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058DJ Phase II Dam Repairs\Working Docs\Solicitation Docs\Addendums\"/>
    </mc:Choice>
  </mc:AlternateContent>
  <xr:revisionPtr revIDLastSave="0" documentId="13_ncr:1_{D0EF6B43-09FE-48D3-97EC-13FD2023A2D1}" xr6:coauthVersionLast="47" xr6:coauthVersionMax="47" xr10:uidLastSave="{00000000-0000-0000-0000-000000000000}"/>
  <bookViews>
    <workbookView xWindow="-28920" yWindow="-120" windowWidth="29040" windowHeight="17640" xr2:uid="{1563A3EF-9A9F-45A5-A266-AD5ADE9595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1" l="1"/>
  <c r="F87" i="1"/>
  <c r="F64" i="1"/>
  <c r="H64" i="1"/>
  <c r="H65" i="1" s="1"/>
  <c r="H122" i="1"/>
  <c r="H121" i="1"/>
  <c r="H120" i="1"/>
  <c r="H119" i="1"/>
  <c r="H118" i="1"/>
  <c r="H117" i="1"/>
  <c r="H116" i="1"/>
  <c r="H115" i="1"/>
  <c r="H102" i="1"/>
  <c r="H101" i="1"/>
  <c r="H100" i="1"/>
  <c r="H99" i="1"/>
  <c r="H96" i="1"/>
  <c r="H97" i="1" s="1"/>
  <c r="H93" i="1"/>
  <c r="H94" i="1" s="1"/>
  <c r="H90" i="1"/>
  <c r="H91" i="1" s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1" i="1"/>
  <c r="H40" i="1"/>
  <c r="H39" i="1"/>
  <c r="H38" i="1"/>
  <c r="H37" i="1"/>
  <c r="H36" i="1"/>
  <c r="H34" i="1"/>
  <c r="H33" i="1"/>
  <c r="H32" i="1"/>
  <c r="H28" i="1"/>
  <c r="H27" i="1"/>
  <c r="H26" i="1"/>
  <c r="H24" i="1"/>
  <c r="H23" i="1"/>
  <c r="H19" i="1"/>
  <c r="H18" i="1"/>
  <c r="H15" i="1"/>
  <c r="H14" i="1"/>
  <c r="H13" i="1"/>
  <c r="H12" i="1"/>
  <c r="H11" i="1"/>
  <c r="H10" i="1"/>
  <c r="H9" i="1"/>
  <c r="H8" i="1"/>
  <c r="H7" i="1"/>
  <c r="H88" i="1" l="1"/>
  <c r="H103" i="1"/>
  <c r="H16" i="1"/>
  <c r="H42" i="1"/>
  <c r="H29" i="1"/>
  <c r="H20" i="1"/>
  <c r="H106" i="1" l="1"/>
  <c r="H107" i="1" s="1"/>
  <c r="H108" i="1" s="1"/>
  <c r="F102" i="1" l="1"/>
  <c r="F101" i="1"/>
  <c r="F100" i="1"/>
  <c r="F99" i="1"/>
  <c r="F96" i="1"/>
  <c r="F97" i="1" s="1"/>
  <c r="F93" i="1"/>
  <c r="F94" i="1" s="1"/>
  <c r="F90" i="1"/>
  <c r="F91" i="1" s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1" i="1"/>
  <c r="F40" i="1"/>
  <c r="F39" i="1"/>
  <c r="F38" i="1"/>
  <c r="F37" i="1"/>
  <c r="F36" i="1"/>
  <c r="F34" i="1"/>
  <c r="F33" i="1"/>
  <c r="F32" i="1"/>
  <c r="F28" i="1"/>
  <c r="F27" i="1"/>
  <c r="F26" i="1"/>
  <c r="F24" i="1"/>
  <c r="F23" i="1"/>
  <c r="F19" i="1"/>
  <c r="F18" i="1"/>
  <c r="F20" i="1" s="1"/>
  <c r="F15" i="1"/>
  <c r="F14" i="1"/>
  <c r="F13" i="1"/>
  <c r="F12" i="1"/>
  <c r="F11" i="1"/>
  <c r="F10" i="1"/>
  <c r="F9" i="1"/>
  <c r="F8" i="1"/>
  <c r="F7" i="1"/>
  <c r="F65" i="1" l="1"/>
  <c r="F103" i="1"/>
  <c r="F42" i="1"/>
  <c r="F16" i="1"/>
  <c r="F29" i="1"/>
  <c r="F88" i="1"/>
  <c r="F106" i="1"/>
  <c r="F122" i="1"/>
  <c r="F121" i="1"/>
  <c r="F120" i="1"/>
  <c r="F119" i="1"/>
  <c r="F118" i="1"/>
  <c r="F117" i="1"/>
  <c r="F116" i="1"/>
  <c r="F115" i="1"/>
  <c r="F114" i="1"/>
  <c r="F107" i="1" l="1"/>
  <c r="F108" i="1" s="1"/>
</calcChain>
</file>

<file path=xl/sharedStrings.xml><?xml version="1.0" encoding="utf-8"?>
<sst xmlns="http://schemas.openxmlformats.org/spreadsheetml/2006/main" count="219" uniqueCount="129">
  <si>
    <t>Emergency Demobilization</t>
  </si>
  <si>
    <t>a. Demobilization</t>
  </si>
  <si>
    <t>LS</t>
  </si>
  <si>
    <t>Day</t>
  </si>
  <si>
    <t>d. Mobilization</t>
  </si>
  <si>
    <t>LF</t>
  </si>
  <si>
    <t>Plug</t>
  </si>
  <si>
    <t>Replace Fuze Plug in Emergency Spillway after Major Storm Event</t>
  </si>
  <si>
    <t>CY</t>
  </si>
  <si>
    <t>Flowable Structural Cement Mix for Void Repair (F&amp;I)</t>
  </si>
  <si>
    <t>Turf Reinforcement Mat (Type 3) F&amp;I with Anchors</t>
  </si>
  <si>
    <t>SY</t>
  </si>
  <si>
    <t>FDOT Type D4 Filter Fabric (FDOT Std. Spec. 985) F&amp;I for Slope Stabilization</t>
  </si>
  <si>
    <t>SF</t>
  </si>
  <si>
    <t>WK</t>
  </si>
  <si>
    <t>Office Removal, Staging/Laydown Area Removal</t>
  </si>
  <si>
    <t>Pre-Mobilization Activities
(Construction Submittals….)</t>
  </si>
  <si>
    <t>Office Set-Up</t>
  </si>
  <si>
    <t>Office Maintenance and Operation</t>
  </si>
  <si>
    <t>TN</t>
  </si>
  <si>
    <t>THE FOLLOWING PAY ITEMS ARE INTENDED TO ESTABLISH UNIT RATES FOR UNFORESEEN CIRCUMSTANCES DURING THE CONTRACT PERIOD, AND WILL NOT BE UTILIZED TO DETERMINE CONTRACT AWARD.</t>
  </si>
  <si>
    <t>Unit Price</t>
  </si>
  <si>
    <t>Total Bid Price</t>
  </si>
  <si>
    <t>b. Site Monitoring &amp; Standby Rate</t>
  </si>
  <si>
    <t>Estimated Quantity</t>
  </si>
  <si>
    <t>Install new electical conduit and wiring</t>
  </si>
  <si>
    <t xml:space="preserve">Replace rip rap, as-needed, adjacent to wing wall </t>
  </si>
  <si>
    <t>Apron Area</t>
  </si>
  <si>
    <t>Furnish &amp; Install Pressure Relief Wells</t>
  </si>
  <si>
    <t>Stilling Basin</t>
  </si>
  <si>
    <t>Furnish &amp; Install Vertical Pressure Relief Wells</t>
  </si>
  <si>
    <t>Furnish &amp; Install Inclined Pressure Relief Wells</t>
  </si>
  <si>
    <t>Core Slab, Fill Voids, and Repair Cores</t>
  </si>
  <si>
    <t>200                         Construction Access Road</t>
  </si>
  <si>
    <t>Cut for Regrading</t>
  </si>
  <si>
    <t>Furnish &amp; Install Grading Material</t>
  </si>
  <si>
    <t>300                         Void Filling</t>
  </si>
  <si>
    <t>400                          Apron Area Repairs</t>
  </si>
  <si>
    <t>Site Preparation</t>
  </si>
  <si>
    <t>Full Depth Demo of Trench and Grade Preparation for Cutoff Wall Installation</t>
  </si>
  <si>
    <t>Partial Depth Demo and Preparation for Overlay Slab Key Trenches</t>
  </si>
  <si>
    <t>Preparation of Apron Area for Concrete Overlay</t>
  </si>
  <si>
    <t>New Work</t>
  </si>
  <si>
    <t>Furnish &amp; Install Soil Mix Cutoff Wall</t>
  </si>
  <si>
    <t>Furnish &amp; Install 8 Ft Diameter Jet Grout Cells Along Cutoff Wall</t>
  </si>
  <si>
    <t>Furnish &amp; Install Reinforced Concrete Trench Slab Across Apron to Engage Cutoff Wall</t>
  </si>
  <si>
    <t>Furnish &amp; Install Reinforced Concrete Topping Slab Over Existing Apron</t>
  </si>
  <si>
    <t>Furnish &amp; Install Reinforced Concrete Access Steps</t>
  </si>
  <si>
    <t>500                          North Training Wall</t>
  </si>
  <si>
    <t>RipRap Removal and Excavation at Training Wall to Wing Wall Interface</t>
  </si>
  <si>
    <t>Furnish &amp; Install Engineered Fill in Cut at Training Wall to Wing Wall Interface</t>
  </si>
  <si>
    <t>Furnish &amp; Install Steel Sheet Piling Along Toe Drain Piping and Adjacent to Stoplog Storage Pad</t>
  </si>
  <si>
    <t>Cut Work Volume As-Needed for Cutoff Wall Installation Equipment</t>
  </si>
  <si>
    <t>Transport &amp; Place Fill Work Volume As-Needed for Cutoff Wall Installation Equipment</t>
  </si>
  <si>
    <t>Furnish &amp; Install 8 Ft Diameter Jet Grout Cells at Transitions</t>
  </si>
  <si>
    <t xml:space="preserve">Furnish &amp; Install 4 Ft Diameter Jet Grout Cells </t>
  </si>
  <si>
    <t>Furnish &amp; Install 3 ft Diameter Soil Mix Cutoff Wall</t>
  </si>
  <si>
    <t>Surplus Allotment of Soil Mix Grout Migrating into Remaining Voids Under Training Wall</t>
  </si>
  <si>
    <t>Furnish &amp; Install 4 Ft Diameter Jet Grout Slab Support Columns on 10 ft Centers to Training Wall Footings</t>
  </si>
  <si>
    <t>Furnish &amp; Install Continuous Reinforced Concrete Slab Between Training Wall and Cutoff Wall</t>
  </si>
  <si>
    <t>Furnish &amp; Install Reinforced Concrete Cap Along Sheet Pile Wall at Stoplog Storage Area</t>
  </si>
  <si>
    <t>600                          South Training Wall</t>
  </si>
  <si>
    <t xml:space="preserve">Sawcut and Partial Removal of Existing Slab on Grade As-Needed for Sheet Pile Installation </t>
  </si>
  <si>
    <t>Furnish &amp; Install Steel Sheet Piling Along Toe Drain Piping and Adjacent to Control Building</t>
  </si>
  <si>
    <t>Furnish &amp; Install Reinforced Concrete Cap Along Sheet Pile Wall at Control Building</t>
  </si>
  <si>
    <t>Furnish &amp; Install Guardrail System Adjacent to Steps Near Crest</t>
  </si>
  <si>
    <t>700                         Stilling Basin Repairs</t>
  </si>
  <si>
    <t xml:space="preserve">Remove Existing Plugs from Underdrain and Abandoned Toe Drain Outfalls,  Permentantly Seal </t>
  </si>
  <si>
    <t>800                         Mechanical Improvements</t>
  </si>
  <si>
    <t>Replace existing electrical, instructmentation, and mechanical drive components with new equipment</t>
  </si>
  <si>
    <t>Gates Total Price</t>
  </si>
  <si>
    <t>Furnish, Inspect, Maintain, and Operate 2700 gpm Intake Water Pump</t>
  </si>
  <si>
    <t>900                        Daily Mandated Freshwater Release</t>
  </si>
  <si>
    <t>Days</t>
  </si>
  <si>
    <t>1000          Demobilization</t>
  </si>
  <si>
    <t>Furnish &amp; Install 4 Ft Diameter Jet Grout Tie-ins for Cutoff Wall</t>
  </si>
  <si>
    <t>VLF</t>
  </si>
  <si>
    <t>EA</t>
  </si>
  <si>
    <t>Furnish &amp; Install 8 Ft Diameter Jet Grout Tie-in Cells</t>
  </si>
  <si>
    <t>Furnish &amp; Install Reinforced Concrete Slab Between End of Training Wall and Toe Drain Sheet Pile Wall</t>
  </si>
  <si>
    <t xml:space="preserve">Furnish &amp; Install Guardrail System As-Needed Beyond Training Wall and Sheet Pile Wall at Stoplog Storage Area </t>
  </si>
  <si>
    <t xml:space="preserve">Furnish &amp; Install Guardrail System As-Needed Along Sheetpile Beyond Training Wall  </t>
  </si>
  <si>
    <r>
      <rPr>
        <b/>
        <sz val="11"/>
        <rFont val="Times New Roman"/>
        <family val="1"/>
      </rPr>
      <t>CONTRACT CONTINGENCY WORK (USED ONLY WITH COUNTY APPROVAL)</t>
    </r>
  </si>
  <si>
    <r>
      <rPr>
        <b/>
        <sz val="11"/>
        <rFont val="Times New Roman"/>
        <family val="1"/>
      </rPr>
      <t>10%</t>
    </r>
  </si>
  <si>
    <r>
      <rPr>
        <b/>
        <sz val="11"/>
        <rFont val="Times New Roman"/>
        <family val="1"/>
      </rPr>
      <t>Description</t>
    </r>
  </si>
  <si>
    <r>
      <rPr>
        <b/>
        <sz val="11"/>
        <rFont val="Times New Roman"/>
        <family val="1"/>
      </rPr>
      <t>Unit</t>
    </r>
  </si>
  <si>
    <r>
      <rPr>
        <b/>
        <sz val="11"/>
        <rFont val="Times New Roman"/>
        <family val="1"/>
      </rPr>
      <t>100                         Mobilization</t>
    </r>
  </si>
  <si>
    <r>
      <rPr>
        <sz val="11"/>
        <rFont val="Times New Roman"/>
        <family val="1"/>
      </rPr>
      <t>LS</t>
    </r>
  </si>
  <si>
    <r>
      <rPr>
        <sz val="11"/>
        <rFont val="Times New Roman"/>
        <family val="1"/>
      </rPr>
      <t>Utility Locates</t>
    </r>
  </si>
  <si>
    <r>
      <rPr>
        <sz val="11"/>
        <rFont val="Times New Roman"/>
        <family val="1"/>
      </rPr>
      <t>Laydown and Setup</t>
    </r>
  </si>
  <si>
    <r>
      <rPr>
        <sz val="11"/>
        <rFont val="Times New Roman"/>
        <family val="1"/>
      </rPr>
      <t>Erosion and Sediment Control Best
Management Practices</t>
    </r>
  </si>
  <si>
    <r>
      <rPr>
        <sz val="11"/>
        <rFont val="Times New Roman"/>
        <family val="1"/>
      </rPr>
      <t>Temporary Downstream Access Road</t>
    </r>
  </si>
  <si>
    <r>
      <rPr>
        <sz val="11"/>
        <rFont val="Times New Roman"/>
        <family val="1"/>
      </rPr>
      <t>General Conditions</t>
    </r>
  </si>
  <si>
    <r>
      <rPr>
        <sz val="11"/>
        <rFont val="Times New Roman"/>
        <family val="1"/>
      </rPr>
      <t>Permits, Bonding, etc.</t>
    </r>
  </si>
  <si>
    <r>
      <rPr>
        <sz val="11"/>
        <rFont val="Times New Roman"/>
        <family val="1"/>
      </rPr>
      <t>Punchlist Inspection</t>
    </r>
  </si>
  <si>
    <r>
      <rPr>
        <sz val="11"/>
        <rFont val="Times New Roman"/>
        <family val="1"/>
      </rPr>
      <t>Closeout Manuals / Submittals</t>
    </r>
  </si>
  <si>
    <r>
      <rPr>
        <sz val="11"/>
        <rFont val="Times New Roman"/>
        <family val="1"/>
      </rPr>
      <t>Red-Line Construction Drawings</t>
    </r>
  </si>
  <si>
    <t>MOBILIZATION SUBTOTAL</t>
  </si>
  <si>
    <t>CONSTRUCTION ACCESS ROAD SUBTOTAL</t>
  </si>
  <si>
    <t>VOID FILLING SUBTOTAL</t>
  </si>
  <si>
    <t>APRON AREA REPAIRS SUBTOTAL</t>
  </si>
  <si>
    <t>NORTH TRAINING WALL SUBTOTAL</t>
  </si>
  <si>
    <t>SOUTH TRAINING WALL SUBTOTAL</t>
  </si>
  <si>
    <t>STILLING BASIN REPAIRS SUBTOTAL</t>
  </si>
  <si>
    <t>DAILY MANDATED FRESHWATER RELEASE SUBTOTAL</t>
  </si>
  <si>
    <t>DEMOBILIZATION SUBTOTAL</t>
  </si>
  <si>
    <t>EOC--WOOD</t>
  </si>
  <si>
    <t>Unit Price
214 Calendar Days</t>
  </si>
  <si>
    <r>
      <t>Bank &amp; Shore Riprap (D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>=18" and generally per FDOT Std. Spec. 530-2.1.3.1) F&amp;I</t>
    </r>
  </si>
  <si>
    <t>BIDDER NAME________________________________________________</t>
  </si>
  <si>
    <t>BIDDER SIGNATURE___________________________________________</t>
  </si>
  <si>
    <t>SUBTOTAL ALL SECTIONS (MOBILZATION, CONSTRUCTION ACCESS ROAD, VOID FILLING, APRON AREA REPAIRS, NORTH TRAINING WALL, SOUTH TRAINING WALL, STILL BASIN REPAIRS, MECHANINCAL IMPROVEMENTS, DAILY MANDATED FRESHWATER RELEASE, DEMOBILIZATION)</t>
  </si>
  <si>
    <t>GRAND TOTAL</t>
  </si>
  <si>
    <t>Pay Item
Number</t>
  </si>
  <si>
    <t xml:space="preserve">APPENDIX K, BID PRICING FORM REVISED
22-TA004058DJ PHASE II DAM REPAIRS
COUNTY PROJECT NO. 6108870
</t>
  </si>
  <si>
    <t>Seeding/Sodding behind North Training Wall, assume 90% seed and 10% sod</t>
  </si>
  <si>
    <r>
      <t xml:space="preserve">1104
</t>
    </r>
    <r>
      <rPr>
        <b/>
        <u/>
        <sz val="11"/>
        <color theme="1"/>
        <rFont val="Times New Roman"/>
        <family val="1"/>
      </rPr>
      <t>1103</t>
    </r>
  </si>
  <si>
    <r>
      <t xml:space="preserve">1105
</t>
    </r>
    <r>
      <rPr>
        <b/>
        <u/>
        <sz val="11"/>
        <color theme="1"/>
        <rFont val="Times New Roman"/>
        <family val="1"/>
      </rPr>
      <t>1104</t>
    </r>
  </si>
  <si>
    <r>
      <t xml:space="preserve">1106
</t>
    </r>
    <r>
      <rPr>
        <b/>
        <u/>
        <sz val="11"/>
        <color theme="1"/>
        <rFont val="Times New Roman"/>
        <family val="1"/>
      </rPr>
      <t>1105</t>
    </r>
  </si>
  <si>
    <r>
      <t xml:space="preserve">1
</t>
    </r>
    <r>
      <rPr>
        <u/>
        <sz val="11"/>
        <color theme="1"/>
        <rFont val="Times New Roman"/>
        <family val="1"/>
      </rPr>
      <t>50</t>
    </r>
  </si>
  <si>
    <r>
      <t xml:space="preserve">1
</t>
    </r>
    <r>
      <rPr>
        <u/>
        <sz val="11"/>
        <color rgb="FF000000"/>
        <rFont val="Times New Roman"/>
        <family val="1"/>
      </rPr>
      <t>20</t>
    </r>
  </si>
  <si>
    <r>
      <t>Cut Work</t>
    </r>
    <r>
      <rPr>
        <strike/>
        <sz val="11"/>
        <color theme="1"/>
        <rFont val="Times New Roman"/>
        <family val="1"/>
      </rPr>
      <t xml:space="preserve"> and Seeding/Sodding</t>
    </r>
    <r>
      <rPr>
        <sz val="11"/>
        <color theme="1"/>
        <rFont val="Times New Roman"/>
        <family val="1"/>
      </rPr>
      <t xml:space="preserve"> As-Needed for Final Grade</t>
    </r>
  </si>
  <si>
    <r>
      <t xml:space="preserve">Transport &amp; Place Fill Work Volume As-Needed for Final Grade </t>
    </r>
    <r>
      <rPr>
        <strike/>
        <sz val="11"/>
        <color theme="1"/>
        <rFont val="Times New Roman"/>
        <family val="1"/>
      </rPr>
      <t>and Seed/Sod</t>
    </r>
  </si>
  <si>
    <r>
      <t xml:space="preserve">Cut </t>
    </r>
    <r>
      <rPr>
        <strike/>
        <sz val="11"/>
        <color theme="1"/>
        <rFont val="Times New Roman"/>
        <family val="1"/>
      </rPr>
      <t>and Seeding/Sodding</t>
    </r>
    <r>
      <rPr>
        <sz val="11"/>
        <color theme="1"/>
        <rFont val="Times New Roman"/>
        <family val="1"/>
      </rPr>
      <t xml:space="preserve"> As-Needed for Final Grade</t>
    </r>
  </si>
  <si>
    <r>
      <t xml:space="preserve">Transport &amp; Place Fill </t>
    </r>
    <r>
      <rPr>
        <strike/>
        <sz val="11"/>
        <color theme="1"/>
        <rFont val="Times New Roman"/>
        <family val="1"/>
      </rPr>
      <t>and Seeding/Sodding</t>
    </r>
    <r>
      <rPr>
        <sz val="11"/>
        <color theme="1"/>
        <rFont val="Times New Roman"/>
        <family val="1"/>
      </rPr>
      <t xml:space="preserve"> As-Needed for Final Grade </t>
    </r>
  </si>
  <si>
    <t>Added</t>
  </si>
  <si>
    <t>Changed</t>
  </si>
  <si>
    <t>Deleted</t>
  </si>
  <si>
    <t>MECHANICAL IMPROVEMENTS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</si>
</sst>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\$###0.00;\$###0.00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u/>
      <sz val="11"/>
      <name val="Times New Roman"/>
      <family val="1"/>
    </font>
    <font>
      <vertAlign val="subscript"/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u/>
      <sz val="11"/>
      <color rgb="FF000000"/>
      <name val="Times New Roman"/>
      <family val="1"/>
    </font>
    <font>
      <u/>
      <sz val="11"/>
      <color theme="1"/>
      <name val="Times New Roman"/>
      <family val="1"/>
    </font>
    <font>
      <u/>
      <sz val="11"/>
      <color rgb="FF000000"/>
      <name val="Times New Roman"/>
      <family val="1"/>
    </font>
    <font>
      <b/>
      <strike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trike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3" fillId="0" borderId="0"/>
  </cellStyleXfs>
  <cellXfs count="178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13" xfId="0" applyFont="1" applyFill="1" applyBorder="1"/>
    <xf numFmtId="164" fontId="8" fillId="2" borderId="21" xfId="0" applyNumberFormat="1" applyFont="1" applyFill="1" applyBorder="1" applyAlignment="1">
      <alignment horizontal="center" vertical="center" wrapText="1"/>
    </xf>
    <xf numFmtId="164" fontId="8" fillId="6" borderId="21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right" vertical="center" wrapText="1"/>
    </xf>
    <xf numFmtId="0" fontId="5" fillId="0" borderId="0" xfId="0" applyFont="1"/>
    <xf numFmtId="165" fontId="10" fillId="2" borderId="31" xfId="0" applyNumberFormat="1" applyFont="1" applyFill="1" applyBorder="1" applyAlignment="1">
      <alignment horizontal="center" vertical="center" wrapText="1"/>
    </xf>
    <xf numFmtId="165" fontId="10" fillId="2" borderId="22" xfId="0" applyNumberFormat="1" applyFont="1" applyFill="1" applyBorder="1" applyAlignment="1">
      <alignment horizontal="center" vertical="center" wrapText="1"/>
    </xf>
    <xf numFmtId="165" fontId="10" fillId="2" borderId="28" xfId="0" applyNumberFormat="1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>
      <alignment horizontal="center" vertical="center" wrapText="1"/>
    </xf>
    <xf numFmtId="166" fontId="10" fillId="2" borderId="22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66" fontId="8" fillId="5" borderId="22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166" fontId="8" fillId="5" borderId="23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10" fillId="6" borderId="1" xfId="0" applyNumberFormat="1" applyFont="1" applyFill="1" applyBorder="1" applyAlignment="1">
      <alignment horizontal="center" vertical="center" wrapText="1"/>
    </xf>
    <xf numFmtId="165" fontId="10" fillId="6" borderId="22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165" fontId="10" fillId="6" borderId="8" xfId="0" applyNumberFormat="1" applyFont="1" applyFill="1" applyBorder="1" applyAlignment="1">
      <alignment horizontal="center" vertical="center" wrapText="1"/>
    </xf>
    <xf numFmtId="164" fontId="8" fillId="2" borderId="29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10" fillId="2" borderId="30" xfId="0" applyNumberFormat="1" applyFont="1" applyFill="1" applyBorder="1" applyAlignment="1">
      <alignment horizontal="right" vertical="center" wrapText="1"/>
    </xf>
    <xf numFmtId="165" fontId="10" fillId="2" borderId="3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165" fontId="10" fillId="2" borderId="27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0" fontId="5" fillId="0" borderId="5" xfId="0" applyFont="1" applyBorder="1"/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5" fontId="8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5" fillId="7" borderId="27" xfId="0" applyFont="1" applyFill="1" applyBorder="1" applyAlignment="1">
      <alignment horizontal="left" vertical="center" wrapText="1"/>
    </xf>
    <xf numFmtId="165" fontId="8" fillId="7" borderId="27" xfId="0" applyNumberFormat="1" applyFont="1" applyFill="1" applyBorder="1" applyAlignment="1">
      <alignment horizontal="right" vertical="center" wrapText="1"/>
    </xf>
    <xf numFmtId="0" fontId="5" fillId="7" borderId="27" xfId="0" applyFont="1" applyFill="1" applyBorder="1" applyAlignment="1">
      <alignment horizontal="center" vertical="center" wrapText="1"/>
    </xf>
    <xf numFmtId="166" fontId="8" fillId="7" borderId="28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65" fontId="8" fillId="5" borderId="17" xfId="0" applyNumberFormat="1" applyFont="1" applyFill="1" applyBorder="1" applyAlignment="1">
      <alignment horizontal="right" vertical="center" wrapText="1"/>
    </xf>
    <xf numFmtId="166" fontId="8" fillId="5" borderId="37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165" fontId="8" fillId="5" borderId="8" xfId="0" applyNumberFormat="1" applyFont="1" applyFill="1" applyBorder="1" applyAlignment="1">
      <alignment horizontal="right" vertical="center" wrapText="1"/>
    </xf>
    <xf numFmtId="166" fontId="8" fillId="5" borderId="19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right" vertical="center" wrapText="1"/>
    </xf>
    <xf numFmtId="0" fontId="5" fillId="0" borderId="42" xfId="0" applyFont="1" applyFill="1" applyBorder="1" applyAlignment="1">
      <alignment horizontal="right" vertical="center" wrapText="1"/>
    </xf>
    <xf numFmtId="165" fontId="8" fillId="0" borderId="42" xfId="0" applyNumberFormat="1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165" fontId="8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/>
    </xf>
    <xf numFmtId="166" fontId="8" fillId="0" borderId="42" xfId="0" applyNumberFormat="1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23" xfId="0" applyNumberFormat="1" applyFont="1" applyFill="1" applyBorder="1" applyAlignment="1">
      <alignment horizontal="center" vertical="center" wrapText="1"/>
    </xf>
    <xf numFmtId="164" fontId="8" fillId="2" borderId="4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164" fontId="10" fillId="0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right" vertical="center" wrapText="1"/>
    </xf>
    <xf numFmtId="165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64" fontId="21" fillId="2" borderId="27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8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2" borderId="1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 applyProtection="1">
      <alignment horizontal="center" vertical="top"/>
      <protection locked="0"/>
    </xf>
    <xf numFmtId="0" fontId="4" fillId="2" borderId="14" xfId="0" applyFont="1" applyFill="1" applyBorder="1" applyAlignment="1" applyProtection="1">
      <alignment horizontal="center" vertical="top"/>
      <protection locked="0"/>
    </xf>
    <xf numFmtId="0" fontId="4" fillId="2" borderId="16" xfId="0" applyFont="1" applyFill="1" applyBorder="1" applyAlignment="1" applyProtection="1">
      <alignment horizontal="center" vertical="top"/>
      <protection locked="0"/>
    </xf>
    <xf numFmtId="0" fontId="7" fillId="4" borderId="2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right" vertical="center" wrapText="1"/>
    </xf>
    <xf numFmtId="0" fontId="5" fillId="5" borderId="35" xfId="0" applyFont="1" applyFill="1" applyBorder="1" applyAlignment="1">
      <alignment horizontal="right" vertical="center" wrapText="1"/>
    </xf>
    <xf numFmtId="0" fontId="5" fillId="5" borderId="36" xfId="0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7" fillId="5" borderId="38" xfId="0" applyFont="1" applyFill="1" applyBorder="1" applyAlignment="1">
      <alignment horizontal="right" vertical="center" wrapText="1"/>
    </xf>
    <xf numFmtId="0" fontId="5" fillId="5" borderId="39" xfId="0" applyFont="1" applyFill="1" applyBorder="1" applyAlignment="1">
      <alignment horizontal="right" vertical="center" wrapText="1"/>
    </xf>
    <xf numFmtId="0" fontId="5" fillId="5" borderId="40" xfId="0" applyFont="1" applyFill="1" applyBorder="1" applyAlignment="1">
      <alignment horizontal="right" vertical="center" wrapText="1"/>
    </xf>
    <xf numFmtId="38" fontId="7" fillId="0" borderId="0" xfId="1" applyNumberFormat="1" applyFont="1" applyAlignment="1" applyProtection="1">
      <alignment horizontal="left"/>
      <protection locked="0"/>
    </xf>
    <xf numFmtId="0" fontId="7" fillId="5" borderId="38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7" borderId="33" xfId="0" applyFont="1" applyFill="1" applyBorder="1" applyAlignment="1">
      <alignment horizontal="left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164" fontId="6" fillId="2" borderId="13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_ConstructionCostMagellanDrWLImp" xfId="1" xr:uid="{A702962F-2668-41BA-8BCA-617A8B138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1652-DC57-4050-90E9-E985DEEDB2EE}">
  <dimension ref="A1:J127"/>
  <sheetViews>
    <sheetView tabSelected="1" zoomScale="115" zoomScaleNormal="115" workbookViewId="0">
      <pane ySplit="5" topLeftCell="A6" activePane="bottomLeft" state="frozen"/>
      <selection pane="bottomLeft" activeCell="G1" sqref="G1:H4"/>
    </sheetView>
  </sheetViews>
  <sheetFormatPr defaultColWidth="8.85546875" defaultRowHeight="15" x14ac:dyDescent="0.25"/>
  <cols>
    <col min="1" max="1" width="8.85546875" style="2"/>
    <col min="2" max="2" width="46.42578125" style="2" customWidth="1"/>
    <col min="3" max="3" width="10.7109375" style="2" customWidth="1"/>
    <col min="4" max="4" width="8.85546875" style="2"/>
    <col min="5" max="5" width="13.28515625" style="2" hidden="1" customWidth="1"/>
    <col min="6" max="6" width="14.7109375" style="2" hidden="1" customWidth="1"/>
    <col min="7" max="7" width="13.28515625" style="2" customWidth="1"/>
    <col min="8" max="8" width="14.7109375" style="2" customWidth="1"/>
    <col min="9" max="9" width="8.85546875" style="40"/>
    <col min="10" max="16384" width="8.85546875" style="2"/>
  </cols>
  <sheetData>
    <row r="1" spans="1:9" ht="17.25" customHeight="1" x14ac:dyDescent="0.25">
      <c r="A1" s="128" t="s">
        <v>114</v>
      </c>
      <c r="B1" s="129"/>
      <c r="C1" s="129"/>
      <c r="D1" s="130"/>
      <c r="E1" s="137" t="s">
        <v>106</v>
      </c>
      <c r="F1" s="130"/>
      <c r="G1" s="138"/>
      <c r="H1" s="139"/>
    </row>
    <row r="2" spans="1:9" ht="17.25" customHeight="1" x14ac:dyDescent="0.25">
      <c r="A2" s="131"/>
      <c r="B2" s="132"/>
      <c r="C2" s="132"/>
      <c r="D2" s="133"/>
      <c r="E2" s="131"/>
      <c r="F2" s="133"/>
      <c r="G2" s="140"/>
      <c r="H2" s="141"/>
    </row>
    <row r="3" spans="1:9" ht="10.5" customHeight="1" x14ac:dyDescent="0.25">
      <c r="A3" s="131"/>
      <c r="B3" s="132"/>
      <c r="C3" s="132"/>
      <c r="D3" s="133"/>
      <c r="E3" s="131"/>
      <c r="F3" s="133"/>
      <c r="G3" s="140"/>
      <c r="H3" s="141"/>
    </row>
    <row r="4" spans="1:9" ht="10.5" customHeight="1" thickBot="1" x14ac:dyDescent="0.3">
      <c r="A4" s="134"/>
      <c r="B4" s="135"/>
      <c r="C4" s="135"/>
      <c r="D4" s="136"/>
      <c r="E4" s="134"/>
      <c r="F4" s="136"/>
      <c r="G4" s="142"/>
      <c r="H4" s="143"/>
    </row>
    <row r="5" spans="1:9" ht="57" x14ac:dyDescent="0.25">
      <c r="A5" s="100" t="s">
        <v>113</v>
      </c>
      <c r="B5" s="30" t="s">
        <v>84</v>
      </c>
      <c r="C5" s="31" t="s">
        <v>24</v>
      </c>
      <c r="D5" s="30" t="s">
        <v>85</v>
      </c>
      <c r="E5" s="32" t="s">
        <v>21</v>
      </c>
      <c r="F5" s="31" t="s">
        <v>22</v>
      </c>
      <c r="G5" s="31" t="s">
        <v>107</v>
      </c>
      <c r="H5" s="33" t="s">
        <v>22</v>
      </c>
    </row>
    <row r="6" spans="1:9" s="1" customFormat="1" x14ac:dyDescent="0.25">
      <c r="A6" s="155" t="s">
        <v>86</v>
      </c>
      <c r="B6" s="145"/>
      <c r="C6" s="145"/>
      <c r="D6" s="145"/>
      <c r="E6" s="145"/>
      <c r="F6" s="146"/>
      <c r="G6" s="34"/>
      <c r="H6" s="35"/>
      <c r="I6" s="40"/>
    </row>
    <row r="7" spans="1:9" s="1" customFormat="1" ht="30" x14ac:dyDescent="0.25">
      <c r="A7" s="36">
        <v>101</v>
      </c>
      <c r="B7" s="10" t="s">
        <v>16</v>
      </c>
      <c r="C7" s="11">
        <v>1</v>
      </c>
      <c r="D7" s="8" t="s">
        <v>87</v>
      </c>
      <c r="E7" s="12"/>
      <c r="F7" s="12">
        <f>$C7*E7</f>
        <v>0</v>
      </c>
      <c r="G7" s="101"/>
      <c r="H7" s="45" t="str">
        <f>IF(G7&lt;&gt;"",($C7*G7),"")</f>
        <v/>
      </c>
      <c r="I7" s="40"/>
    </row>
    <row r="8" spans="1:9" s="1" customFormat="1" x14ac:dyDescent="0.25">
      <c r="A8" s="36">
        <v>102</v>
      </c>
      <c r="B8" s="7" t="s">
        <v>88</v>
      </c>
      <c r="C8" s="11">
        <v>1</v>
      </c>
      <c r="D8" s="8" t="s">
        <v>87</v>
      </c>
      <c r="E8" s="12"/>
      <c r="F8" s="12">
        <f t="shared" ref="F8:F15" si="0">$C8*E8</f>
        <v>0</v>
      </c>
      <c r="G8" s="101"/>
      <c r="H8" s="45" t="str">
        <f t="shared" ref="H8:H15" si="1">IF(G8&lt;&gt;"",($C8*G8),"")</f>
        <v/>
      </c>
      <c r="I8" s="40"/>
    </row>
    <row r="9" spans="1:9" s="1" customFormat="1" x14ac:dyDescent="0.25">
      <c r="A9" s="36">
        <v>103</v>
      </c>
      <c r="B9" s="7" t="s">
        <v>89</v>
      </c>
      <c r="C9" s="11">
        <v>1</v>
      </c>
      <c r="D9" s="8" t="s">
        <v>87</v>
      </c>
      <c r="E9" s="12"/>
      <c r="F9" s="12">
        <f t="shared" si="0"/>
        <v>0</v>
      </c>
      <c r="G9" s="101"/>
      <c r="H9" s="45" t="str">
        <f t="shared" si="1"/>
        <v/>
      </c>
      <c r="I9" s="40"/>
    </row>
    <row r="10" spans="1:9" s="1" customFormat="1" x14ac:dyDescent="0.25">
      <c r="A10" s="36">
        <v>104</v>
      </c>
      <c r="B10" s="10" t="s">
        <v>17</v>
      </c>
      <c r="C10" s="11">
        <v>1</v>
      </c>
      <c r="D10" s="13" t="s">
        <v>2</v>
      </c>
      <c r="E10" s="12"/>
      <c r="F10" s="12">
        <f t="shared" si="0"/>
        <v>0</v>
      </c>
      <c r="G10" s="101"/>
      <c r="H10" s="45" t="str">
        <f t="shared" si="1"/>
        <v/>
      </c>
      <c r="I10" s="40"/>
    </row>
    <row r="11" spans="1:9" s="1" customFormat="1" x14ac:dyDescent="0.25">
      <c r="A11" s="36">
        <v>104</v>
      </c>
      <c r="B11" s="10" t="s">
        <v>18</v>
      </c>
      <c r="C11" s="14">
        <v>30</v>
      </c>
      <c r="D11" s="13" t="s">
        <v>14</v>
      </c>
      <c r="E11" s="12"/>
      <c r="F11" s="12">
        <f t="shared" si="0"/>
        <v>0</v>
      </c>
      <c r="G11" s="101"/>
      <c r="H11" s="45" t="str">
        <f t="shared" si="1"/>
        <v/>
      </c>
      <c r="I11" s="40"/>
    </row>
    <row r="12" spans="1:9" s="1" customFormat="1" ht="30" x14ac:dyDescent="0.25">
      <c r="A12" s="36">
        <v>105</v>
      </c>
      <c r="B12" s="7" t="s">
        <v>90</v>
      </c>
      <c r="C12" s="11">
        <v>30</v>
      </c>
      <c r="D12" s="13" t="s">
        <v>14</v>
      </c>
      <c r="E12" s="12"/>
      <c r="F12" s="12">
        <f t="shared" si="0"/>
        <v>0</v>
      </c>
      <c r="G12" s="101"/>
      <c r="H12" s="45" t="str">
        <f t="shared" si="1"/>
        <v/>
      </c>
      <c r="I12" s="40"/>
    </row>
    <row r="13" spans="1:9" s="1" customFormat="1" x14ac:dyDescent="0.25">
      <c r="A13" s="36">
        <v>106</v>
      </c>
      <c r="B13" s="7" t="s">
        <v>91</v>
      </c>
      <c r="C13" s="11">
        <v>1</v>
      </c>
      <c r="D13" s="8" t="s">
        <v>87</v>
      </c>
      <c r="E13" s="12"/>
      <c r="F13" s="12">
        <f t="shared" si="0"/>
        <v>0</v>
      </c>
      <c r="G13" s="101"/>
      <c r="H13" s="45" t="str">
        <f t="shared" si="1"/>
        <v/>
      </c>
      <c r="I13" s="40"/>
    </row>
    <row r="14" spans="1:9" s="1" customFormat="1" x14ac:dyDescent="0.25">
      <c r="A14" s="36">
        <v>108</v>
      </c>
      <c r="B14" s="7" t="s">
        <v>92</v>
      </c>
      <c r="C14" s="11">
        <v>1</v>
      </c>
      <c r="D14" s="8" t="s">
        <v>87</v>
      </c>
      <c r="E14" s="12"/>
      <c r="F14" s="12">
        <f t="shared" si="0"/>
        <v>0</v>
      </c>
      <c r="G14" s="101"/>
      <c r="H14" s="45" t="str">
        <f t="shared" si="1"/>
        <v/>
      </c>
      <c r="I14" s="40"/>
    </row>
    <row r="15" spans="1:9" s="1" customFormat="1" x14ac:dyDescent="0.25">
      <c r="A15" s="36">
        <v>109</v>
      </c>
      <c r="B15" s="7" t="s">
        <v>93</v>
      </c>
      <c r="C15" s="11">
        <v>1</v>
      </c>
      <c r="D15" s="8" t="s">
        <v>87</v>
      </c>
      <c r="E15" s="12"/>
      <c r="F15" s="12">
        <f t="shared" si="0"/>
        <v>0</v>
      </c>
      <c r="G15" s="102"/>
      <c r="H15" s="45" t="str">
        <f t="shared" si="1"/>
        <v/>
      </c>
      <c r="I15" s="40"/>
    </row>
    <row r="16" spans="1:9" s="1" customFormat="1" x14ac:dyDescent="0.25">
      <c r="A16" s="147" t="s">
        <v>97</v>
      </c>
      <c r="B16" s="148"/>
      <c r="C16" s="148"/>
      <c r="D16" s="148"/>
      <c r="E16" s="149"/>
      <c r="F16" s="39">
        <f>SUM(F7:F15)</f>
        <v>0</v>
      </c>
      <c r="G16" s="48"/>
      <c r="H16" s="49" t="str">
        <f>IF(G7&lt;&gt;"",SUM(H7:H15),"")</f>
        <v/>
      </c>
      <c r="I16" s="40"/>
    </row>
    <row r="17" spans="1:9" s="1" customFormat="1" x14ac:dyDescent="0.25">
      <c r="A17" s="144" t="s">
        <v>33</v>
      </c>
      <c r="B17" s="145"/>
      <c r="C17" s="145"/>
      <c r="D17" s="145"/>
      <c r="E17" s="145"/>
      <c r="F17" s="146"/>
      <c r="G17" s="50"/>
      <c r="H17" s="51"/>
      <c r="I17" s="40"/>
    </row>
    <row r="18" spans="1:9" s="1" customFormat="1" x14ac:dyDescent="0.25">
      <c r="A18" s="36">
        <v>201</v>
      </c>
      <c r="B18" s="10" t="s">
        <v>34</v>
      </c>
      <c r="C18" s="11">
        <v>600</v>
      </c>
      <c r="D18" s="13" t="s">
        <v>8</v>
      </c>
      <c r="E18" s="12"/>
      <c r="F18" s="12">
        <f t="shared" ref="F18:F19" si="2">$C18*E18</f>
        <v>0</v>
      </c>
      <c r="G18" s="101"/>
      <c r="H18" s="45" t="str">
        <f t="shared" ref="H18:H19" si="3">IF(G18&lt;&gt;"",($C18*G18),"")</f>
        <v/>
      </c>
      <c r="I18" s="40"/>
    </row>
    <row r="19" spans="1:9" s="1" customFormat="1" x14ac:dyDescent="0.25">
      <c r="A19" s="36">
        <v>202</v>
      </c>
      <c r="B19" s="10" t="s">
        <v>35</v>
      </c>
      <c r="C19" s="11">
        <v>1300</v>
      </c>
      <c r="D19" s="13" t="s">
        <v>8</v>
      </c>
      <c r="E19" s="12"/>
      <c r="F19" s="12">
        <f t="shared" si="2"/>
        <v>0</v>
      </c>
      <c r="G19" s="102"/>
      <c r="H19" s="45" t="str">
        <f t="shared" si="3"/>
        <v/>
      </c>
      <c r="I19" s="40"/>
    </row>
    <row r="20" spans="1:9" s="1" customFormat="1" x14ac:dyDescent="0.25">
      <c r="A20" s="147" t="s">
        <v>98</v>
      </c>
      <c r="B20" s="148"/>
      <c r="C20" s="148"/>
      <c r="D20" s="148"/>
      <c r="E20" s="149"/>
      <c r="F20" s="39">
        <f>SUM(F18:F19)</f>
        <v>0</v>
      </c>
      <c r="G20" s="48"/>
      <c r="H20" s="49" t="str">
        <f>IF(G18&lt;&gt;"",SUM(H18:H19),"")</f>
        <v/>
      </c>
      <c r="I20" s="40"/>
    </row>
    <row r="21" spans="1:9" s="1" customFormat="1" x14ac:dyDescent="0.25">
      <c r="A21" s="144" t="s">
        <v>36</v>
      </c>
      <c r="B21" s="145"/>
      <c r="C21" s="145"/>
      <c r="D21" s="145"/>
      <c r="E21" s="145"/>
      <c r="F21" s="146"/>
      <c r="G21" s="50"/>
      <c r="H21" s="51"/>
      <c r="I21" s="40"/>
    </row>
    <row r="22" spans="1:9" s="1" customFormat="1" x14ac:dyDescent="0.25">
      <c r="A22" s="37"/>
      <c r="B22" s="25" t="s">
        <v>27</v>
      </c>
      <c r="C22" s="26"/>
      <c r="D22" s="27"/>
      <c r="E22" s="28"/>
      <c r="F22" s="28"/>
      <c r="G22" s="52"/>
      <c r="H22" s="53"/>
      <c r="I22" s="40"/>
    </row>
    <row r="23" spans="1:9" s="1" customFormat="1" x14ac:dyDescent="0.25">
      <c r="A23" s="36">
        <v>301</v>
      </c>
      <c r="B23" s="15" t="s">
        <v>28</v>
      </c>
      <c r="C23" s="11">
        <v>4</v>
      </c>
      <c r="D23" s="13" t="s">
        <v>2</v>
      </c>
      <c r="E23" s="12"/>
      <c r="F23" s="12">
        <f t="shared" ref="F23:F28" si="4">$C23*E23</f>
        <v>0</v>
      </c>
      <c r="G23" s="101"/>
      <c r="H23" s="45" t="str">
        <f t="shared" ref="H23:H24" si="5">IF(G23&lt;&gt;"",($C23*G23),"")</f>
        <v/>
      </c>
      <c r="I23" s="40"/>
    </row>
    <row r="24" spans="1:9" s="1" customFormat="1" x14ac:dyDescent="0.25">
      <c r="A24" s="36">
        <v>302</v>
      </c>
      <c r="B24" s="16" t="s">
        <v>32</v>
      </c>
      <c r="C24" s="11">
        <v>120</v>
      </c>
      <c r="D24" s="13" t="s">
        <v>8</v>
      </c>
      <c r="E24" s="12"/>
      <c r="F24" s="12">
        <f t="shared" si="4"/>
        <v>0</v>
      </c>
      <c r="G24" s="101"/>
      <c r="H24" s="45" t="str">
        <f t="shared" si="5"/>
        <v/>
      </c>
      <c r="I24" s="40"/>
    </row>
    <row r="25" spans="1:9" s="1" customFormat="1" x14ac:dyDescent="0.25">
      <c r="A25" s="37"/>
      <c r="B25" s="25" t="s">
        <v>29</v>
      </c>
      <c r="C25" s="26"/>
      <c r="D25" s="29"/>
      <c r="E25" s="28"/>
      <c r="F25" s="28"/>
      <c r="G25" s="52"/>
      <c r="H25" s="53"/>
      <c r="I25" s="40"/>
    </row>
    <row r="26" spans="1:9" s="1" customFormat="1" x14ac:dyDescent="0.25">
      <c r="A26" s="36">
        <v>303</v>
      </c>
      <c r="B26" s="17" t="s">
        <v>30</v>
      </c>
      <c r="C26" s="11">
        <v>9</v>
      </c>
      <c r="D26" s="13" t="s">
        <v>2</v>
      </c>
      <c r="E26" s="12"/>
      <c r="F26" s="12">
        <f t="shared" si="4"/>
        <v>0</v>
      </c>
      <c r="G26" s="101"/>
      <c r="H26" s="45" t="str">
        <f t="shared" ref="H26:H28" si="6">IF(G26&lt;&gt;"",($C26*G26),"")</f>
        <v/>
      </c>
      <c r="I26" s="40"/>
    </row>
    <row r="27" spans="1:9" s="1" customFormat="1" x14ac:dyDescent="0.25">
      <c r="A27" s="36">
        <v>304</v>
      </c>
      <c r="B27" s="17" t="s">
        <v>31</v>
      </c>
      <c r="C27" s="11">
        <v>10</v>
      </c>
      <c r="D27" s="13" t="s">
        <v>2</v>
      </c>
      <c r="E27" s="12"/>
      <c r="F27" s="12">
        <f t="shared" si="4"/>
        <v>0</v>
      </c>
      <c r="G27" s="101"/>
      <c r="H27" s="45" t="str">
        <f t="shared" si="6"/>
        <v/>
      </c>
      <c r="I27" s="40"/>
    </row>
    <row r="28" spans="1:9" s="1" customFormat="1" x14ac:dyDescent="0.25">
      <c r="A28" s="36">
        <v>305</v>
      </c>
      <c r="B28" s="10" t="s">
        <v>32</v>
      </c>
      <c r="C28" s="11">
        <v>150</v>
      </c>
      <c r="D28" s="13" t="s">
        <v>8</v>
      </c>
      <c r="E28" s="12"/>
      <c r="F28" s="12">
        <f t="shared" si="4"/>
        <v>0</v>
      </c>
      <c r="G28" s="102"/>
      <c r="H28" s="45" t="str">
        <f t="shared" si="6"/>
        <v/>
      </c>
      <c r="I28" s="40"/>
    </row>
    <row r="29" spans="1:9" s="1" customFormat="1" x14ac:dyDescent="0.25">
      <c r="A29" s="147" t="s">
        <v>99</v>
      </c>
      <c r="B29" s="148"/>
      <c r="C29" s="148"/>
      <c r="D29" s="148"/>
      <c r="E29" s="149"/>
      <c r="F29" s="39">
        <f>SUM(F23:F28)</f>
        <v>0</v>
      </c>
      <c r="G29" s="48"/>
      <c r="H29" s="49" t="str">
        <f>IF(G23&lt;&gt;"",SUM(H23:H28),"")</f>
        <v/>
      </c>
      <c r="I29" s="40"/>
    </row>
    <row r="30" spans="1:9" s="1" customFormat="1" x14ac:dyDescent="0.25">
      <c r="A30" s="144" t="s">
        <v>37</v>
      </c>
      <c r="B30" s="145"/>
      <c r="C30" s="145"/>
      <c r="D30" s="145"/>
      <c r="E30" s="145"/>
      <c r="F30" s="146"/>
      <c r="G30" s="50"/>
      <c r="H30" s="51"/>
      <c r="I30" s="40"/>
    </row>
    <row r="31" spans="1:9" s="1" customFormat="1" x14ac:dyDescent="0.25">
      <c r="A31" s="37"/>
      <c r="B31" s="25" t="s">
        <v>38</v>
      </c>
      <c r="C31" s="26"/>
      <c r="D31" s="29"/>
      <c r="E31" s="28"/>
      <c r="F31" s="28"/>
      <c r="G31" s="52"/>
      <c r="H31" s="53"/>
      <c r="I31" s="40"/>
    </row>
    <row r="32" spans="1:9" s="1" customFormat="1" ht="30" x14ac:dyDescent="0.25">
      <c r="A32" s="36">
        <v>401</v>
      </c>
      <c r="B32" s="19" t="s">
        <v>39</v>
      </c>
      <c r="C32" s="14">
        <v>160</v>
      </c>
      <c r="D32" s="18" t="s">
        <v>8</v>
      </c>
      <c r="E32" s="12"/>
      <c r="F32" s="12">
        <f t="shared" ref="F32:F41" si="7">$C32*E32</f>
        <v>0</v>
      </c>
      <c r="G32" s="101"/>
      <c r="H32" s="45" t="str">
        <f t="shared" ref="H32:H34" si="8">IF(G32&lt;&gt;"",($C32*G32),"")</f>
        <v/>
      </c>
      <c r="I32" s="40"/>
    </row>
    <row r="33" spans="1:9" s="1" customFormat="1" ht="30" x14ac:dyDescent="0.25">
      <c r="A33" s="36">
        <v>402</v>
      </c>
      <c r="B33" s="19" t="s">
        <v>40</v>
      </c>
      <c r="C33" s="14">
        <v>20</v>
      </c>
      <c r="D33" s="18" t="s">
        <v>8</v>
      </c>
      <c r="E33" s="12"/>
      <c r="F33" s="12">
        <f t="shared" si="7"/>
        <v>0</v>
      </c>
      <c r="G33" s="101"/>
      <c r="H33" s="45" t="str">
        <f t="shared" si="8"/>
        <v/>
      </c>
      <c r="I33" s="40"/>
    </row>
    <row r="34" spans="1:9" s="1" customFormat="1" x14ac:dyDescent="0.25">
      <c r="A34" s="36">
        <v>403</v>
      </c>
      <c r="B34" s="19" t="s">
        <v>41</v>
      </c>
      <c r="C34" s="20">
        <v>20000</v>
      </c>
      <c r="D34" s="18" t="s">
        <v>13</v>
      </c>
      <c r="E34" s="12"/>
      <c r="F34" s="12">
        <f t="shared" si="7"/>
        <v>0</v>
      </c>
      <c r="G34" s="101"/>
      <c r="H34" s="45" t="str">
        <f t="shared" si="8"/>
        <v/>
      </c>
      <c r="I34" s="40"/>
    </row>
    <row r="35" spans="1:9" s="1" customFormat="1" x14ac:dyDescent="0.25">
      <c r="A35" s="37"/>
      <c r="B35" s="25" t="s">
        <v>42</v>
      </c>
      <c r="C35" s="26"/>
      <c r="D35" s="29"/>
      <c r="E35" s="28"/>
      <c r="F35" s="28"/>
      <c r="G35" s="52"/>
      <c r="H35" s="53"/>
      <c r="I35" s="40"/>
    </row>
    <row r="36" spans="1:9" s="1" customFormat="1" x14ac:dyDescent="0.25">
      <c r="A36" s="36">
        <v>404</v>
      </c>
      <c r="B36" s="21" t="s">
        <v>43</v>
      </c>
      <c r="C36" s="11">
        <v>1610</v>
      </c>
      <c r="D36" s="13" t="s">
        <v>76</v>
      </c>
      <c r="E36" s="12"/>
      <c r="F36" s="12">
        <f t="shared" si="7"/>
        <v>0</v>
      </c>
      <c r="G36" s="101"/>
      <c r="H36" s="45" t="str">
        <f t="shared" ref="H36:H41" si="9">IF(G36&lt;&gt;"",($C36*G36),"")</f>
        <v/>
      </c>
      <c r="I36" s="40"/>
    </row>
    <row r="37" spans="1:9" s="1" customFormat="1" ht="27" customHeight="1" x14ac:dyDescent="0.25">
      <c r="A37" s="36">
        <v>405</v>
      </c>
      <c r="B37" s="7" t="s">
        <v>44</v>
      </c>
      <c r="C37" s="11">
        <v>100</v>
      </c>
      <c r="D37" s="13" t="s">
        <v>76</v>
      </c>
      <c r="E37" s="12"/>
      <c r="F37" s="12">
        <f t="shared" si="7"/>
        <v>0</v>
      </c>
      <c r="G37" s="101"/>
      <c r="H37" s="45" t="str">
        <f t="shared" si="9"/>
        <v/>
      </c>
      <c r="I37" s="40"/>
    </row>
    <row r="38" spans="1:9" s="1" customFormat="1" ht="27" customHeight="1" x14ac:dyDescent="0.25">
      <c r="A38" s="36">
        <v>406</v>
      </c>
      <c r="B38" s="7" t="s">
        <v>75</v>
      </c>
      <c r="C38" s="11">
        <v>100</v>
      </c>
      <c r="D38" s="13" t="s">
        <v>76</v>
      </c>
      <c r="E38" s="12"/>
      <c r="F38" s="12">
        <f t="shared" si="7"/>
        <v>0</v>
      </c>
      <c r="G38" s="101"/>
      <c r="H38" s="45" t="str">
        <f t="shared" si="9"/>
        <v/>
      </c>
      <c r="I38" s="40"/>
    </row>
    <row r="39" spans="1:9" s="1" customFormat="1" ht="27" customHeight="1" x14ac:dyDescent="0.25">
      <c r="A39" s="36">
        <v>407</v>
      </c>
      <c r="B39" s="7" t="s">
        <v>45</v>
      </c>
      <c r="C39" s="11">
        <v>160</v>
      </c>
      <c r="D39" s="13" t="s">
        <v>8</v>
      </c>
      <c r="E39" s="12"/>
      <c r="F39" s="12">
        <f t="shared" si="7"/>
        <v>0</v>
      </c>
      <c r="G39" s="101"/>
      <c r="H39" s="45" t="str">
        <f t="shared" si="9"/>
        <v/>
      </c>
      <c r="I39" s="40"/>
    </row>
    <row r="40" spans="1:9" s="1" customFormat="1" ht="27" customHeight="1" x14ac:dyDescent="0.25">
      <c r="A40" s="36">
        <v>408</v>
      </c>
      <c r="B40" s="7" t="s">
        <v>46</v>
      </c>
      <c r="C40" s="11">
        <v>650</v>
      </c>
      <c r="D40" s="13" t="s">
        <v>8</v>
      </c>
      <c r="E40" s="12"/>
      <c r="F40" s="12">
        <f t="shared" si="7"/>
        <v>0</v>
      </c>
      <c r="G40" s="101"/>
      <c r="H40" s="45" t="str">
        <f t="shared" si="9"/>
        <v/>
      </c>
      <c r="I40" s="40"/>
    </row>
    <row r="41" spans="1:9" s="1" customFormat="1" ht="15" customHeight="1" x14ac:dyDescent="0.25">
      <c r="A41" s="36">
        <v>409</v>
      </c>
      <c r="B41" s="7" t="s">
        <v>47</v>
      </c>
      <c r="C41" s="11">
        <v>1</v>
      </c>
      <c r="D41" s="13" t="s">
        <v>77</v>
      </c>
      <c r="E41" s="12"/>
      <c r="F41" s="12">
        <f t="shared" si="7"/>
        <v>0</v>
      </c>
      <c r="G41" s="102"/>
      <c r="H41" s="45" t="str">
        <f t="shared" si="9"/>
        <v/>
      </c>
      <c r="I41" s="40"/>
    </row>
    <row r="42" spans="1:9" s="1" customFormat="1" x14ac:dyDescent="0.25">
      <c r="A42" s="147" t="s">
        <v>100</v>
      </c>
      <c r="B42" s="148"/>
      <c r="C42" s="148"/>
      <c r="D42" s="148"/>
      <c r="E42" s="149"/>
      <c r="F42" s="39">
        <f>SUM(F32:F41)</f>
        <v>0</v>
      </c>
      <c r="G42" s="48"/>
      <c r="H42" s="49" t="str">
        <f>IF(G32&lt;&gt;"",SUM(H32:H41),"")</f>
        <v/>
      </c>
      <c r="I42" s="40"/>
    </row>
    <row r="43" spans="1:9" s="1" customFormat="1" x14ac:dyDescent="0.25">
      <c r="A43" s="144" t="s">
        <v>48</v>
      </c>
      <c r="B43" s="145"/>
      <c r="C43" s="145"/>
      <c r="D43" s="145"/>
      <c r="E43" s="145"/>
      <c r="F43" s="146"/>
      <c r="G43" s="50"/>
      <c r="H43" s="51"/>
      <c r="I43" s="40"/>
    </row>
    <row r="44" spans="1:9" s="1" customFormat="1" x14ac:dyDescent="0.25">
      <c r="A44" s="37"/>
      <c r="B44" s="25" t="s">
        <v>38</v>
      </c>
      <c r="C44" s="26"/>
      <c r="D44" s="29"/>
      <c r="E44" s="28"/>
      <c r="F44" s="28"/>
      <c r="G44" s="52"/>
      <c r="H44" s="53"/>
      <c r="I44" s="40"/>
    </row>
    <row r="45" spans="1:9" s="1" customFormat="1" ht="30" x14ac:dyDescent="0.25">
      <c r="A45" s="36">
        <v>501</v>
      </c>
      <c r="B45" s="19" t="s">
        <v>49</v>
      </c>
      <c r="C45" s="14">
        <v>600</v>
      </c>
      <c r="D45" s="18" t="s">
        <v>8</v>
      </c>
      <c r="E45" s="12"/>
      <c r="F45" s="12">
        <f t="shared" ref="F45:F64" si="10">$C45*E45</f>
        <v>0</v>
      </c>
      <c r="G45" s="101"/>
      <c r="H45" s="45" t="str">
        <f t="shared" ref="H45:H47" si="11">IF(G45&lt;&gt;"",($C45*G45),"")</f>
        <v/>
      </c>
      <c r="I45" s="40"/>
    </row>
    <row r="46" spans="1:9" s="1" customFormat="1" ht="30" x14ac:dyDescent="0.25">
      <c r="A46" s="36">
        <v>502</v>
      </c>
      <c r="B46" s="19" t="s">
        <v>50</v>
      </c>
      <c r="C46" s="14">
        <v>600</v>
      </c>
      <c r="D46" s="18" t="s">
        <v>8</v>
      </c>
      <c r="E46" s="12"/>
      <c r="F46" s="12">
        <f t="shared" si="10"/>
        <v>0</v>
      </c>
      <c r="G46" s="101"/>
      <c r="H46" s="45" t="str">
        <f t="shared" si="11"/>
        <v/>
      </c>
      <c r="I46" s="40"/>
    </row>
    <row r="47" spans="1:9" s="1" customFormat="1" ht="30" x14ac:dyDescent="0.25">
      <c r="A47" s="36">
        <v>503</v>
      </c>
      <c r="B47" s="19" t="s">
        <v>51</v>
      </c>
      <c r="C47" s="22">
        <v>3000</v>
      </c>
      <c r="D47" s="18" t="s">
        <v>13</v>
      </c>
      <c r="E47" s="12"/>
      <c r="F47" s="12">
        <f t="shared" si="10"/>
        <v>0</v>
      </c>
      <c r="G47" s="101"/>
      <c r="H47" s="45" t="str">
        <f t="shared" si="11"/>
        <v/>
      </c>
      <c r="I47" s="40"/>
    </row>
    <row r="48" spans="1:9" s="1" customFormat="1" x14ac:dyDescent="0.25">
      <c r="A48" s="37"/>
      <c r="B48" s="25" t="s">
        <v>42</v>
      </c>
      <c r="C48" s="26"/>
      <c r="D48" s="29"/>
      <c r="E48" s="28"/>
      <c r="F48" s="28"/>
      <c r="G48" s="52"/>
      <c r="H48" s="53"/>
      <c r="I48" s="40"/>
    </row>
    <row r="49" spans="1:9" s="1" customFormat="1" ht="30" x14ac:dyDescent="0.25">
      <c r="A49" s="36">
        <v>504</v>
      </c>
      <c r="B49" s="7" t="s">
        <v>52</v>
      </c>
      <c r="C49" s="11">
        <v>1000</v>
      </c>
      <c r="D49" s="13" t="s">
        <v>8</v>
      </c>
      <c r="E49" s="12"/>
      <c r="F49" s="12">
        <f t="shared" si="10"/>
        <v>0</v>
      </c>
      <c r="G49" s="101"/>
      <c r="H49" s="45" t="str">
        <f t="shared" ref="H49:H64" si="12">IF(G49&lt;&gt;"",($C49*G49),"")</f>
        <v/>
      </c>
      <c r="I49" s="40"/>
    </row>
    <row r="50" spans="1:9" s="1" customFormat="1" ht="30" x14ac:dyDescent="0.25">
      <c r="A50" s="36">
        <v>505</v>
      </c>
      <c r="B50" s="7" t="s">
        <v>53</v>
      </c>
      <c r="C50" s="11">
        <v>120</v>
      </c>
      <c r="D50" s="13" t="s">
        <v>8</v>
      </c>
      <c r="E50" s="12"/>
      <c r="F50" s="12">
        <f t="shared" si="10"/>
        <v>0</v>
      </c>
      <c r="G50" s="101"/>
      <c r="H50" s="45" t="str">
        <f t="shared" si="12"/>
        <v/>
      </c>
      <c r="I50" s="40"/>
    </row>
    <row r="51" spans="1:9" s="1" customFormat="1" x14ac:dyDescent="0.25">
      <c r="A51" s="36">
        <v>506</v>
      </c>
      <c r="B51" s="21" t="s">
        <v>56</v>
      </c>
      <c r="C51" s="11">
        <v>1700</v>
      </c>
      <c r="D51" s="13" t="s">
        <v>5</v>
      </c>
      <c r="E51" s="12"/>
      <c r="F51" s="12">
        <f t="shared" si="10"/>
        <v>0</v>
      </c>
      <c r="G51" s="101"/>
      <c r="H51" s="45" t="str">
        <f t="shared" si="12"/>
        <v/>
      </c>
      <c r="I51" s="40"/>
    </row>
    <row r="52" spans="1:9" s="1" customFormat="1" x14ac:dyDescent="0.25">
      <c r="A52" s="36">
        <v>507</v>
      </c>
      <c r="B52" s="7" t="s">
        <v>55</v>
      </c>
      <c r="C52" s="11">
        <v>1500</v>
      </c>
      <c r="D52" s="13" t="s">
        <v>5</v>
      </c>
      <c r="E52" s="12"/>
      <c r="F52" s="12">
        <f t="shared" si="10"/>
        <v>0</v>
      </c>
      <c r="G52" s="101"/>
      <c r="H52" s="45" t="str">
        <f t="shared" si="12"/>
        <v/>
      </c>
      <c r="I52" s="40"/>
    </row>
    <row r="53" spans="1:9" s="1" customFormat="1" ht="27" customHeight="1" x14ac:dyDescent="0.25">
      <c r="A53" s="36">
        <v>508</v>
      </c>
      <c r="B53" s="7" t="s">
        <v>78</v>
      </c>
      <c r="C53" s="11">
        <v>120</v>
      </c>
      <c r="D53" s="13" t="s">
        <v>5</v>
      </c>
      <c r="E53" s="12"/>
      <c r="F53" s="12">
        <f t="shared" si="10"/>
        <v>0</v>
      </c>
      <c r="G53" s="101"/>
      <c r="H53" s="45" t="str">
        <f t="shared" si="12"/>
        <v/>
      </c>
      <c r="I53" s="40"/>
    </row>
    <row r="54" spans="1:9" s="1" customFormat="1" ht="27" customHeight="1" x14ac:dyDescent="0.25">
      <c r="A54" s="36">
        <v>509</v>
      </c>
      <c r="B54" s="7" t="s">
        <v>58</v>
      </c>
      <c r="C54" s="11">
        <v>450</v>
      </c>
      <c r="D54" s="13" t="s">
        <v>5</v>
      </c>
      <c r="E54" s="12"/>
      <c r="F54" s="12">
        <f t="shared" si="10"/>
        <v>0</v>
      </c>
      <c r="G54" s="101"/>
      <c r="H54" s="45" t="str">
        <f t="shared" si="12"/>
        <v/>
      </c>
      <c r="I54" s="40"/>
    </row>
    <row r="55" spans="1:9" s="1" customFormat="1" ht="27" customHeight="1" x14ac:dyDescent="0.25">
      <c r="A55" s="36">
        <v>510</v>
      </c>
      <c r="B55" s="7" t="s">
        <v>57</v>
      </c>
      <c r="C55" s="11">
        <v>25</v>
      </c>
      <c r="D55" s="13" t="s">
        <v>8</v>
      </c>
      <c r="E55" s="12"/>
      <c r="F55" s="12">
        <f t="shared" si="10"/>
        <v>0</v>
      </c>
      <c r="G55" s="101"/>
      <c r="H55" s="45" t="str">
        <f t="shared" si="12"/>
        <v/>
      </c>
      <c r="I55" s="40"/>
    </row>
    <row r="56" spans="1:9" s="1" customFormat="1" ht="30" x14ac:dyDescent="0.25">
      <c r="A56" s="36">
        <v>511</v>
      </c>
      <c r="B56" s="7" t="s">
        <v>121</v>
      </c>
      <c r="C56" s="11">
        <v>150</v>
      </c>
      <c r="D56" s="13" t="s">
        <v>8</v>
      </c>
      <c r="E56" s="12"/>
      <c r="F56" s="12">
        <f t="shared" si="10"/>
        <v>0</v>
      </c>
      <c r="G56" s="101"/>
      <c r="H56" s="45" t="str">
        <f t="shared" si="12"/>
        <v/>
      </c>
      <c r="I56" s="125" t="s">
        <v>126</v>
      </c>
    </row>
    <row r="57" spans="1:9" s="1" customFormat="1" ht="30" x14ac:dyDescent="0.25">
      <c r="A57" s="36">
        <v>512</v>
      </c>
      <c r="B57" s="7" t="s">
        <v>122</v>
      </c>
      <c r="C57" s="11">
        <v>600</v>
      </c>
      <c r="D57" s="13" t="s">
        <v>8</v>
      </c>
      <c r="E57" s="12"/>
      <c r="F57" s="12">
        <f t="shared" si="10"/>
        <v>0</v>
      </c>
      <c r="G57" s="101"/>
      <c r="H57" s="45" t="str">
        <f t="shared" si="12"/>
        <v/>
      </c>
      <c r="I57" s="125" t="s">
        <v>126</v>
      </c>
    </row>
    <row r="58" spans="1:9" s="1" customFormat="1" ht="27" customHeight="1" x14ac:dyDescent="0.25">
      <c r="A58" s="36">
        <v>513</v>
      </c>
      <c r="B58" s="7" t="s">
        <v>59</v>
      </c>
      <c r="C58" s="11">
        <v>175</v>
      </c>
      <c r="D58" s="13" t="s">
        <v>8</v>
      </c>
      <c r="E58" s="12"/>
      <c r="F58" s="12">
        <f t="shared" si="10"/>
        <v>0</v>
      </c>
      <c r="G58" s="101"/>
      <c r="H58" s="45" t="str">
        <f t="shared" si="12"/>
        <v/>
      </c>
      <c r="I58" s="40"/>
    </row>
    <row r="59" spans="1:9" s="1" customFormat="1" ht="27" customHeight="1" x14ac:dyDescent="0.25">
      <c r="A59" s="36">
        <v>514</v>
      </c>
      <c r="B59" s="7" t="s">
        <v>79</v>
      </c>
      <c r="C59" s="11">
        <v>10</v>
      </c>
      <c r="D59" s="13" t="s">
        <v>8</v>
      </c>
      <c r="E59" s="12"/>
      <c r="F59" s="12">
        <f t="shared" si="10"/>
        <v>0</v>
      </c>
      <c r="G59" s="101"/>
      <c r="H59" s="45" t="str">
        <f t="shared" si="12"/>
        <v/>
      </c>
      <c r="I59" s="40"/>
    </row>
    <row r="60" spans="1:9" s="1" customFormat="1" ht="27" customHeight="1" x14ac:dyDescent="0.25">
      <c r="A60" s="36">
        <v>515</v>
      </c>
      <c r="B60" s="7" t="s">
        <v>60</v>
      </c>
      <c r="C60" s="11">
        <v>5</v>
      </c>
      <c r="D60" s="13" t="s">
        <v>8</v>
      </c>
      <c r="E60" s="12"/>
      <c r="F60" s="12">
        <f t="shared" si="10"/>
        <v>0</v>
      </c>
      <c r="G60" s="101"/>
      <c r="H60" s="45" t="str">
        <f t="shared" si="12"/>
        <v/>
      </c>
      <c r="I60" s="40"/>
    </row>
    <row r="61" spans="1:9" s="1" customFormat="1" ht="27" customHeight="1" x14ac:dyDescent="0.25">
      <c r="A61" s="36">
        <v>516</v>
      </c>
      <c r="B61" s="7" t="s">
        <v>80</v>
      </c>
      <c r="C61" s="11">
        <v>60</v>
      </c>
      <c r="D61" s="13" t="s">
        <v>5</v>
      </c>
      <c r="E61" s="12"/>
      <c r="F61" s="12">
        <f t="shared" si="10"/>
        <v>0</v>
      </c>
      <c r="G61" s="101"/>
      <c r="H61" s="45" t="str">
        <f t="shared" si="12"/>
        <v/>
      </c>
      <c r="I61" s="40"/>
    </row>
    <row r="62" spans="1:9" s="6" customFormat="1" x14ac:dyDescent="0.25">
      <c r="A62" s="38">
        <v>517</v>
      </c>
      <c r="B62" s="19" t="s">
        <v>25</v>
      </c>
      <c r="C62" s="14">
        <v>600</v>
      </c>
      <c r="D62" s="18" t="s">
        <v>5</v>
      </c>
      <c r="E62" s="23"/>
      <c r="F62" s="12">
        <f t="shared" si="10"/>
        <v>0</v>
      </c>
      <c r="G62" s="103"/>
      <c r="H62" s="45" t="str">
        <f t="shared" si="12"/>
        <v/>
      </c>
      <c r="I62" s="126"/>
    </row>
    <row r="63" spans="1:9" s="1" customFormat="1" x14ac:dyDescent="0.25">
      <c r="A63" s="107">
        <v>518</v>
      </c>
      <c r="B63" s="108" t="s">
        <v>26</v>
      </c>
      <c r="C63" s="109">
        <v>150</v>
      </c>
      <c r="D63" s="110" t="s">
        <v>8</v>
      </c>
      <c r="E63" s="111"/>
      <c r="F63" s="111">
        <f t="shared" si="10"/>
        <v>0</v>
      </c>
      <c r="G63" s="102"/>
      <c r="H63" s="45" t="str">
        <f t="shared" si="12"/>
        <v/>
      </c>
      <c r="I63" s="40"/>
    </row>
    <row r="64" spans="1:9" s="1" customFormat="1" ht="30" x14ac:dyDescent="0.25">
      <c r="A64" s="112">
        <v>519</v>
      </c>
      <c r="B64" s="115" t="s">
        <v>115</v>
      </c>
      <c r="C64" s="116">
        <v>1</v>
      </c>
      <c r="D64" s="117" t="s">
        <v>2</v>
      </c>
      <c r="E64" s="113"/>
      <c r="F64" s="113">
        <f t="shared" si="10"/>
        <v>0</v>
      </c>
      <c r="G64" s="114"/>
      <c r="H64" s="106" t="str">
        <f t="shared" si="12"/>
        <v/>
      </c>
      <c r="I64" s="125" t="s">
        <v>125</v>
      </c>
    </row>
    <row r="65" spans="1:9" s="1" customFormat="1" x14ac:dyDescent="0.25">
      <c r="A65" s="156" t="s">
        <v>101</v>
      </c>
      <c r="B65" s="157"/>
      <c r="C65" s="157"/>
      <c r="D65" s="157"/>
      <c r="E65" s="158"/>
      <c r="F65" s="88">
        <f>SUM(F45:F64)</f>
        <v>0</v>
      </c>
      <c r="G65" s="46"/>
      <c r="H65" s="47" t="str">
        <f>IF(G45&lt;&gt;"",SUM(H45:H64),"")</f>
        <v/>
      </c>
      <c r="I65" s="40"/>
    </row>
    <row r="66" spans="1:9" s="1" customFormat="1" ht="15" customHeight="1" x14ac:dyDescent="0.25">
      <c r="A66" s="144" t="s">
        <v>61</v>
      </c>
      <c r="B66" s="145"/>
      <c r="C66" s="145"/>
      <c r="D66" s="145"/>
      <c r="E66" s="145"/>
      <c r="F66" s="145"/>
      <c r="G66" s="54"/>
      <c r="H66" s="51"/>
      <c r="I66" s="40"/>
    </row>
    <row r="67" spans="1:9" s="1" customFormat="1" ht="15" customHeight="1" x14ac:dyDescent="0.25">
      <c r="A67" s="37"/>
      <c r="B67" s="25" t="s">
        <v>38</v>
      </c>
      <c r="C67" s="26"/>
      <c r="D67" s="29"/>
      <c r="E67" s="28"/>
      <c r="F67" s="28"/>
      <c r="G67" s="55"/>
      <c r="H67" s="53"/>
      <c r="I67" s="40"/>
    </row>
    <row r="68" spans="1:9" s="1" customFormat="1" ht="27" customHeight="1" x14ac:dyDescent="0.25">
      <c r="A68" s="36">
        <v>601</v>
      </c>
      <c r="B68" s="19" t="s">
        <v>62</v>
      </c>
      <c r="C68" s="14">
        <v>10</v>
      </c>
      <c r="D68" s="18" t="s">
        <v>8</v>
      </c>
      <c r="E68" s="12"/>
      <c r="F68" s="12">
        <f t="shared" ref="F68:F87" si="13">$C68*E68</f>
        <v>0</v>
      </c>
      <c r="G68" s="101"/>
      <c r="H68" s="45" t="str">
        <f t="shared" ref="H68:H70" si="14">IF(G68&lt;&gt;"",($C68*G68),"")</f>
        <v/>
      </c>
      <c r="I68" s="40"/>
    </row>
    <row r="69" spans="1:9" s="1" customFormat="1" ht="30" x14ac:dyDescent="0.25">
      <c r="A69" s="36">
        <v>602</v>
      </c>
      <c r="B69" s="7" t="s">
        <v>53</v>
      </c>
      <c r="C69" s="14">
        <v>20</v>
      </c>
      <c r="D69" s="18" t="s">
        <v>8</v>
      </c>
      <c r="E69" s="12"/>
      <c r="F69" s="12">
        <f t="shared" si="13"/>
        <v>0</v>
      </c>
      <c r="G69" s="101"/>
      <c r="H69" s="45" t="str">
        <f t="shared" si="14"/>
        <v/>
      </c>
      <c r="I69" s="40"/>
    </row>
    <row r="70" spans="1:9" s="1" customFormat="1" ht="30" x14ac:dyDescent="0.25">
      <c r="A70" s="36">
        <v>603</v>
      </c>
      <c r="B70" s="19" t="s">
        <v>63</v>
      </c>
      <c r="C70" s="22">
        <v>3200</v>
      </c>
      <c r="D70" s="18" t="s">
        <v>13</v>
      </c>
      <c r="E70" s="12"/>
      <c r="F70" s="12">
        <f t="shared" si="13"/>
        <v>0</v>
      </c>
      <c r="G70" s="101"/>
      <c r="H70" s="45" t="str">
        <f t="shared" si="14"/>
        <v/>
      </c>
      <c r="I70" s="40"/>
    </row>
    <row r="71" spans="1:9" s="1" customFormat="1" x14ac:dyDescent="0.25">
      <c r="A71" s="37"/>
      <c r="B71" s="25" t="s">
        <v>42</v>
      </c>
      <c r="C71" s="26"/>
      <c r="D71" s="29"/>
      <c r="E71" s="28"/>
      <c r="F71" s="28"/>
      <c r="G71" s="52"/>
      <c r="H71" s="53"/>
      <c r="I71" s="40"/>
    </row>
    <row r="72" spans="1:9" s="1" customFormat="1" ht="30" x14ac:dyDescent="0.25">
      <c r="A72" s="36">
        <v>604</v>
      </c>
      <c r="B72" s="7" t="s">
        <v>52</v>
      </c>
      <c r="C72" s="11">
        <v>1100</v>
      </c>
      <c r="D72" s="13" t="s">
        <v>8</v>
      </c>
      <c r="E72" s="12"/>
      <c r="F72" s="12">
        <f t="shared" si="13"/>
        <v>0</v>
      </c>
      <c r="G72" s="101"/>
      <c r="H72" s="45" t="str">
        <f t="shared" ref="H72:H87" si="15">IF(G72&lt;&gt;"",($C72*G72),"")</f>
        <v/>
      </c>
      <c r="I72" s="40"/>
    </row>
    <row r="73" spans="1:9" s="1" customFormat="1" ht="30" x14ac:dyDescent="0.25">
      <c r="A73" s="36">
        <v>605</v>
      </c>
      <c r="B73" s="7" t="s">
        <v>53</v>
      </c>
      <c r="C73" s="11">
        <v>250</v>
      </c>
      <c r="D73" s="13" t="s">
        <v>8</v>
      </c>
      <c r="E73" s="12"/>
      <c r="F73" s="12">
        <f t="shared" si="13"/>
        <v>0</v>
      </c>
      <c r="G73" s="101"/>
      <c r="H73" s="45" t="str">
        <f t="shared" si="15"/>
        <v/>
      </c>
      <c r="I73" s="40"/>
    </row>
    <row r="74" spans="1:9" s="1" customFormat="1" x14ac:dyDescent="0.25">
      <c r="A74" s="36">
        <v>606</v>
      </c>
      <c r="B74" s="21" t="s">
        <v>56</v>
      </c>
      <c r="C74" s="11">
        <v>1800</v>
      </c>
      <c r="D74" s="13" t="s">
        <v>5</v>
      </c>
      <c r="E74" s="12"/>
      <c r="F74" s="12">
        <f t="shared" si="13"/>
        <v>0</v>
      </c>
      <c r="G74" s="101"/>
      <c r="H74" s="45" t="str">
        <f t="shared" si="15"/>
        <v/>
      </c>
      <c r="I74" s="40"/>
    </row>
    <row r="75" spans="1:9" s="1" customFormat="1" x14ac:dyDescent="0.25">
      <c r="A75" s="36">
        <v>607</v>
      </c>
      <c r="B75" s="7" t="s">
        <v>55</v>
      </c>
      <c r="C75" s="11">
        <v>1600</v>
      </c>
      <c r="D75" s="13" t="s">
        <v>5</v>
      </c>
      <c r="E75" s="12"/>
      <c r="F75" s="12">
        <f t="shared" si="13"/>
        <v>0</v>
      </c>
      <c r="G75" s="101"/>
      <c r="H75" s="45" t="str">
        <f t="shared" si="15"/>
        <v/>
      </c>
      <c r="I75" s="40"/>
    </row>
    <row r="76" spans="1:9" s="1" customFormat="1" ht="30" x14ac:dyDescent="0.25">
      <c r="A76" s="36">
        <v>608</v>
      </c>
      <c r="B76" s="7" t="s">
        <v>54</v>
      </c>
      <c r="C76" s="11">
        <v>400</v>
      </c>
      <c r="D76" s="13" t="s">
        <v>5</v>
      </c>
      <c r="E76" s="12"/>
      <c r="F76" s="12">
        <f t="shared" si="13"/>
        <v>0</v>
      </c>
      <c r="G76" s="101"/>
      <c r="H76" s="45" t="str">
        <f t="shared" si="15"/>
        <v/>
      </c>
      <c r="I76" s="40"/>
    </row>
    <row r="77" spans="1:9" s="1" customFormat="1" ht="45" x14ac:dyDescent="0.25">
      <c r="A77" s="36">
        <v>609</v>
      </c>
      <c r="B77" s="7" t="s">
        <v>58</v>
      </c>
      <c r="C77" s="11">
        <v>500</v>
      </c>
      <c r="D77" s="13" t="s">
        <v>5</v>
      </c>
      <c r="E77" s="12"/>
      <c r="F77" s="12">
        <f t="shared" si="13"/>
        <v>0</v>
      </c>
      <c r="G77" s="101"/>
      <c r="H77" s="45" t="str">
        <f t="shared" si="15"/>
        <v/>
      </c>
      <c r="I77" s="40"/>
    </row>
    <row r="78" spans="1:9" s="1" customFormat="1" ht="25.15" customHeight="1" x14ac:dyDescent="0.25">
      <c r="A78" s="36">
        <v>610</v>
      </c>
      <c r="B78" s="7" t="s">
        <v>57</v>
      </c>
      <c r="C78" s="11">
        <v>25</v>
      </c>
      <c r="D78" s="13" t="s">
        <v>8</v>
      </c>
      <c r="E78" s="12"/>
      <c r="F78" s="12">
        <f t="shared" si="13"/>
        <v>0</v>
      </c>
      <c r="G78" s="101"/>
      <c r="H78" s="45" t="str">
        <f t="shared" si="15"/>
        <v/>
      </c>
      <c r="I78" s="126"/>
    </row>
    <row r="79" spans="1:9" s="1" customFormat="1" ht="30" x14ac:dyDescent="0.25">
      <c r="A79" s="36">
        <v>611</v>
      </c>
      <c r="B79" s="7" t="s">
        <v>123</v>
      </c>
      <c r="C79" s="11">
        <v>250</v>
      </c>
      <c r="D79" s="13" t="s">
        <v>8</v>
      </c>
      <c r="E79" s="12"/>
      <c r="F79" s="12">
        <f t="shared" si="13"/>
        <v>0</v>
      </c>
      <c r="G79" s="101"/>
      <c r="H79" s="45" t="str">
        <f t="shared" si="15"/>
        <v/>
      </c>
      <c r="I79" s="125" t="s">
        <v>126</v>
      </c>
    </row>
    <row r="80" spans="1:9" s="1" customFormat="1" ht="30" x14ac:dyDescent="0.25">
      <c r="A80" s="36">
        <v>612</v>
      </c>
      <c r="B80" s="7" t="s">
        <v>124</v>
      </c>
      <c r="C80" s="11">
        <v>1000</v>
      </c>
      <c r="D80" s="13" t="s">
        <v>8</v>
      </c>
      <c r="E80" s="12"/>
      <c r="F80" s="12">
        <f t="shared" si="13"/>
        <v>0</v>
      </c>
      <c r="G80" s="101"/>
      <c r="H80" s="45" t="str">
        <f t="shared" si="15"/>
        <v/>
      </c>
      <c r="I80" s="125" t="s">
        <v>126</v>
      </c>
    </row>
    <row r="81" spans="1:9" s="1" customFormat="1" ht="30" x14ac:dyDescent="0.25">
      <c r="A81" s="36">
        <v>613</v>
      </c>
      <c r="B81" s="7" t="s">
        <v>59</v>
      </c>
      <c r="C81" s="11">
        <v>250</v>
      </c>
      <c r="D81" s="13" t="s">
        <v>8</v>
      </c>
      <c r="E81" s="12"/>
      <c r="F81" s="12">
        <f t="shared" si="13"/>
        <v>0</v>
      </c>
      <c r="G81" s="101"/>
      <c r="H81" s="45" t="str">
        <f t="shared" si="15"/>
        <v/>
      </c>
      <c r="I81" s="40"/>
    </row>
    <row r="82" spans="1:9" s="1" customFormat="1" ht="45" x14ac:dyDescent="0.25">
      <c r="A82" s="36">
        <v>614</v>
      </c>
      <c r="B82" s="7" t="s">
        <v>79</v>
      </c>
      <c r="C82" s="11">
        <v>5</v>
      </c>
      <c r="D82" s="13" t="s">
        <v>8</v>
      </c>
      <c r="E82" s="12"/>
      <c r="F82" s="12">
        <f t="shared" si="13"/>
        <v>0</v>
      </c>
      <c r="G82" s="101"/>
      <c r="H82" s="45" t="str">
        <f t="shared" si="15"/>
        <v/>
      </c>
      <c r="I82" s="40"/>
    </row>
    <row r="83" spans="1:9" s="1" customFormat="1" ht="30" x14ac:dyDescent="0.25">
      <c r="A83" s="36">
        <v>615</v>
      </c>
      <c r="B83" s="7" t="s">
        <v>64</v>
      </c>
      <c r="C83" s="11">
        <v>3</v>
      </c>
      <c r="D83" s="13" t="s">
        <v>8</v>
      </c>
      <c r="E83" s="12"/>
      <c r="F83" s="12">
        <f t="shared" si="13"/>
        <v>0</v>
      </c>
      <c r="G83" s="101"/>
      <c r="H83" s="45" t="str">
        <f t="shared" si="15"/>
        <v/>
      </c>
      <c r="I83" s="40"/>
    </row>
    <row r="84" spans="1:9" s="1" customFormat="1" ht="27.75" customHeight="1" x14ac:dyDescent="0.25">
      <c r="A84" s="36">
        <v>616</v>
      </c>
      <c r="B84" s="7" t="s">
        <v>81</v>
      </c>
      <c r="C84" s="14">
        <v>40</v>
      </c>
      <c r="D84" s="13" t="s">
        <v>5</v>
      </c>
      <c r="E84" s="12"/>
      <c r="F84" s="12">
        <f t="shared" si="13"/>
        <v>0</v>
      </c>
      <c r="G84" s="101"/>
      <c r="H84" s="45" t="str">
        <f t="shared" si="15"/>
        <v/>
      </c>
      <c r="I84" s="40"/>
    </row>
    <row r="85" spans="1:9" s="1" customFormat="1" ht="24" customHeight="1" x14ac:dyDescent="0.25">
      <c r="A85" s="36">
        <v>617</v>
      </c>
      <c r="B85" s="7" t="s">
        <v>65</v>
      </c>
      <c r="C85" s="11">
        <v>40</v>
      </c>
      <c r="D85" s="13" t="s">
        <v>5</v>
      </c>
      <c r="E85" s="12"/>
      <c r="F85" s="12">
        <f t="shared" si="13"/>
        <v>0</v>
      </c>
      <c r="G85" s="101"/>
      <c r="H85" s="45" t="str">
        <f t="shared" si="15"/>
        <v/>
      </c>
      <c r="I85" s="40"/>
    </row>
    <row r="86" spans="1:9" s="6" customFormat="1" ht="15" customHeight="1" x14ac:dyDescent="0.25">
      <c r="A86" s="38">
        <v>618</v>
      </c>
      <c r="B86" s="19" t="s">
        <v>25</v>
      </c>
      <c r="C86" s="14">
        <v>1200</v>
      </c>
      <c r="D86" s="18" t="s">
        <v>5</v>
      </c>
      <c r="E86" s="23"/>
      <c r="F86" s="12">
        <f t="shared" si="13"/>
        <v>0</v>
      </c>
      <c r="G86" s="104"/>
      <c r="H86" s="45" t="str">
        <f t="shared" si="15"/>
        <v/>
      </c>
      <c r="I86" s="126"/>
    </row>
    <row r="87" spans="1:9" s="1" customFormat="1" ht="30" x14ac:dyDescent="0.25">
      <c r="A87" s="112">
        <v>619</v>
      </c>
      <c r="B87" s="115" t="s">
        <v>115</v>
      </c>
      <c r="C87" s="116">
        <v>1</v>
      </c>
      <c r="D87" s="117" t="s">
        <v>2</v>
      </c>
      <c r="E87" s="113"/>
      <c r="F87" s="113">
        <f t="shared" si="13"/>
        <v>0</v>
      </c>
      <c r="G87" s="114"/>
      <c r="H87" s="106" t="str">
        <f t="shared" si="15"/>
        <v/>
      </c>
      <c r="I87" s="125" t="s">
        <v>125</v>
      </c>
    </row>
    <row r="88" spans="1:9" s="1" customFormat="1" ht="15" customHeight="1" x14ac:dyDescent="0.25">
      <c r="A88" s="147" t="s">
        <v>102</v>
      </c>
      <c r="B88" s="148"/>
      <c r="C88" s="148"/>
      <c r="D88" s="148"/>
      <c r="E88" s="149"/>
      <c r="F88" s="39">
        <f>SUM(F68:F86)</f>
        <v>0</v>
      </c>
      <c r="G88" s="48"/>
      <c r="H88" s="49" t="str">
        <f>IF(G68&lt;&gt;"",SUM(H68:H87),"")</f>
        <v/>
      </c>
      <c r="I88" s="40"/>
    </row>
    <row r="89" spans="1:9" s="1" customFormat="1" ht="15" customHeight="1" x14ac:dyDescent="0.25">
      <c r="A89" s="144" t="s">
        <v>66</v>
      </c>
      <c r="B89" s="150"/>
      <c r="C89" s="150"/>
      <c r="D89" s="150"/>
      <c r="E89" s="150"/>
      <c r="F89" s="151"/>
      <c r="G89" s="50"/>
      <c r="H89" s="51"/>
      <c r="I89" s="40"/>
    </row>
    <row r="90" spans="1:9" s="1" customFormat="1" ht="30" x14ac:dyDescent="0.25">
      <c r="A90" s="36">
        <v>701</v>
      </c>
      <c r="B90" s="10" t="s">
        <v>67</v>
      </c>
      <c r="C90" s="11">
        <v>4</v>
      </c>
      <c r="D90" s="8" t="s">
        <v>87</v>
      </c>
      <c r="E90" s="12"/>
      <c r="F90" s="12">
        <f t="shared" ref="F90" si="16">$C90*E90</f>
        <v>0</v>
      </c>
      <c r="G90" s="102"/>
      <c r="H90" s="45" t="str">
        <f t="shared" ref="H90" si="17">IF(G90&lt;&gt;"",($C90*G90),"")</f>
        <v/>
      </c>
      <c r="I90" s="40"/>
    </row>
    <row r="91" spans="1:9" s="1" customFormat="1" x14ac:dyDescent="0.25">
      <c r="A91" s="147" t="s">
        <v>103</v>
      </c>
      <c r="B91" s="148"/>
      <c r="C91" s="148"/>
      <c r="D91" s="148"/>
      <c r="E91" s="149"/>
      <c r="F91" s="39">
        <f>SUM(F90)</f>
        <v>0</v>
      </c>
      <c r="G91" s="48"/>
      <c r="H91" s="49" t="str">
        <f>IF(G90&lt;&gt;"",SUM(H90),"")</f>
        <v/>
      </c>
      <c r="I91" s="40"/>
    </row>
    <row r="92" spans="1:9" s="1" customFormat="1" ht="15" customHeight="1" x14ac:dyDescent="0.25">
      <c r="A92" s="144" t="s">
        <v>68</v>
      </c>
      <c r="B92" s="150"/>
      <c r="C92" s="150"/>
      <c r="D92" s="150"/>
      <c r="E92" s="150"/>
      <c r="F92" s="151"/>
      <c r="G92" s="50"/>
      <c r="H92" s="51"/>
      <c r="I92" s="40"/>
    </row>
    <row r="93" spans="1:9" s="1" customFormat="1" ht="28.5" customHeight="1" x14ac:dyDescent="0.25">
      <c r="A93" s="36">
        <v>801</v>
      </c>
      <c r="B93" s="10" t="s">
        <v>69</v>
      </c>
      <c r="C93" s="11">
        <v>3</v>
      </c>
      <c r="D93" s="13" t="s">
        <v>70</v>
      </c>
      <c r="E93" s="12"/>
      <c r="F93" s="12">
        <f t="shared" ref="F93" si="18">$C93*E93</f>
        <v>0</v>
      </c>
      <c r="G93" s="102"/>
      <c r="H93" s="45" t="str">
        <f t="shared" ref="H93" si="19">IF(G93&lt;&gt;"",($C93*G93),"")</f>
        <v/>
      </c>
      <c r="I93" s="40"/>
    </row>
    <row r="94" spans="1:9" s="1" customFormat="1" x14ac:dyDescent="0.25">
      <c r="A94" s="147" t="s">
        <v>128</v>
      </c>
      <c r="B94" s="148"/>
      <c r="C94" s="148"/>
      <c r="D94" s="148"/>
      <c r="E94" s="149"/>
      <c r="F94" s="39">
        <f>SUM(F93)</f>
        <v>0</v>
      </c>
      <c r="G94" s="48"/>
      <c r="H94" s="49" t="str">
        <f>IF(G93&lt;&gt;"",SUM(H93),"")</f>
        <v/>
      </c>
      <c r="I94" s="40"/>
    </row>
    <row r="95" spans="1:9" s="1" customFormat="1" x14ac:dyDescent="0.25">
      <c r="A95" s="144" t="s">
        <v>72</v>
      </c>
      <c r="B95" s="145"/>
      <c r="C95" s="145"/>
      <c r="D95" s="145"/>
      <c r="E95" s="145"/>
      <c r="F95" s="146"/>
      <c r="G95" s="50"/>
      <c r="H95" s="51"/>
      <c r="I95" s="40"/>
    </row>
    <row r="96" spans="1:9" s="1" customFormat="1" ht="30" x14ac:dyDescent="0.25">
      <c r="A96" s="36">
        <v>901</v>
      </c>
      <c r="B96" s="7" t="s">
        <v>71</v>
      </c>
      <c r="C96" s="14">
        <v>212</v>
      </c>
      <c r="D96" s="13" t="s">
        <v>73</v>
      </c>
      <c r="E96" s="12"/>
      <c r="F96" s="12">
        <f t="shared" ref="F96" si="20">$C96*E96</f>
        <v>0</v>
      </c>
      <c r="G96" s="102"/>
      <c r="H96" s="45" t="str">
        <f t="shared" ref="H96" si="21">IF(G96&lt;&gt;"",($C96*G96),"")</f>
        <v/>
      </c>
      <c r="I96" s="40"/>
    </row>
    <row r="97" spans="1:9" s="1" customFormat="1" x14ac:dyDescent="0.25">
      <c r="A97" s="147" t="s">
        <v>104</v>
      </c>
      <c r="B97" s="148"/>
      <c r="C97" s="148"/>
      <c r="D97" s="148"/>
      <c r="E97" s="149"/>
      <c r="F97" s="39">
        <f>SUM(F96)</f>
        <v>0</v>
      </c>
      <c r="G97" s="48"/>
      <c r="H97" s="49" t="str">
        <f>IF(G96&lt;&gt;"",SUM(H96),"")</f>
        <v/>
      </c>
      <c r="I97" s="40"/>
    </row>
    <row r="98" spans="1:9" s="1" customFormat="1" x14ac:dyDescent="0.25">
      <c r="A98" s="144" t="s">
        <v>74</v>
      </c>
      <c r="B98" s="145"/>
      <c r="C98" s="145"/>
      <c r="D98" s="145"/>
      <c r="E98" s="145"/>
      <c r="F98" s="146"/>
      <c r="G98" s="34"/>
      <c r="H98" s="35"/>
      <c r="I98" s="40"/>
    </row>
    <row r="99" spans="1:9" s="1" customFormat="1" ht="13.9" customHeight="1" x14ac:dyDescent="0.25">
      <c r="A99" s="36">
        <v>1001</v>
      </c>
      <c r="B99" s="10" t="s">
        <v>15</v>
      </c>
      <c r="C99" s="24">
        <v>1</v>
      </c>
      <c r="D99" s="13" t="s">
        <v>2</v>
      </c>
      <c r="E99" s="12"/>
      <c r="F99" s="12">
        <f t="shared" ref="F99:F102" si="22">$C99*E99</f>
        <v>0</v>
      </c>
      <c r="G99" s="101"/>
      <c r="H99" s="45" t="str">
        <f t="shared" ref="H99:H102" si="23">IF(G99&lt;&gt;"",($C99*G99),"")</f>
        <v/>
      </c>
      <c r="I99" s="40"/>
    </row>
    <row r="100" spans="1:9" s="1" customFormat="1" x14ac:dyDescent="0.25">
      <c r="A100" s="36">
        <v>1002</v>
      </c>
      <c r="B100" s="7" t="s">
        <v>94</v>
      </c>
      <c r="C100" s="11">
        <v>1</v>
      </c>
      <c r="D100" s="8" t="s">
        <v>87</v>
      </c>
      <c r="E100" s="12"/>
      <c r="F100" s="12">
        <f t="shared" si="22"/>
        <v>0</v>
      </c>
      <c r="G100" s="101"/>
      <c r="H100" s="45" t="str">
        <f t="shared" si="23"/>
        <v/>
      </c>
      <c r="I100" s="40"/>
    </row>
    <row r="101" spans="1:9" s="1" customFormat="1" x14ac:dyDescent="0.25">
      <c r="A101" s="36">
        <v>1003</v>
      </c>
      <c r="B101" s="7" t="s">
        <v>95</v>
      </c>
      <c r="C101" s="11">
        <v>1</v>
      </c>
      <c r="D101" s="8" t="s">
        <v>87</v>
      </c>
      <c r="E101" s="12"/>
      <c r="F101" s="12">
        <f t="shared" si="22"/>
        <v>0</v>
      </c>
      <c r="G101" s="101"/>
      <c r="H101" s="45" t="str">
        <f t="shared" si="23"/>
        <v/>
      </c>
      <c r="I101" s="40"/>
    </row>
    <row r="102" spans="1:9" s="1" customFormat="1" x14ac:dyDescent="0.25">
      <c r="A102" s="36">
        <v>1004</v>
      </c>
      <c r="B102" s="7" t="s">
        <v>96</v>
      </c>
      <c r="C102" s="11">
        <v>1</v>
      </c>
      <c r="D102" s="8" t="s">
        <v>87</v>
      </c>
      <c r="E102" s="12"/>
      <c r="F102" s="12">
        <f t="shared" si="22"/>
        <v>0</v>
      </c>
      <c r="G102" s="101"/>
      <c r="H102" s="45" t="str">
        <f t="shared" si="23"/>
        <v/>
      </c>
      <c r="I102" s="40"/>
    </row>
    <row r="103" spans="1:9" s="1" customFormat="1" x14ac:dyDescent="0.25">
      <c r="A103" s="152" t="s">
        <v>105</v>
      </c>
      <c r="B103" s="153"/>
      <c r="C103" s="153"/>
      <c r="D103" s="153"/>
      <c r="E103" s="154"/>
      <c r="F103" s="85">
        <f>SUM(F99:F102)</f>
        <v>0</v>
      </c>
      <c r="G103" s="46"/>
      <c r="H103" s="86" t="str">
        <f>IF(G99&lt;&gt;"",SUM(H99:H102),"")</f>
        <v/>
      </c>
      <c r="I103" s="40"/>
    </row>
    <row r="104" spans="1:9" s="6" customFormat="1" x14ac:dyDescent="0.25">
      <c r="A104" s="90"/>
      <c r="B104" s="91"/>
      <c r="C104" s="91"/>
      <c r="D104" s="91"/>
      <c r="E104" s="91"/>
      <c r="F104" s="92"/>
      <c r="G104" s="93"/>
      <c r="H104" s="98"/>
      <c r="I104" s="127"/>
    </row>
    <row r="105" spans="1:9" s="6" customFormat="1" x14ac:dyDescent="0.25">
      <c r="A105" s="94"/>
      <c r="B105" s="95"/>
      <c r="C105" s="95"/>
      <c r="D105" s="95"/>
      <c r="E105" s="95"/>
      <c r="F105" s="96"/>
      <c r="G105" s="97"/>
      <c r="H105" s="99"/>
      <c r="I105" s="127"/>
    </row>
    <row r="106" spans="1:9" ht="73.5" customHeight="1" x14ac:dyDescent="0.25">
      <c r="A106" s="160" t="s">
        <v>111</v>
      </c>
      <c r="B106" s="161"/>
      <c r="C106" s="161"/>
      <c r="D106" s="162"/>
      <c r="E106" s="87"/>
      <c r="F106" s="88">
        <f>SUM(F103,F97,F94,F91,F88,F65,F42,F29,F20,F16)</f>
        <v>0</v>
      </c>
      <c r="G106" s="84"/>
      <c r="H106" s="89" t="str">
        <f>IF(H16&lt;&gt;"",SUM(H103,H97,H94,H91,H88,H65,H42,H29,H20,H16),"")</f>
        <v/>
      </c>
    </row>
    <row r="107" spans="1:9" ht="30" customHeight="1" x14ac:dyDescent="0.25">
      <c r="A107" s="163" t="s">
        <v>82</v>
      </c>
      <c r="B107" s="164"/>
      <c r="C107" s="164"/>
      <c r="D107" s="165"/>
      <c r="E107" s="8" t="s">
        <v>83</v>
      </c>
      <c r="F107" s="9">
        <f>E107*F106</f>
        <v>0</v>
      </c>
      <c r="G107" s="8" t="s">
        <v>83</v>
      </c>
      <c r="H107" s="44" t="str">
        <f>IF(H16&lt;&gt;"",G107*H106,"")</f>
        <v/>
      </c>
    </row>
    <row r="108" spans="1:9" ht="30" customHeight="1" thickBot="1" x14ac:dyDescent="0.3">
      <c r="A108" s="166" t="s">
        <v>112</v>
      </c>
      <c r="B108" s="167"/>
      <c r="C108" s="167"/>
      <c r="D108" s="168"/>
      <c r="E108" s="80"/>
      <c r="F108" s="81">
        <f>F106+F107</f>
        <v>0</v>
      </c>
      <c r="G108" s="82"/>
      <c r="H108" s="83" t="str">
        <f>IF(H16&lt;&gt;"",H106+H107,"")</f>
        <v/>
      </c>
    </row>
    <row r="109" spans="1:9" ht="30" customHeight="1" x14ac:dyDescent="0.25">
      <c r="A109" s="74"/>
      <c r="B109" s="75"/>
      <c r="C109" s="75"/>
      <c r="D109" s="75"/>
      <c r="E109" s="74"/>
      <c r="F109" s="76"/>
      <c r="G109" s="77"/>
      <c r="H109" s="78"/>
    </row>
    <row r="110" spans="1:9" ht="15.75" thickBot="1" x14ac:dyDescent="0.3">
      <c r="A110" s="3"/>
      <c r="B110" s="3"/>
      <c r="C110" s="3"/>
      <c r="D110" s="3"/>
      <c r="E110" s="3"/>
      <c r="F110" s="4"/>
      <c r="G110" s="3"/>
      <c r="H110" s="4"/>
    </row>
    <row r="111" spans="1:9" ht="28.5" customHeight="1" x14ac:dyDescent="0.25">
      <c r="A111" s="169" t="s">
        <v>20</v>
      </c>
      <c r="B111" s="170"/>
      <c r="C111" s="170"/>
      <c r="D111" s="171"/>
      <c r="E111" s="72"/>
      <c r="F111" s="71"/>
      <c r="G111" s="73"/>
      <c r="H111" s="73"/>
    </row>
    <row r="112" spans="1:9" ht="30" customHeight="1" thickBot="1" x14ac:dyDescent="0.3">
      <c r="A112" s="172"/>
      <c r="B112" s="173"/>
      <c r="C112" s="173"/>
      <c r="D112" s="174"/>
      <c r="E112" s="72"/>
      <c r="F112" s="71"/>
      <c r="G112" s="73"/>
      <c r="H112" s="73"/>
    </row>
    <row r="113" spans="1:10" ht="15.75" thickBot="1" x14ac:dyDescent="0.3">
      <c r="A113" s="175">
        <v>1100</v>
      </c>
      <c r="B113" s="176"/>
      <c r="C113" s="176"/>
      <c r="D113" s="176"/>
      <c r="E113" s="176"/>
      <c r="F113" s="177"/>
      <c r="G113" s="40"/>
      <c r="H113" s="40"/>
      <c r="J113" s="5"/>
    </row>
    <row r="114" spans="1:10" x14ac:dyDescent="0.25">
      <c r="A114" s="56">
        <v>1101</v>
      </c>
      <c r="B114" s="57" t="s">
        <v>0</v>
      </c>
      <c r="C114" s="58"/>
      <c r="D114" s="59"/>
      <c r="E114" s="60"/>
      <c r="F114" s="60">
        <f t="shared" ref="F114:F122" si="24">C114*E114</f>
        <v>0</v>
      </c>
      <c r="G114" s="61"/>
      <c r="H114" s="41"/>
    </row>
    <row r="115" spans="1:10" x14ac:dyDescent="0.25">
      <c r="A115" s="36"/>
      <c r="B115" s="62" t="s">
        <v>1</v>
      </c>
      <c r="C115" s="11">
        <v>1</v>
      </c>
      <c r="D115" s="8" t="s">
        <v>2</v>
      </c>
      <c r="E115" s="12"/>
      <c r="F115" s="12">
        <f t="shared" si="24"/>
        <v>0</v>
      </c>
      <c r="G115" s="101"/>
      <c r="H115" s="42" t="str">
        <f>IF(G115&lt;&gt;"",($C115*G115),"")</f>
        <v/>
      </c>
    </row>
    <row r="116" spans="1:10" x14ac:dyDescent="0.25">
      <c r="A116" s="36"/>
      <c r="B116" s="62" t="s">
        <v>23</v>
      </c>
      <c r="C116" s="11">
        <v>1</v>
      </c>
      <c r="D116" s="8" t="s">
        <v>3</v>
      </c>
      <c r="E116" s="12"/>
      <c r="F116" s="12">
        <f t="shared" si="24"/>
        <v>0</v>
      </c>
      <c r="G116" s="101"/>
      <c r="H116" s="42" t="str">
        <f t="shared" ref="H116:H122" si="25">IF(G116&lt;&gt;"",($C116*G116),"")</f>
        <v/>
      </c>
    </row>
    <row r="117" spans="1:10" x14ac:dyDescent="0.25">
      <c r="A117" s="36"/>
      <c r="B117" s="62" t="s">
        <v>4</v>
      </c>
      <c r="C117" s="11">
        <v>1</v>
      </c>
      <c r="D117" s="8" t="s">
        <v>2</v>
      </c>
      <c r="E117" s="12"/>
      <c r="F117" s="12">
        <f t="shared" si="24"/>
        <v>0</v>
      </c>
      <c r="G117" s="101"/>
      <c r="H117" s="42" t="str">
        <f t="shared" si="25"/>
        <v/>
      </c>
    </row>
    <row r="118" spans="1:10" ht="30" x14ac:dyDescent="0.25">
      <c r="A118" s="36">
        <v>1102</v>
      </c>
      <c r="B118" s="63" t="s">
        <v>7</v>
      </c>
      <c r="C118" s="64">
        <v>1</v>
      </c>
      <c r="D118" s="65" t="s">
        <v>6</v>
      </c>
      <c r="E118" s="12"/>
      <c r="F118" s="12">
        <f t="shared" si="24"/>
        <v>0</v>
      </c>
      <c r="G118" s="101"/>
      <c r="H118" s="42" t="str">
        <f t="shared" si="25"/>
        <v/>
      </c>
    </row>
    <row r="119" spans="1:10" ht="30" x14ac:dyDescent="0.25">
      <c r="A119" s="118">
        <v>1103</v>
      </c>
      <c r="B119" s="119" t="s">
        <v>9</v>
      </c>
      <c r="C119" s="120">
        <v>1</v>
      </c>
      <c r="D119" s="120" t="s">
        <v>8</v>
      </c>
      <c r="E119" s="12"/>
      <c r="F119" s="12">
        <f t="shared" si="24"/>
        <v>0</v>
      </c>
      <c r="G119" s="101"/>
      <c r="H119" s="42" t="str">
        <f t="shared" si="25"/>
        <v/>
      </c>
      <c r="I119" s="125" t="s">
        <v>127</v>
      </c>
    </row>
    <row r="120" spans="1:10" ht="30" x14ac:dyDescent="0.25">
      <c r="A120" s="121" t="s">
        <v>116</v>
      </c>
      <c r="B120" s="66" t="s">
        <v>10</v>
      </c>
      <c r="C120" s="124" t="s">
        <v>119</v>
      </c>
      <c r="D120" s="67" t="s">
        <v>11</v>
      </c>
      <c r="E120" s="12"/>
      <c r="F120" s="12" t="e">
        <f t="shared" si="24"/>
        <v>#VALUE!</v>
      </c>
      <c r="G120" s="101"/>
      <c r="H120" s="42" t="str">
        <f t="shared" si="25"/>
        <v/>
      </c>
      <c r="I120" s="125" t="s">
        <v>126</v>
      </c>
    </row>
    <row r="121" spans="1:10" ht="30" x14ac:dyDescent="0.25">
      <c r="A121" s="121" t="s">
        <v>117</v>
      </c>
      <c r="B121" s="66" t="s">
        <v>12</v>
      </c>
      <c r="C121" s="124" t="s">
        <v>119</v>
      </c>
      <c r="D121" s="67" t="s">
        <v>11</v>
      </c>
      <c r="E121" s="12"/>
      <c r="F121" s="12" t="e">
        <f t="shared" si="24"/>
        <v>#VALUE!</v>
      </c>
      <c r="G121" s="101"/>
      <c r="H121" s="42" t="str">
        <f t="shared" si="25"/>
        <v/>
      </c>
      <c r="I121" s="125" t="s">
        <v>126</v>
      </c>
    </row>
    <row r="122" spans="1:10" ht="32.25" thickBot="1" x14ac:dyDescent="0.3">
      <c r="A122" s="122" t="s">
        <v>118</v>
      </c>
      <c r="B122" s="68" t="s">
        <v>108</v>
      </c>
      <c r="C122" s="123" t="s">
        <v>120</v>
      </c>
      <c r="D122" s="69" t="s">
        <v>19</v>
      </c>
      <c r="E122" s="70"/>
      <c r="F122" s="70" t="e">
        <f t="shared" si="24"/>
        <v>#VALUE!</v>
      </c>
      <c r="G122" s="105"/>
      <c r="H122" s="43" t="str">
        <f t="shared" si="25"/>
        <v/>
      </c>
      <c r="I122" s="125" t="s">
        <v>126</v>
      </c>
    </row>
    <row r="124" spans="1:10" x14ac:dyDescent="0.25">
      <c r="A124" s="159" t="s">
        <v>109</v>
      </c>
      <c r="B124" s="159"/>
      <c r="C124" s="159"/>
    </row>
    <row r="125" spans="1:10" ht="15.75" x14ac:dyDescent="0.25">
      <c r="A125" s="79"/>
      <c r="B125" s="79"/>
      <c r="C125" s="79"/>
    </row>
    <row r="126" spans="1:10" ht="15.75" x14ac:dyDescent="0.25">
      <c r="A126" s="79"/>
      <c r="B126" s="79"/>
      <c r="C126" s="79"/>
    </row>
    <row r="127" spans="1:10" x14ac:dyDescent="0.25">
      <c r="A127" s="159" t="s">
        <v>110</v>
      </c>
      <c r="B127" s="159"/>
      <c r="C127" s="159"/>
    </row>
  </sheetData>
  <sheetProtection algorithmName="SHA-512" hashValue="Wqms7pi3clksr0QlnFqydKltIvq59g2tGu0kOmeqY1XEnQVz/2X0Tn7+1r5zmcC89AA+ucy95X15W+Hx+6jjuQ==" saltValue="5lD9qb8Q3gayU4C2fSL0NQ==" spinCount="100000" sheet="1" selectLockedCells="1"/>
  <mergeCells count="30">
    <mergeCell ref="A124:C124"/>
    <mergeCell ref="A127:C127"/>
    <mergeCell ref="A106:D106"/>
    <mergeCell ref="A107:D107"/>
    <mergeCell ref="A108:D108"/>
    <mergeCell ref="A111:D112"/>
    <mergeCell ref="A113:F113"/>
    <mergeCell ref="A21:F21"/>
    <mergeCell ref="A29:E29"/>
    <mergeCell ref="A16:E16"/>
    <mergeCell ref="A6:F6"/>
    <mergeCell ref="A65:E65"/>
    <mergeCell ref="A94:E94"/>
    <mergeCell ref="A95:F95"/>
    <mergeCell ref="A92:F92"/>
    <mergeCell ref="A103:E103"/>
    <mergeCell ref="A30:F30"/>
    <mergeCell ref="A43:F43"/>
    <mergeCell ref="A66:F66"/>
    <mergeCell ref="A42:E42"/>
    <mergeCell ref="A97:E97"/>
    <mergeCell ref="A98:F98"/>
    <mergeCell ref="A88:E88"/>
    <mergeCell ref="A89:F89"/>
    <mergeCell ref="A91:E91"/>
    <mergeCell ref="A1:D4"/>
    <mergeCell ref="E1:F4"/>
    <mergeCell ref="G1:H4"/>
    <mergeCell ref="A17:F17"/>
    <mergeCell ref="A20:E20"/>
  </mergeCells>
  <phoneticPr fontId="1" type="noConversion"/>
  <printOptions horizontalCentered="1"/>
  <pageMargins left="0.7" right="0.7" top="0.75" bottom="0.75" header="0.3" footer="0.3"/>
  <pageSetup scale="47" orientation="portrait" horizontalDpi="1200" verticalDpi="1200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34B9E50E46A4FBECFFB3B388EEB8A" ma:contentTypeVersion="13" ma:contentTypeDescription="Create a new document." ma:contentTypeScope="" ma:versionID="60d7d0a2cc0a0996f6430c8d588e01e2">
  <xsd:schema xmlns:xsd="http://www.w3.org/2001/XMLSchema" xmlns:xs="http://www.w3.org/2001/XMLSchema" xmlns:p="http://schemas.microsoft.com/office/2006/metadata/properties" xmlns:ns2="b0f37bfe-b2c5-4caf-bde4-0635296d27dd" xmlns:ns3="70a73587-cfc8-4b94-9d92-aa763abf1488" targetNamespace="http://schemas.microsoft.com/office/2006/metadata/properties" ma:root="true" ma:fieldsID="b829cc18eca1983d14c7aa208908c1fd" ns2:_="" ns3:_="">
    <xsd:import namespace="b0f37bfe-b2c5-4caf-bde4-0635296d27dd"/>
    <xsd:import namespace="70a73587-cfc8-4b94-9d92-aa763abf1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37bfe-b2c5-4caf-bde4-0635296d2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73587-cfc8-4b94-9d92-aa763abf14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26F04-090C-433B-A00C-18A07E2E6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37bfe-b2c5-4caf-bde4-0635296d27dd"/>
    <ds:schemaRef ds:uri="70a73587-cfc8-4b94-9d92-aa763abf1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A38D0-8F85-4DA1-B7EF-D147F78DD92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0a73587-cfc8-4b94-9d92-aa763abf1488"/>
    <ds:schemaRef ds:uri="b0f37bfe-b2c5-4caf-bde4-0635296d27d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6B1774-D0CB-4D16-93FE-ADD61A4F7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Marcum, Philip W</dc:creator>
  <cp:lastModifiedBy>Dave Janney</cp:lastModifiedBy>
  <cp:lastPrinted>2022-04-28T17:14:11Z</cp:lastPrinted>
  <dcterms:created xsi:type="dcterms:W3CDTF">2021-09-21T18:51:40Z</dcterms:created>
  <dcterms:modified xsi:type="dcterms:W3CDTF">2022-04-28T18:10:06Z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0x0101005CA34B9E50E46A4FBECFFB3B388EEB8A</vt:lpwstr>
  </property>
</Properties>
</file>