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2\22-TA003958DJ SR 62 Alignment Project\Working Docs\Solicitation Docs\Addendums\"/>
    </mc:Choice>
  </mc:AlternateContent>
  <xr:revisionPtr revIDLastSave="0" documentId="13_ncr:1_{87E0B4D7-FE19-455D-B7E8-28433637349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ppendix K" sheetId="1" r:id="rId1"/>
  </sheets>
  <definedNames>
    <definedName name="_xlnm.Print_Area" localSheetId="0">'Appendix K'!$A$1:$K$156</definedName>
    <definedName name="_xlnm.Print_Titles" localSheetId="0">'Appendix K'!$4:$5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9" i="1" l="1"/>
  <c r="G147" i="1"/>
  <c r="A124" i="1"/>
  <c r="A91" i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90" i="1"/>
  <c r="A89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14" i="1"/>
  <c r="K142" i="1" l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43" i="1" s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43" i="1" s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119" i="1" s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119" i="1"/>
  <c r="K83" i="1"/>
  <c r="K82" i="1"/>
  <c r="K81" i="1"/>
  <c r="K80" i="1"/>
  <c r="K79" i="1"/>
  <c r="K78" i="1"/>
  <c r="K77" i="1"/>
  <c r="K76" i="1"/>
  <c r="I83" i="1"/>
  <c r="I82" i="1"/>
  <c r="I81" i="1"/>
  <c r="I80" i="1"/>
  <c r="I79" i="1"/>
  <c r="I78" i="1"/>
  <c r="I77" i="1"/>
  <c r="I76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K8" i="1"/>
  <c r="K7" i="1"/>
  <c r="I8" i="1"/>
  <c r="K9" i="1" l="1"/>
  <c r="K72" i="1"/>
  <c r="K84" i="1"/>
  <c r="I84" i="1"/>
  <c r="I72" i="1"/>
  <c r="K40" i="1"/>
  <c r="I40" i="1"/>
  <c r="K146" i="1" l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3" i="1"/>
  <c r="G82" i="1"/>
  <c r="G81" i="1"/>
  <c r="G80" i="1"/>
  <c r="G79" i="1"/>
  <c r="G78" i="1"/>
  <c r="G77" i="1"/>
  <c r="G76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8" i="1"/>
  <c r="G7" i="1"/>
  <c r="I7" i="1"/>
  <c r="I9" i="1" s="1"/>
  <c r="K147" i="1" l="1"/>
  <c r="K148" i="1" s="1"/>
  <c r="I146" i="1"/>
  <c r="I147" i="1" s="1"/>
  <c r="G72" i="1"/>
  <c r="G84" i="1"/>
  <c r="G9" i="1"/>
  <c r="G40" i="1"/>
  <c r="I148" i="1" l="1"/>
  <c r="G119" i="1"/>
  <c r="G143" i="1" l="1"/>
  <c r="A8" i="1"/>
  <c r="A13" i="1" s="1"/>
  <c r="G146" i="1" l="1"/>
  <c r="G148" i="1" l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l="1"/>
  <c r="A71" i="1" s="1"/>
  <c r="A76" i="1" l="1"/>
  <c r="A77" i="1" s="1"/>
  <c r="A78" i="1" s="1"/>
  <c r="A79" i="1" s="1"/>
  <c r="A80" i="1" s="1"/>
  <c r="A81" i="1" s="1"/>
  <c r="A82" i="1" s="1"/>
  <c r="A83" i="1" s="1"/>
  <c r="A125" i="1" l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</calcChain>
</file>

<file path=xl/sharedStrings.xml><?xml version="1.0" encoding="utf-8"?>
<sst xmlns="http://schemas.openxmlformats.org/spreadsheetml/2006/main" count="374" uniqueCount="240">
  <si>
    <t>DESCRIPTION</t>
  </si>
  <si>
    <t>LS</t>
  </si>
  <si>
    <t>LF</t>
  </si>
  <si>
    <t>EA</t>
  </si>
  <si>
    <t>SF</t>
  </si>
  <si>
    <t>AS</t>
  </si>
  <si>
    <t>GM</t>
  </si>
  <si>
    <t>FDOT ITEM NUMBER</t>
  </si>
  <si>
    <t>PAY ITEM NO.</t>
  </si>
  <si>
    <t>PI</t>
  </si>
  <si>
    <t>0101 1</t>
  </si>
  <si>
    <t>0102 1</t>
  </si>
  <si>
    <t>SIGNING AND PAVEMENT MARKING</t>
  </si>
  <si>
    <t>0700  1 11</t>
  </si>
  <si>
    <t>SINGLE POST SIGN, F&amp;I GROUND MOUNT, UP TO 12 SF</t>
  </si>
  <si>
    <t>0700  1 60</t>
  </si>
  <si>
    <t>SINGLE POST SIGN, REMOVE</t>
  </si>
  <si>
    <t>0711 11123</t>
  </si>
  <si>
    <t>THERMOPLASTIC, STANDARD, WHITE, SOLID, 12" FOR CROSSWALK AND ROUNDABOUT</t>
  </si>
  <si>
    <t>0711 11125</t>
  </si>
  <si>
    <t>0711 11170</t>
  </si>
  <si>
    <t>THERMOPLASTIC, STANDARD, WHITE, ARROW</t>
  </si>
  <si>
    <t>0711 11241</t>
  </si>
  <si>
    <t>THERMOPLASTIC, STANDARD, YELLOW, 2-4 DOTTED GUIDE LINE /6-10 DOTTED EXTENSION LINE, 6"</t>
  </si>
  <si>
    <t>0711 14125</t>
  </si>
  <si>
    <t>0711 16101</t>
  </si>
  <si>
    <t>THERMOPLASTIC, STANDARD-OTHER SURFACES, WHITE, SOLID, 6"</t>
  </si>
  <si>
    <t>SINGLE POST SIGN, F&amp;I CUSTOM, 31+ SF</t>
  </si>
  <si>
    <t>0630  2 11</t>
  </si>
  <si>
    <t>CONDUIT, FURNISH &amp; INSTALL, OPEN TRENCH</t>
  </si>
  <si>
    <t>0630  2 12</t>
  </si>
  <si>
    <t>CONDUIT, FURNISH &amp; INSTALL, DIRECTIONAL BORE</t>
  </si>
  <si>
    <t>0635  2 11</t>
  </si>
  <si>
    <t>0632  7  1</t>
  </si>
  <si>
    <t>SIGNAL CABLE- NEW OR RECONSTRUCTED INTERSECTION, FURNISH &amp; INSTALL</t>
  </si>
  <si>
    <t>0639  1122</t>
  </si>
  <si>
    <t>ELECTRICAL POWER SERVICE, F&amp;I, UNDERGROUND, METER PURCHASED BY CONTRACTOR</t>
  </si>
  <si>
    <t>0639  2  1</t>
  </si>
  <si>
    <t>0641  2 12</t>
  </si>
  <si>
    <t>PRESTRESSED CONCRETE POLE, F&amp;I, TYPE P-II SERVICE POLE</t>
  </si>
  <si>
    <t>0646  1 11</t>
  </si>
  <si>
    <t>0650  1 14</t>
  </si>
  <si>
    <t>TRAFFIC SIGNAL, FURNISH &amp; INSTALL ALUMINUM, 3 SECTION, 1 WAY</t>
  </si>
  <si>
    <t>0650  1 16</t>
  </si>
  <si>
    <t>TRAFFIC SIGNAL, FURNISH &amp; INSTALL ALUMINUM, 4 SECTION, 1 WAY</t>
  </si>
  <si>
    <t>0650  1 19</t>
  </si>
  <si>
    <t>TRAFFIC SIGNAL, FURNISH &amp; INSTALL ALUMINUM, 5 SECTION CLUSTER, 1 WAY</t>
  </si>
  <si>
    <t>0653  1 11</t>
  </si>
  <si>
    <t>PEDESTRIAN SIGNAL, FURNISH &amp; INSTALL LED COUNTDOWN, 1 WAY</t>
  </si>
  <si>
    <t>0660  3 11</t>
  </si>
  <si>
    <t>VEHICLE DETECTION SYSTEM- MICROWAVE, FURNISH &amp; INSTALL CABINET EQUIPMENT</t>
  </si>
  <si>
    <t>0660  3 12</t>
  </si>
  <si>
    <t>VEHICLE DETECTION SYSTEM- MICROWAVE, FURNISH &amp; INSTALL, ABOVE GROUND EQUIPMENT</t>
  </si>
  <si>
    <t>0665  1 11</t>
  </si>
  <si>
    <t>PEDESTRIAN DETECTOR, FURNISH &amp; INSTALL, STANDARD</t>
  </si>
  <si>
    <t>0682  1113</t>
  </si>
  <si>
    <t>ITS CCTV  CAMERA, F&amp;I, DOME PTZ ENCLOSURE - PRESSURIZED, IP, HIGH DEFINITION</t>
  </si>
  <si>
    <t>MANAGED FIELD ETHERNET SWITCH, FURNISH &amp; INSTALL</t>
  </si>
  <si>
    <t>CONTRACT CONTINGENCY WORK (USED ONLY WITH COUNTY APPROVAL)</t>
  </si>
  <si>
    <t>0700  1 74</t>
  </si>
  <si>
    <t>0670  5111</t>
  </si>
  <si>
    <t>TRAFFIC CONTROLLER ASSEMBLY, F&amp;I, NEMA, 1 PREEMPTION</t>
  </si>
  <si>
    <t>0685  1  12</t>
  </si>
  <si>
    <t>0684  1  1</t>
  </si>
  <si>
    <t>PULL &amp; SPLICE BOX, F&amp;I, 17" x 30" COVER SIZE</t>
  </si>
  <si>
    <t>PAINTED PAVEMENT MARKINGS, FINAL SURFACE</t>
  </si>
  <si>
    <t>THERMOPLASTIC, STANDARD, WHITE, 2-4 DOTTED GUIDELINE/ 6-10 GAP EXTENSION, 6"</t>
  </si>
  <si>
    <t>THERMOPLASTIC, STANDARD, YELLOW, SOLID, 18" FOR DIAGONAL OR CHEVRON</t>
  </si>
  <si>
    <t>THERMOPLASTIC, PREFORMED, WHITE, SOLID, 24" FOR CROSSWALK</t>
  </si>
  <si>
    <t>THERMOPLASTIC, PREFORMED, WHITE, MESSAGE</t>
  </si>
  <si>
    <t>THERMOPLASTIC, STANDARD-OTHER SURFACES, YELLOW, SOLID, 6"</t>
  </si>
  <si>
    <t>0711 16201</t>
  </si>
  <si>
    <t>0710  90</t>
  </si>
  <si>
    <t>0711 11141</t>
  </si>
  <si>
    <t>0711 11224</t>
  </si>
  <si>
    <t>0711 14160</t>
  </si>
  <si>
    <t>ROADWAY</t>
  </si>
  <si>
    <t xml:space="preserve">ELECTRICAL SERVICE WIRE, FURNISH &amp; INSTALL </t>
  </si>
  <si>
    <t>EMERGENCY GENERATOR - PORTABLE, FURNISH &amp; INSTALL HOUSING ONLY</t>
  </si>
  <si>
    <t>ALUMINUM SIGNALS POLE, FURNISH &amp; INSTALL PEDESTAL</t>
  </si>
  <si>
    <t>UNINTERRUPTIBLE POWER SUPPLY, FURNISH AND INSTALL, ONLINE/DOUBLE CONVERSION</t>
  </si>
  <si>
    <t>SIGN PANEL, FURNISH &amp; INSTALL OVERHEAD MOUNT, UP TO 12 SF</t>
  </si>
  <si>
    <t>INTERNALLY ILLUMINATED SIGN, FURNISH &amp; INSTALL OVERHEAD MOUNT, 12-18 SF</t>
  </si>
  <si>
    <t>0639 4  6</t>
  </si>
  <si>
    <t>0700 3 201</t>
  </si>
  <si>
    <t>0700 5 22</t>
  </si>
  <si>
    <t>MOBILIZATION</t>
  </si>
  <si>
    <t>0700  1 12</t>
  </si>
  <si>
    <t>0700  1 50</t>
  </si>
  <si>
    <t>SINGLE POST SIGN, F&amp;I GROUND MOUNT, 12-20 SF</t>
  </si>
  <si>
    <t>SINGLE POST SIGN, RELOCATE</t>
  </si>
  <si>
    <t>0706  1 3</t>
  </si>
  <si>
    <t>RAISED PAVEMENT MARKER, TYPE B</t>
  </si>
  <si>
    <t>THERMOPLASTIC, STANDARD, WHITE, SOLID, 24" FOR STOP LINE</t>
  </si>
  <si>
    <t>0711 16131</t>
  </si>
  <si>
    <t>THERMOPLASTIC, OTHER SURFACES, WHITE, SKIP, 6", 10-30  SKIP OR 3-9 LANE DROP</t>
  </si>
  <si>
    <t>0711 17 1</t>
  </si>
  <si>
    <t>THERMOPLASTIC, REMOVE EXISTING THERMOPLASTIC PAVEMENT MARKINGS - SURFACE TO REMAIN</t>
  </si>
  <si>
    <t>0635  2 12</t>
  </si>
  <si>
    <t>PULL &amp; SPLICE BOX, F&amp;I, 24" x 36" COVER SIZE</t>
  </si>
  <si>
    <t>0649 21 10</t>
  </si>
  <si>
    <t>STEEL MAST ARM ASSEMBLY, FURNISH AND INSTALL, SINGLE ARM 60'</t>
  </si>
  <si>
    <t>0700  2 14</t>
  </si>
  <si>
    <t>0700  2 15</t>
  </si>
  <si>
    <t>0700  2 60</t>
  </si>
  <si>
    <t>0700  3 601</t>
  </si>
  <si>
    <t>0705 10 1</t>
  </si>
  <si>
    <t>MULTI-POST SIGN, F&amp;I GROUND MOUNT, 31-50 SF</t>
  </si>
  <si>
    <t>MULTI-POST SIGN, F&amp;I GROUND MOUNT, 51-100 SF</t>
  </si>
  <si>
    <t>MULTI-POST SIGN, REMOVE</t>
  </si>
  <si>
    <t>SIGN PANEL, REMOVE, UP TO 12 SF</t>
  </si>
  <si>
    <t>OBJECT MARKER, TYPE 1</t>
  </si>
  <si>
    <t>0711 11160</t>
  </si>
  <si>
    <t>THERMOPLASTIC, STANDARD, WHITE, MESSAGE OR SYMBOL</t>
  </si>
  <si>
    <t>0711 16231</t>
  </si>
  <si>
    <t>THERMOPLASTIC, STANDARD-OTHER SURFACES, YELLOW, SKIP, 6"</t>
  </si>
  <si>
    <t>SIGNALIZATION</t>
  </si>
  <si>
    <t>LIGHTING</t>
  </si>
  <si>
    <t>0649 21  6</t>
  </si>
  <si>
    <t>0649 21 19</t>
  </si>
  <si>
    <t>STEEL MAST ARM ASSEMBLY, FURNISH AND INSTALL, SINGLE ARM 50'</t>
  </si>
  <si>
    <t>STEEL MAST ARM ASSEMBLY, FURNISH AND INSTALL, DOUBLE ARM 70'-60'</t>
  </si>
  <si>
    <t>0653  1 12</t>
  </si>
  <si>
    <t>PEDESTRIAN SIGNAL, FURNISH &amp; INSTALL LED COUNTDOWN, 2 WAYS</t>
  </si>
  <si>
    <t>0684  6  12</t>
  </si>
  <si>
    <t>WIRELESS COMMUNICATION DEVICE, FUNISH AND INSTALL, ETHERNET SUBSCRIBER UNIT</t>
  </si>
  <si>
    <t>PULL &amp; SPLICE BOX, F&amp;I, 13" x 24" COVER SIZE</t>
  </si>
  <si>
    <t>0715  1 12</t>
  </si>
  <si>
    <t>0715  1 13</t>
  </si>
  <si>
    <t>0715  1 60</t>
  </si>
  <si>
    <t>0715  4  3</t>
  </si>
  <si>
    <t>0715  4 70</t>
  </si>
  <si>
    <t>0715  500 1</t>
  </si>
  <si>
    <t>POLE CABLE DISTRIBUTION SYSTEM, CONVENTIONAL</t>
  </si>
  <si>
    <t>LIGHTING CONDUCTORS, FURNISH AND INSTALL, INSULATED, NO. 8-6</t>
  </si>
  <si>
    <t>LIGHTING CONDUCTORS, FURNISH AND INSTALL, INSULATED, NO. 4-2</t>
  </si>
  <si>
    <t>LIGHTING CONDUCTORS, REMOVE AND DISPOSE, CONTRACTOR OWNS</t>
  </si>
  <si>
    <t>LIGHT POLE COMPLETE, FURNISH AND INSTALL, STANDARD POLE STANDARD FOUNDATION, 40' MOUNTING HEIGHT</t>
  </si>
  <si>
    <t>LIGHT POLE COMPLETE, REMOVE POLE AND FOUNDATION</t>
  </si>
  <si>
    <t>SR 62 @ ERIE ROAD REALIGNMENT 2 LANE DESIGN  (FINAL PLANS 081021)</t>
  </si>
  <si>
    <t>ROAD WORK</t>
  </si>
  <si>
    <t>104-10-3</t>
  </si>
  <si>
    <t>SEDIMENT BARRIER</t>
  </si>
  <si>
    <t>104-18</t>
  </si>
  <si>
    <t xml:space="preserve">INLET PROTECTION SYSTEM </t>
  </si>
  <si>
    <t>107-1</t>
  </si>
  <si>
    <t>LITTER REMOVAL</t>
  </si>
  <si>
    <t>AC</t>
  </si>
  <si>
    <t>107-2</t>
  </si>
  <si>
    <t>MOWING</t>
  </si>
  <si>
    <t>110-1-1</t>
  </si>
  <si>
    <t>CLEARING &amp; GRUBBING</t>
  </si>
  <si>
    <t>110-7-1</t>
  </si>
  <si>
    <t>MAILBOX, F&amp;I SINGLE</t>
  </si>
  <si>
    <t>120-1</t>
  </si>
  <si>
    <t xml:space="preserve">REGULAR EXCAVATION </t>
  </si>
  <si>
    <t>CY</t>
  </si>
  <si>
    <t>120-6</t>
  </si>
  <si>
    <t>EMBANKMENT</t>
  </si>
  <si>
    <t>160-4</t>
  </si>
  <si>
    <t>STABILIZED SUBBASE (12" TYPE B)</t>
  </si>
  <si>
    <t>SY</t>
  </si>
  <si>
    <t>285-7-01</t>
  </si>
  <si>
    <t>OPTIONAL BASE, BASE GROUP 1</t>
  </si>
  <si>
    <t>285-7-09</t>
  </si>
  <si>
    <t>OPTIONAL BASE, BASE GROUP 9</t>
  </si>
  <si>
    <t>327-70-06</t>
  </si>
  <si>
    <t>MILLING, EXIST ASPH PAVT, 1 1/2" AVG DEPTH</t>
  </si>
  <si>
    <t>334-1-53</t>
  </si>
  <si>
    <t>ASPHALTIC CONCRETE   STRUCTURAL ,TRAFFIC C,  SP 12.5,  PG. 76-22</t>
  </si>
  <si>
    <t>TN</t>
  </si>
  <si>
    <t>337-7-83</t>
  </si>
  <si>
    <t>ASPHALTIC CONCRETE  FRICTION ,TRAFFIC C,  FC 12.5,  PG. 76-22</t>
  </si>
  <si>
    <t>425-1-201</t>
  </si>
  <si>
    <t>INLETS, CURB, TYPE 9, &lt;10'</t>
  </si>
  <si>
    <t>425-1-209</t>
  </si>
  <si>
    <t>INLETS, CURB, TYPE 9, &lt;10', MODIFIED</t>
  </si>
  <si>
    <t>425-1-549</t>
  </si>
  <si>
    <t>INLETS, DT BOT,TYPE D, MODIFIED &lt;10'</t>
  </si>
  <si>
    <t>425-11</t>
  </si>
  <si>
    <t>MODIFY EXISTING DRAINAGE STRUCTURE</t>
  </si>
  <si>
    <t>430-174-124</t>
  </si>
  <si>
    <t>PIPE CULVERT, RCP, 24" SD</t>
  </si>
  <si>
    <t>430-175-218</t>
  </si>
  <si>
    <t>PIPE CULVERT RCP., OTHER-ELLIP/ARCH,18"S/CD</t>
  </si>
  <si>
    <t>430-982-625</t>
  </si>
  <si>
    <t>MITERED END SECT, OPT-ELEPTICAL/ARCH, 18 CD</t>
  </si>
  <si>
    <t>440-1-20</t>
  </si>
  <si>
    <t>UNDERDRAIN, TYPE II</t>
  </si>
  <si>
    <t>440-70</t>
  </si>
  <si>
    <t>UNDERDRAIN, INSPECTION BOX</t>
  </si>
  <si>
    <t>515-1-1</t>
  </si>
  <si>
    <t>PIPE HANDRAIL-GUIDERAIL STEEL</t>
  </si>
  <si>
    <t>520-1-10</t>
  </si>
  <si>
    <t>CONCRETE CURB AND GUTTER, TYPE F</t>
  </si>
  <si>
    <t>522-1</t>
  </si>
  <si>
    <t>SIDEWALK CONCRETE 4" THICK FOR SIDEWALKS</t>
  </si>
  <si>
    <t>522-2</t>
  </si>
  <si>
    <t>SIDEWALK CONCRETE 6" THICK FOR DRIVEWAYS AND HC RAMPS</t>
  </si>
  <si>
    <t>527-2</t>
  </si>
  <si>
    <t>DETECTABLE WARNINGS</t>
  </si>
  <si>
    <t>550-10-110</t>
  </si>
  <si>
    <t>FENCE TYPE A, 0. 0-5.0' STANDARD</t>
  </si>
  <si>
    <t>570-1-2</t>
  </si>
  <si>
    <t>PERFORMANCE TURF (BAHIA SOD)</t>
  </si>
  <si>
    <t>ERIE ROAD REALIGNMENT 2 LANE DESIGN (FINAL PLANS 082021)</t>
  </si>
  <si>
    <t>0104-18</t>
  </si>
  <si>
    <t>110--1-1</t>
  </si>
  <si>
    <t>TYPE B STABILIZATION</t>
  </si>
  <si>
    <t>327-70-1</t>
  </si>
  <si>
    <t>MILLING, EXISTING ASPHALT, 1.5" AVG DEPTH</t>
  </si>
  <si>
    <t>425-15-41</t>
  </si>
  <si>
    <t>INLETS, DT BOT,TYPE D, &lt;10'</t>
  </si>
  <si>
    <t>MC1</t>
  </si>
  <si>
    <t>JUNCTION BOX 4' x 5'- 4"  WITH TRAFFIC BEARING LID</t>
  </si>
  <si>
    <t>430-175-215</t>
  </si>
  <si>
    <t>PIPE CULVERT, RCP., OTHER-ELLIP/ARCH,15"S/CD</t>
  </si>
  <si>
    <t>520-2-1</t>
  </si>
  <si>
    <t>CONCRETE CURB AND GUTTER, VARIABLE HEIGHT TYPE F (DROP CURB)</t>
  </si>
  <si>
    <t>0522-1</t>
  </si>
  <si>
    <t>0522-2</t>
  </si>
  <si>
    <t>0527-2</t>
  </si>
  <si>
    <t>0570-1-2</t>
  </si>
  <si>
    <t>MAINTENANCE OF TRAFFIC (MOT)</t>
  </si>
  <si>
    <t>QTY.</t>
  </si>
  <si>
    <t>UNIT</t>
  </si>
  <si>
    <r>
      <t xml:space="preserve">EXTENDED AMOUNT
</t>
    </r>
    <r>
      <rPr>
        <b/>
        <sz val="12"/>
        <color rgb="FFFF0000"/>
        <rFont val="Times New Roman"/>
        <family val="1"/>
      </rPr>
      <t>BID A</t>
    </r>
  </si>
  <si>
    <r>
      <t xml:space="preserve">UNIT PRICE
</t>
    </r>
    <r>
      <rPr>
        <b/>
        <sz val="12"/>
        <color rgb="FFFF0000"/>
        <rFont val="Times New Roman"/>
        <family val="1"/>
      </rPr>
      <t>BID A</t>
    </r>
    <r>
      <rPr>
        <b/>
        <sz val="12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 xml:space="preserve">545 </t>
    </r>
    <r>
      <rPr>
        <b/>
        <sz val="12"/>
        <rFont val="Times New Roman"/>
        <family val="1"/>
      </rPr>
      <t>Calendar Days</t>
    </r>
  </si>
  <si>
    <r>
      <t xml:space="preserve">UNIT PRICE
</t>
    </r>
    <r>
      <rPr>
        <b/>
        <sz val="12"/>
        <color rgb="FFFF0000"/>
        <rFont val="Times New Roman"/>
        <family val="1"/>
      </rPr>
      <t>BID B</t>
    </r>
    <r>
      <rPr>
        <b/>
        <sz val="12"/>
        <rFont val="Times New Roman"/>
        <family val="1"/>
      </rPr>
      <t xml:space="preserve">
</t>
    </r>
    <r>
      <rPr>
        <b/>
        <sz val="12"/>
        <color rgb="FFFF0000"/>
        <rFont val="Times New Roman"/>
        <family val="1"/>
      </rPr>
      <t xml:space="preserve">575 </t>
    </r>
    <r>
      <rPr>
        <b/>
        <sz val="12"/>
        <rFont val="Times New Roman"/>
        <family val="1"/>
      </rPr>
      <t>Calendar Days</t>
    </r>
  </si>
  <si>
    <r>
      <t xml:space="preserve">EXTENDED AMOUNT
</t>
    </r>
    <r>
      <rPr>
        <b/>
        <sz val="12"/>
        <color rgb="FFFF0000"/>
        <rFont val="Times New Roman"/>
        <family val="1"/>
      </rPr>
      <t>BID B</t>
    </r>
  </si>
  <si>
    <t xml:space="preserve">UNIT PRICE
</t>
  </si>
  <si>
    <t xml:space="preserve">EXTENDED AMOUNT
</t>
  </si>
  <si>
    <t>GRAND TOTAL (PROJECT NO. 6094060)</t>
  </si>
  <si>
    <t>SUBTOTAL ALL SECTIONS</t>
  </si>
  <si>
    <t>BIDDER NAME________________________________________________</t>
  </si>
  <si>
    <t>BIDDER SIGNATURE___________________________________________</t>
  </si>
  <si>
    <t>SUBTOTAL</t>
  </si>
  <si>
    <t xml:space="preserve">SUBTOTAL </t>
  </si>
  <si>
    <t xml:space="preserve">EOC
Roadway--Internal
Lighting, Signal, S&amp;P-HDR
</t>
  </si>
  <si>
    <t xml:space="preserve">APPENDIX K, BID PRICING FORM REVISED
22-TA003958DJ ERIE ROAD &amp; SR 62 IMPROVEMENTS
COUNTY PROJECT NO. 6094060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</si>
</sst>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##."/>
    <numFmt numFmtId="165" formatCode="&quot;$&quot;#,##0\ ;\(&quot;$&quot;#,##0\)"/>
    <numFmt numFmtId="166" formatCode="#,##0.000_);[Red]\(#,##0.000\)"/>
    <numFmt numFmtId="167" formatCode="&quot;$&quot;#,##0.00"/>
    <numFmt numFmtId="168" formatCode="&quot;$&quot;#,##0.000_);\(&quot;$&quot;#,##0.000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C00000"/>
      <name val="Times New Roman"/>
      <family val="1"/>
    </font>
    <font>
      <b/>
      <sz val="1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3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7" applyNumberFormat="0" applyAlignment="0" applyProtection="0"/>
    <xf numFmtId="0" fontId="11" fillId="8" borderId="8" applyNumberFormat="0" applyAlignment="0" applyProtection="0"/>
    <xf numFmtId="0" fontId="12" fillId="8" borderId="7" applyNumberFormat="0" applyAlignment="0" applyProtection="0"/>
    <xf numFmtId="0" fontId="13" fillId="0" borderId="9" applyNumberFormat="0" applyFill="0" applyAlignment="0" applyProtection="0"/>
    <xf numFmtId="0" fontId="14" fillId="9" borderId="10" applyNumberFormat="0" applyAlignment="0" applyProtection="0"/>
    <xf numFmtId="0" fontId="15" fillId="0" borderId="0" applyNumberFormat="0" applyFill="0" applyBorder="0" applyAlignment="0" applyProtection="0"/>
    <xf numFmtId="0" fontId="3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8" fillId="34" borderId="0" applyNumberFormat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3" applyNumberFormat="0" applyFont="0" applyFill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174">
    <xf numFmtId="0" fontId="0" fillId="0" borderId="0" xfId="0"/>
    <xf numFmtId="0" fontId="24" fillId="0" borderId="0" xfId="0" applyFont="1"/>
    <xf numFmtId="40" fontId="24" fillId="0" borderId="1" xfId="0" applyNumberFormat="1" applyFont="1" applyFill="1" applyBorder="1" applyAlignment="1">
      <alignment horizontal="center" vertical="center"/>
    </xf>
    <xf numFmtId="40" fontId="24" fillId="0" borderId="16" xfId="0" applyNumberFormat="1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66" fontId="24" fillId="0" borderId="1" xfId="0" applyNumberFormat="1" applyFont="1" applyFill="1" applyBorder="1" applyAlignment="1">
      <alignment horizontal="center" vertical="center"/>
    </xf>
    <xf numFmtId="166" fontId="24" fillId="0" borderId="17" xfId="0" applyNumberFormat="1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40" fontId="24" fillId="0" borderId="17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7" fontId="27" fillId="0" borderId="22" xfId="635" applyNumberFormat="1" applyFont="1" applyBorder="1" applyAlignment="1" applyProtection="1">
      <alignment horizontal="center" vertical="center"/>
    </xf>
    <xf numFmtId="7" fontId="27" fillId="0" borderId="1" xfId="635" applyNumberFormat="1" applyFont="1" applyBorder="1" applyAlignment="1" applyProtection="1">
      <alignment horizontal="center" vertical="center"/>
    </xf>
    <xf numFmtId="0" fontId="24" fillId="0" borderId="0" xfId="0" applyFont="1" applyAlignment="1">
      <alignment vertical="center"/>
    </xf>
    <xf numFmtId="40" fontId="24" fillId="0" borderId="0" xfId="0" applyNumberFormat="1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24" fillId="3" borderId="0" xfId="0" applyFont="1" applyFill="1"/>
    <xf numFmtId="7" fontId="27" fillId="0" borderId="0" xfId="635" applyNumberFormat="1" applyFont="1" applyBorder="1" applyAlignment="1" applyProtection="1">
      <alignment horizontal="center" vertical="center"/>
    </xf>
    <xf numFmtId="7" fontId="24" fillId="3" borderId="1" xfId="635" applyNumberFormat="1" applyFont="1" applyFill="1" applyBorder="1" applyAlignment="1">
      <alignment horizontal="center" vertical="center"/>
    </xf>
    <xf numFmtId="4" fontId="27" fillId="0" borderId="1" xfId="635" applyNumberFormat="1" applyFont="1" applyBorder="1" applyAlignment="1" applyProtection="1">
      <alignment horizontal="center" vertical="center"/>
    </xf>
    <xf numFmtId="4" fontId="24" fillId="0" borderId="17" xfId="0" applyNumberFormat="1" applyFont="1" applyBorder="1" applyAlignment="1">
      <alignment horizontal="center" vertical="center"/>
    </xf>
    <xf numFmtId="4" fontId="24" fillId="3" borderId="1" xfId="0" quotePrefix="1" applyNumberFormat="1" applyFont="1" applyFill="1" applyBorder="1" applyAlignment="1">
      <alignment horizontal="center" vertical="center"/>
    </xf>
    <xf numFmtId="4" fontId="27" fillId="3" borderId="1" xfId="0" quotePrefix="1" applyNumberFormat="1" applyFont="1" applyFill="1" applyBorder="1" applyAlignment="1">
      <alignment horizontal="center" vertical="center"/>
    </xf>
    <xf numFmtId="4" fontId="24" fillId="3" borderId="17" xfId="0" quotePrefix="1" applyNumberFormat="1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4" fontId="24" fillId="3" borderId="16" xfId="0" quotePrefix="1" applyNumberFormat="1" applyFont="1" applyFill="1" applyBorder="1" applyAlignment="1">
      <alignment horizontal="center" vertical="center"/>
    </xf>
    <xf numFmtId="4" fontId="27" fillId="0" borderId="16" xfId="635" applyNumberFormat="1" applyFont="1" applyBorder="1" applyAlignment="1" applyProtection="1">
      <alignment horizontal="center" vertical="center"/>
    </xf>
    <xf numFmtId="4" fontId="24" fillId="3" borderId="16" xfId="635" quotePrefix="1" applyNumberFormat="1" applyFont="1" applyFill="1" applyBorder="1" applyAlignment="1">
      <alignment horizontal="center" vertical="center"/>
    </xf>
    <xf numFmtId="4" fontId="24" fillId="3" borderId="17" xfId="635" quotePrefix="1" applyNumberFormat="1" applyFont="1" applyFill="1" applyBorder="1" applyAlignment="1">
      <alignment horizontal="center" vertical="center"/>
    </xf>
    <xf numFmtId="4" fontId="27" fillId="0" borderId="17" xfId="635" applyNumberFormat="1" applyFont="1" applyBorder="1" applyAlignment="1" applyProtection="1">
      <alignment horizontal="center" vertical="center"/>
    </xf>
    <xf numFmtId="0" fontId="24" fillId="3" borderId="17" xfId="0" applyFont="1" applyFill="1" applyBorder="1" applyAlignment="1">
      <alignment horizontal="center" vertical="center"/>
    </xf>
    <xf numFmtId="40" fontId="24" fillId="0" borderId="29" xfId="0" applyNumberFormat="1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4" fontId="24" fillId="3" borderId="29" xfId="0" quotePrefix="1" applyNumberFormat="1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24" fillId="3" borderId="29" xfId="0" applyFont="1" applyFill="1" applyBorder="1" applyAlignment="1">
      <alignment horizontal="center" vertical="center" wrapText="1"/>
    </xf>
    <xf numFmtId="0" fontId="27" fillId="3" borderId="17" xfId="0" applyFont="1" applyFill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0" fontId="24" fillId="0" borderId="16" xfId="2" applyFont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 wrapText="1"/>
    </xf>
    <xf numFmtId="167" fontId="24" fillId="3" borderId="0" xfId="0" quotePrefix="1" applyNumberFormat="1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164" fontId="25" fillId="3" borderId="0" xfId="0" applyNumberFormat="1" applyFont="1" applyFill="1" applyBorder="1" applyAlignment="1">
      <alignment horizontal="center" vertical="center"/>
    </xf>
    <xf numFmtId="164" fontId="24" fillId="3" borderId="0" xfId="0" applyNumberFormat="1" applyFont="1" applyFill="1" applyBorder="1" applyAlignment="1">
      <alignment horizontal="center" vertical="center"/>
    </xf>
    <xf numFmtId="167" fontId="25" fillId="3" borderId="0" xfId="635" quotePrefix="1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9" fontId="24" fillId="0" borderId="1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167" fontId="27" fillId="0" borderId="1" xfId="0" applyNumberFormat="1" applyFont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6" fillId="37" borderId="37" xfId="0" applyFont="1" applyFill="1" applyBorder="1" applyAlignment="1">
      <alignment horizontal="center" vertical="center"/>
    </xf>
    <xf numFmtId="167" fontId="26" fillId="37" borderId="37" xfId="0" applyNumberFormat="1" applyFont="1" applyFill="1" applyBorder="1" applyAlignment="1">
      <alignment horizontal="center" vertical="center"/>
    </xf>
    <xf numFmtId="0" fontId="24" fillId="37" borderId="37" xfId="0" applyFont="1" applyFill="1" applyBorder="1" applyAlignment="1">
      <alignment horizontal="center" vertical="center"/>
    </xf>
    <xf numFmtId="7" fontId="26" fillId="37" borderId="37" xfId="0" applyNumberFormat="1" applyFont="1" applyFill="1" applyBorder="1" applyAlignment="1">
      <alignment horizontal="center" vertical="center"/>
    </xf>
    <xf numFmtId="0" fontId="24" fillId="37" borderId="38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wrapText="1"/>
    </xf>
    <xf numFmtId="44" fontId="24" fillId="3" borderId="0" xfId="635" applyFont="1" applyFill="1" applyBorder="1" applyAlignment="1">
      <alignment horizontal="center" vertical="center"/>
    </xf>
    <xf numFmtId="7" fontId="25" fillId="3" borderId="0" xfId="0" applyNumberFormat="1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7" fontId="26" fillId="37" borderId="39" xfId="0" applyNumberFormat="1" applyFont="1" applyFill="1" applyBorder="1" applyAlignment="1">
      <alignment horizontal="center" vertical="center"/>
    </xf>
    <xf numFmtId="7" fontId="26" fillId="3" borderId="0" xfId="635" applyNumberFormat="1" applyFont="1" applyFill="1" applyBorder="1" applyAlignment="1" applyProtection="1">
      <alignment horizontal="center" vertical="center"/>
    </xf>
    <xf numFmtId="164" fontId="27" fillId="3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4" fontId="29" fillId="3" borderId="0" xfId="635" applyFont="1" applyFill="1" applyBorder="1" applyAlignment="1">
      <alignment horizontal="center" vertical="center"/>
    </xf>
    <xf numFmtId="7" fontId="26" fillId="3" borderId="0" xfId="0" applyNumberFormat="1" applyFont="1" applyFill="1" applyBorder="1" applyAlignment="1">
      <alignment horizontal="center" vertical="center"/>
    </xf>
    <xf numFmtId="0" fontId="24" fillId="0" borderId="25" xfId="0" applyFont="1" applyBorder="1"/>
    <xf numFmtId="0" fontId="24" fillId="0" borderId="0" xfId="0" applyFont="1" applyBorder="1"/>
    <xf numFmtId="0" fontId="27" fillId="0" borderId="0" xfId="0" applyFont="1" applyBorder="1"/>
    <xf numFmtId="0" fontId="0" fillId="0" borderId="0" xfId="0" applyBorder="1"/>
    <xf numFmtId="168" fontId="27" fillId="0" borderId="1" xfId="635" applyNumberFormat="1" applyFont="1" applyBorder="1" applyAlignment="1" applyProtection="1">
      <alignment horizontal="center" vertical="center"/>
    </xf>
    <xf numFmtId="168" fontId="27" fillId="0" borderId="22" xfId="635" applyNumberFormat="1" applyFont="1" applyBorder="1" applyAlignment="1" applyProtection="1">
      <alignment horizontal="center" vertical="center"/>
    </xf>
    <xf numFmtId="2" fontId="27" fillId="3" borderId="1" xfId="0" applyNumberFormat="1" applyFont="1" applyFill="1" applyBorder="1" applyAlignment="1">
      <alignment horizontal="center" vertical="center"/>
    </xf>
    <xf numFmtId="2" fontId="24" fillId="3" borderId="16" xfId="0" applyNumberFormat="1" applyFont="1" applyFill="1" applyBorder="1" applyAlignment="1">
      <alignment horizontal="center" vertical="center"/>
    </xf>
    <xf numFmtId="7" fontId="24" fillId="3" borderId="16" xfId="635" applyNumberFormat="1" applyFont="1" applyFill="1" applyBorder="1" applyAlignment="1">
      <alignment horizontal="center" vertical="center"/>
    </xf>
    <xf numFmtId="7" fontId="27" fillId="0" borderId="16" xfId="635" applyNumberFormat="1" applyFont="1" applyBorder="1" applyAlignment="1" applyProtection="1">
      <alignment horizontal="center" vertical="center"/>
    </xf>
    <xf numFmtId="7" fontId="27" fillId="0" borderId="24" xfId="635" applyNumberFormat="1" applyFont="1" applyBorder="1" applyAlignment="1" applyProtection="1">
      <alignment horizontal="center" vertical="center"/>
    </xf>
    <xf numFmtId="44" fontId="24" fillId="36" borderId="37" xfId="635" applyFont="1" applyFill="1" applyBorder="1" applyAlignment="1">
      <alignment horizontal="center" vertical="center"/>
    </xf>
    <xf numFmtId="7" fontId="25" fillId="36" borderId="37" xfId="0" applyNumberFormat="1" applyFont="1" applyFill="1" applyBorder="1" applyAlignment="1">
      <alignment horizontal="center" vertical="center"/>
    </xf>
    <xf numFmtId="0" fontId="24" fillId="36" borderId="37" xfId="0" applyFont="1" applyFill="1" applyBorder="1" applyAlignment="1">
      <alignment horizontal="center" vertical="center"/>
    </xf>
    <xf numFmtId="167" fontId="25" fillId="36" borderId="37" xfId="635" quotePrefix="1" applyNumberFormat="1" applyFont="1" applyFill="1" applyBorder="1" applyAlignment="1">
      <alignment horizontal="center" vertical="center"/>
    </xf>
    <xf numFmtId="167" fontId="25" fillId="36" borderId="39" xfId="635" quotePrefix="1" applyNumberFormat="1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164" fontId="24" fillId="36" borderId="37" xfId="0" applyNumberFormat="1" applyFont="1" applyFill="1" applyBorder="1" applyAlignment="1">
      <alignment horizontal="center" vertical="center"/>
    </xf>
    <xf numFmtId="167" fontId="24" fillId="2" borderId="14" xfId="0" applyNumberFormat="1" applyFont="1" applyFill="1" applyBorder="1" applyAlignment="1">
      <alignment horizontal="center" vertical="center"/>
    </xf>
    <xf numFmtId="0" fontId="26" fillId="35" borderId="14" xfId="0" applyFont="1" applyFill="1" applyBorder="1" applyAlignment="1">
      <alignment horizontal="center" vertical="center"/>
    </xf>
    <xf numFmtId="0" fontId="24" fillId="35" borderId="14" xfId="0" applyFont="1" applyFill="1" applyBorder="1" applyAlignment="1">
      <alignment horizontal="center" vertical="center"/>
    </xf>
    <xf numFmtId="0" fontId="24" fillId="35" borderId="35" xfId="0" applyFont="1" applyFill="1" applyBorder="1" applyAlignment="1">
      <alignment horizontal="center" vertical="center"/>
    </xf>
    <xf numFmtId="44" fontId="29" fillId="36" borderId="37" xfId="635" applyFont="1" applyFill="1" applyBorder="1" applyAlignment="1">
      <alignment horizontal="center" vertical="center"/>
    </xf>
    <xf numFmtId="7" fontId="26" fillId="36" borderId="37" xfId="0" applyNumberFormat="1" applyFont="1" applyFill="1" applyBorder="1" applyAlignment="1">
      <alignment horizontal="center" vertical="center"/>
    </xf>
    <xf numFmtId="1" fontId="24" fillId="3" borderId="26" xfId="0" applyNumberFormat="1" applyFont="1" applyFill="1" applyBorder="1" applyAlignment="1">
      <alignment horizontal="center" vertical="center"/>
    </xf>
    <xf numFmtId="1" fontId="24" fillId="3" borderId="23" xfId="0" applyNumberFormat="1" applyFont="1" applyFill="1" applyBorder="1" applyAlignment="1">
      <alignment horizontal="center" vertical="center"/>
    </xf>
    <xf numFmtId="1" fontId="24" fillId="3" borderId="21" xfId="0" applyNumberFormat="1" applyFont="1" applyFill="1" applyBorder="1" applyAlignment="1">
      <alignment horizontal="center" vertical="center"/>
    </xf>
    <xf numFmtId="1" fontId="27" fillId="3" borderId="26" xfId="0" applyNumberFormat="1" applyFont="1" applyFill="1" applyBorder="1" applyAlignment="1">
      <alignment horizontal="center" vertical="center"/>
    </xf>
    <xf numFmtId="1" fontId="27" fillId="3" borderId="23" xfId="0" applyNumberFormat="1" applyFont="1" applyFill="1" applyBorder="1" applyAlignment="1">
      <alignment horizontal="center" vertical="center"/>
    </xf>
    <xf numFmtId="38" fontId="30" fillId="0" borderId="0" xfId="636" applyNumberFormat="1" applyFont="1" applyBorder="1" applyAlignment="1" applyProtection="1">
      <alignment horizontal="left"/>
      <protection locked="0"/>
    </xf>
    <xf numFmtId="0" fontId="25" fillId="37" borderId="36" xfId="0" applyFont="1" applyFill="1" applyBorder="1" applyAlignment="1">
      <alignment horizontal="left" vertical="center" wrapText="1"/>
    </xf>
    <xf numFmtId="0" fontId="25" fillId="37" borderId="37" xfId="0" applyFont="1" applyFill="1" applyBorder="1" applyAlignment="1">
      <alignment horizontal="left" vertical="center" wrapText="1"/>
    </xf>
    <xf numFmtId="0" fontId="25" fillId="36" borderId="36" xfId="0" applyFont="1" applyFill="1" applyBorder="1" applyAlignment="1">
      <alignment horizontal="center" vertical="center" wrapText="1"/>
    </xf>
    <xf numFmtId="0" fontId="25" fillId="36" borderId="37" xfId="0" applyFont="1" applyFill="1" applyBorder="1" applyAlignment="1">
      <alignment horizontal="center" vertical="center" wrapText="1"/>
    </xf>
    <xf numFmtId="164" fontId="25" fillId="36" borderId="36" xfId="0" applyNumberFormat="1" applyFont="1" applyFill="1" applyBorder="1" applyAlignment="1">
      <alignment horizontal="center" vertical="center"/>
    </xf>
    <xf numFmtId="164" fontId="25" fillId="36" borderId="37" xfId="0" applyNumberFormat="1" applyFont="1" applyFill="1" applyBorder="1" applyAlignment="1">
      <alignment horizontal="center" vertical="center"/>
    </xf>
    <xf numFmtId="0" fontId="26" fillId="35" borderId="34" xfId="0" applyFont="1" applyFill="1" applyBorder="1" applyAlignment="1">
      <alignment horizontal="left" vertical="center"/>
    </xf>
    <xf numFmtId="0" fontId="26" fillId="35" borderId="14" xfId="0" applyFont="1" applyFill="1" applyBorder="1" applyAlignment="1">
      <alignment horizontal="left" vertical="center"/>
    </xf>
    <xf numFmtId="0" fontId="25" fillId="2" borderId="27" xfId="0" applyFont="1" applyFill="1" applyBorder="1" applyAlignment="1">
      <alignment horizontal="left" vertical="center"/>
    </xf>
    <xf numFmtId="0" fontId="25" fillId="2" borderId="19" xfId="0" applyFont="1" applyFill="1" applyBorder="1" applyAlignment="1">
      <alignment horizontal="left" vertical="center"/>
    </xf>
    <xf numFmtId="0" fontId="25" fillId="2" borderId="20" xfId="0" applyFont="1" applyFill="1" applyBorder="1" applyAlignment="1">
      <alignment horizontal="left" vertical="center"/>
    </xf>
    <xf numFmtId="0" fontId="26" fillId="0" borderId="27" xfId="0" applyNumberFormat="1" applyFont="1" applyBorder="1" applyAlignment="1">
      <alignment horizontal="center" vertical="center" wrapText="1"/>
    </xf>
    <xf numFmtId="0" fontId="26" fillId="0" borderId="19" xfId="0" applyNumberFormat="1" applyFont="1" applyBorder="1" applyAlignment="1">
      <alignment horizontal="center" vertical="center" wrapText="1"/>
    </xf>
    <xf numFmtId="0" fontId="26" fillId="0" borderId="20" xfId="0" applyNumberFormat="1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6" fillId="35" borderId="30" xfId="0" applyFont="1" applyFill="1" applyBorder="1" applyAlignment="1">
      <alignment horizontal="center" vertical="center" wrapText="1"/>
    </xf>
    <xf numFmtId="0" fontId="26" fillId="35" borderId="3" xfId="0" applyFont="1" applyFill="1" applyBorder="1" applyAlignment="1">
      <alignment horizontal="center" vertical="center" wrapText="1"/>
    </xf>
    <xf numFmtId="0" fontId="26" fillId="35" borderId="32" xfId="0" applyFont="1" applyFill="1" applyBorder="1" applyAlignment="1">
      <alignment horizontal="center" vertical="center" wrapText="1"/>
    </xf>
    <xf numFmtId="0" fontId="26" fillId="35" borderId="33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wrapText="1"/>
    </xf>
    <xf numFmtId="0" fontId="25" fillId="0" borderId="14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4" fillId="35" borderId="3" xfId="0" applyFont="1" applyFill="1" applyBorder="1" applyAlignment="1">
      <alignment horizontal="center" vertical="center" wrapText="1"/>
    </xf>
    <xf numFmtId="0" fontId="26" fillId="35" borderId="31" xfId="0" applyFont="1" applyFill="1" applyBorder="1" applyAlignment="1">
      <alignment horizontal="center" vertical="center" wrapText="1"/>
    </xf>
    <xf numFmtId="0" fontId="24" fillId="35" borderId="2" xfId="0" applyFont="1" applyFill="1" applyBorder="1" applyAlignment="1">
      <alignment horizontal="center" vertical="center" wrapText="1"/>
    </xf>
    <xf numFmtId="40" fontId="26" fillId="35" borderId="30" xfId="0" applyNumberFormat="1" applyFont="1" applyFill="1" applyBorder="1" applyAlignment="1">
      <alignment horizontal="center" vertical="center" wrapText="1"/>
    </xf>
    <xf numFmtId="0" fontId="26" fillId="2" borderId="40" xfId="0" applyFont="1" applyFill="1" applyBorder="1" applyAlignment="1">
      <alignment horizontal="left" vertical="center"/>
    </xf>
    <xf numFmtId="0" fontId="26" fillId="2" borderId="41" xfId="0" applyFont="1" applyFill="1" applyBorder="1" applyAlignment="1">
      <alignment horizontal="left" vertical="center"/>
    </xf>
    <xf numFmtId="0" fontId="26" fillId="2" borderId="42" xfId="0" applyFont="1" applyFill="1" applyBorder="1" applyAlignment="1">
      <alignment horizontal="left" vertical="center"/>
    </xf>
    <xf numFmtId="0" fontId="26" fillId="2" borderId="34" xfId="0" applyFont="1" applyFill="1" applyBorder="1" applyAlignment="1">
      <alignment horizontal="left" vertical="center"/>
    </xf>
    <xf numFmtId="0" fontId="26" fillId="2" borderId="14" xfId="0" applyFont="1" applyFill="1" applyBorder="1" applyAlignment="1">
      <alignment horizontal="left" vertical="center"/>
    </xf>
    <xf numFmtId="0" fontId="26" fillId="36" borderId="34" xfId="0" applyNumberFormat="1" applyFont="1" applyFill="1" applyBorder="1" applyAlignment="1">
      <alignment horizontal="left" vertical="center"/>
    </xf>
    <xf numFmtId="0" fontId="26" fillId="36" borderId="14" xfId="0" applyNumberFormat="1" applyFont="1" applyFill="1" applyBorder="1" applyAlignment="1">
      <alignment horizontal="left" vertical="center"/>
    </xf>
    <xf numFmtId="0" fontId="26" fillId="36" borderId="14" xfId="0" applyFont="1" applyFill="1" applyBorder="1" applyAlignment="1">
      <alignment horizontal="center" vertical="center" wrapText="1"/>
    </xf>
    <xf numFmtId="167" fontId="26" fillId="36" borderId="14" xfId="0" applyNumberFormat="1" applyFont="1" applyFill="1" applyBorder="1" applyAlignment="1">
      <alignment horizontal="center" vertical="center" wrapText="1"/>
    </xf>
    <xf numFmtId="0" fontId="24" fillId="36" borderId="14" xfId="0" applyFont="1" applyFill="1" applyBorder="1" applyAlignment="1">
      <alignment horizontal="center" vertical="center"/>
    </xf>
    <xf numFmtId="7" fontId="26" fillId="36" borderId="14" xfId="0" applyNumberFormat="1" applyFont="1" applyFill="1" applyBorder="1" applyAlignment="1">
      <alignment horizontal="center" vertical="center"/>
    </xf>
    <xf numFmtId="7" fontId="26" fillId="36" borderId="35" xfId="0" applyNumberFormat="1" applyFont="1" applyFill="1" applyBorder="1" applyAlignment="1">
      <alignment horizontal="center" vertical="center"/>
    </xf>
    <xf numFmtId="9" fontId="27" fillId="0" borderId="1" xfId="0" applyNumberFormat="1" applyFont="1" applyFill="1" applyBorder="1" applyAlignment="1">
      <alignment horizontal="center" vertical="center" wrapText="1"/>
    </xf>
    <xf numFmtId="167" fontId="27" fillId="0" borderId="22" xfId="0" applyNumberFormat="1" applyFont="1" applyBorder="1" applyAlignment="1">
      <alignment horizontal="center" vertical="center"/>
    </xf>
    <xf numFmtId="167" fontId="25" fillId="36" borderId="43" xfId="635" quotePrefix="1" applyNumberFormat="1" applyFont="1" applyFill="1" applyBorder="1" applyAlignment="1">
      <alignment horizontal="center" vertical="center"/>
    </xf>
    <xf numFmtId="0" fontId="24" fillId="0" borderId="14" xfId="0" applyFont="1" applyBorder="1" applyAlignment="1" applyProtection="1">
      <alignment horizontal="center"/>
      <protection locked="0"/>
    </xf>
    <xf numFmtId="0" fontId="24" fillId="0" borderId="35" xfId="0" applyFont="1" applyBorder="1" applyAlignment="1" applyProtection="1">
      <alignment horizontal="center"/>
      <protection locked="0"/>
    </xf>
    <xf numFmtId="0" fontId="24" fillId="0" borderId="1" xfId="0" applyFont="1" applyBorder="1" applyAlignment="1" applyProtection="1">
      <alignment horizontal="center"/>
      <protection locked="0"/>
    </xf>
    <xf numFmtId="0" fontId="24" fillId="0" borderId="22" xfId="0" applyFont="1" applyBorder="1" applyAlignment="1" applyProtection="1">
      <alignment horizontal="center"/>
      <protection locked="0"/>
    </xf>
    <xf numFmtId="0" fontId="24" fillId="0" borderId="16" xfId="0" applyFont="1" applyBorder="1" applyAlignment="1" applyProtection="1">
      <alignment horizontal="center"/>
      <protection locked="0"/>
    </xf>
    <xf numFmtId="0" fontId="24" fillId="0" borderId="24" xfId="0" applyFont="1" applyBorder="1" applyAlignment="1" applyProtection="1">
      <alignment horizont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27" fillId="0" borderId="1" xfId="0" applyNumberFormat="1" applyFont="1" applyBorder="1" applyAlignment="1">
      <alignment horizontal="center" vertical="center" wrapText="1"/>
    </xf>
  </cellXfs>
  <cellStyles count="637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Comma0" xfId="628" xr:uid="{00000000-0005-0000-0000-00001B000000}"/>
    <cellStyle name="Currency" xfId="635" builtinId="4"/>
    <cellStyle name="Currency 2" xfId="43" xr:uid="{00000000-0005-0000-0000-00001D000000}"/>
    <cellStyle name="Currency0" xfId="629" xr:uid="{00000000-0005-0000-0000-00001E000000}"/>
    <cellStyle name="Date" xfId="630" xr:uid="{00000000-0005-0000-0000-00001F000000}"/>
    <cellStyle name="Explanatory Text 2" xfId="17" xr:uid="{00000000-0005-0000-0000-000020000000}"/>
    <cellStyle name="Fixed" xfId="631" xr:uid="{00000000-0005-0000-0000-000021000000}"/>
    <cellStyle name="Good 2" xfId="7" xr:uid="{00000000-0005-0000-0000-000022000000}"/>
    <cellStyle name="Heading 1 2" xfId="632" xr:uid="{00000000-0005-0000-0000-000023000000}"/>
    <cellStyle name="Heading 1 3" xfId="3" xr:uid="{00000000-0005-0000-0000-000024000000}"/>
    <cellStyle name="Heading 2 2" xfId="633" xr:uid="{00000000-0005-0000-0000-000025000000}"/>
    <cellStyle name="Heading 2 3" xfId="4" xr:uid="{00000000-0005-0000-0000-000026000000}"/>
    <cellStyle name="Heading 3 2" xfId="5" xr:uid="{00000000-0005-0000-0000-000027000000}"/>
    <cellStyle name="Heading 4 2" xfId="6" xr:uid="{00000000-0005-0000-0000-000028000000}"/>
    <cellStyle name="Input 2" xfId="10" xr:uid="{00000000-0005-0000-0000-000029000000}"/>
    <cellStyle name="Linked Cell 2" xfId="13" xr:uid="{00000000-0005-0000-0000-00002A000000}"/>
    <cellStyle name="Neutral 2" xfId="9" xr:uid="{00000000-0005-0000-0000-00002B000000}"/>
    <cellStyle name="Normal" xfId="0" builtinId="0"/>
    <cellStyle name="Normal 10" xfId="54" xr:uid="{00000000-0005-0000-0000-00002D000000}"/>
    <cellStyle name="Normal 10 2" xfId="106" xr:uid="{00000000-0005-0000-0000-00002E000000}"/>
    <cellStyle name="Normal 10 3" xfId="163" xr:uid="{00000000-0005-0000-0000-00002F000000}"/>
    <cellStyle name="Normal 10 4" xfId="220" xr:uid="{00000000-0005-0000-0000-000030000000}"/>
    <cellStyle name="Normal 10 5" xfId="378" xr:uid="{00000000-0005-0000-0000-000031000000}"/>
    <cellStyle name="Normal 10 6" xfId="390" xr:uid="{00000000-0005-0000-0000-000032000000}"/>
    <cellStyle name="Normal 10 7" xfId="497" xr:uid="{00000000-0005-0000-0000-000033000000}"/>
    <cellStyle name="Normal 10 8" xfId="538" xr:uid="{00000000-0005-0000-0000-000034000000}"/>
    <cellStyle name="Normal 11" xfId="55" xr:uid="{00000000-0005-0000-0000-000035000000}"/>
    <cellStyle name="Normal 11 2" xfId="107" xr:uid="{00000000-0005-0000-0000-000036000000}"/>
    <cellStyle name="Normal 11 3" xfId="164" xr:uid="{00000000-0005-0000-0000-000037000000}"/>
    <cellStyle name="Normal 11 4" xfId="221" xr:uid="{00000000-0005-0000-0000-000038000000}"/>
    <cellStyle name="Normal 11 5" xfId="324" xr:uid="{00000000-0005-0000-0000-000039000000}"/>
    <cellStyle name="Normal 11 6" xfId="441" xr:uid="{00000000-0005-0000-0000-00003A000000}"/>
    <cellStyle name="Normal 11 7" xfId="451" xr:uid="{00000000-0005-0000-0000-00003B000000}"/>
    <cellStyle name="Normal 11 8" xfId="504" xr:uid="{00000000-0005-0000-0000-00003C000000}"/>
    <cellStyle name="Normal 12" xfId="56" xr:uid="{00000000-0005-0000-0000-00003D000000}"/>
    <cellStyle name="Normal 12 2" xfId="108" xr:uid="{00000000-0005-0000-0000-00003E000000}"/>
    <cellStyle name="Normal 12 3" xfId="165" xr:uid="{00000000-0005-0000-0000-00003F000000}"/>
    <cellStyle name="Normal 12 4" xfId="222" xr:uid="{00000000-0005-0000-0000-000040000000}"/>
    <cellStyle name="Normal 12 5" xfId="377" xr:uid="{00000000-0005-0000-0000-000041000000}"/>
    <cellStyle name="Normal 12 6" xfId="389" xr:uid="{00000000-0005-0000-0000-000042000000}"/>
    <cellStyle name="Normal 12 7" xfId="496" xr:uid="{00000000-0005-0000-0000-000043000000}"/>
    <cellStyle name="Normal 12 8" xfId="537" xr:uid="{00000000-0005-0000-0000-000044000000}"/>
    <cellStyle name="Normal 13" xfId="57" xr:uid="{00000000-0005-0000-0000-000045000000}"/>
    <cellStyle name="Normal 13 2" xfId="109" xr:uid="{00000000-0005-0000-0000-000046000000}"/>
    <cellStyle name="Normal 13 3" xfId="166" xr:uid="{00000000-0005-0000-0000-000047000000}"/>
    <cellStyle name="Normal 13 4" xfId="223" xr:uid="{00000000-0005-0000-0000-000048000000}"/>
    <cellStyle name="Normal 13 5" xfId="323" xr:uid="{00000000-0005-0000-0000-000049000000}"/>
    <cellStyle name="Normal 13 6" xfId="440" xr:uid="{00000000-0005-0000-0000-00004A000000}"/>
    <cellStyle name="Normal 13 7" xfId="450" xr:uid="{00000000-0005-0000-0000-00004B000000}"/>
    <cellStyle name="Normal 13 8" xfId="503" xr:uid="{00000000-0005-0000-0000-00004C000000}"/>
    <cellStyle name="Normal 14" xfId="45" xr:uid="{00000000-0005-0000-0000-00004D000000}"/>
    <cellStyle name="Normal 14 2" xfId="110" xr:uid="{00000000-0005-0000-0000-00004E000000}"/>
    <cellStyle name="Normal 14 3" xfId="167" xr:uid="{00000000-0005-0000-0000-00004F000000}"/>
    <cellStyle name="Normal 14 4" xfId="224" xr:uid="{00000000-0005-0000-0000-000050000000}"/>
    <cellStyle name="Normal 14 5" xfId="376" xr:uid="{00000000-0005-0000-0000-000051000000}"/>
    <cellStyle name="Normal 14 6" xfId="388" xr:uid="{00000000-0005-0000-0000-000052000000}"/>
    <cellStyle name="Normal 14 7" xfId="495" xr:uid="{00000000-0005-0000-0000-000053000000}"/>
    <cellStyle name="Normal 14 8" xfId="536" xr:uid="{00000000-0005-0000-0000-000054000000}"/>
    <cellStyle name="Normal 15" xfId="58" xr:uid="{00000000-0005-0000-0000-000055000000}"/>
    <cellStyle name="Normal 15 2" xfId="111" xr:uid="{00000000-0005-0000-0000-000056000000}"/>
    <cellStyle name="Normal 15 3" xfId="168" xr:uid="{00000000-0005-0000-0000-000057000000}"/>
    <cellStyle name="Normal 15 4" xfId="225" xr:uid="{00000000-0005-0000-0000-000058000000}"/>
    <cellStyle name="Normal 15 5" xfId="322" xr:uid="{00000000-0005-0000-0000-000059000000}"/>
    <cellStyle name="Normal 15 6" xfId="439" xr:uid="{00000000-0005-0000-0000-00005A000000}"/>
    <cellStyle name="Normal 15 7" xfId="449" xr:uid="{00000000-0005-0000-0000-00005B000000}"/>
    <cellStyle name="Normal 15 8" xfId="502" xr:uid="{00000000-0005-0000-0000-00005C000000}"/>
    <cellStyle name="Normal 16" xfId="59" xr:uid="{00000000-0005-0000-0000-00005D000000}"/>
    <cellStyle name="Normal 16 2" xfId="112" xr:uid="{00000000-0005-0000-0000-00005E000000}"/>
    <cellStyle name="Normal 16 3" xfId="169" xr:uid="{00000000-0005-0000-0000-00005F000000}"/>
    <cellStyle name="Normal 16 4" xfId="226" xr:uid="{00000000-0005-0000-0000-000060000000}"/>
    <cellStyle name="Normal 16 5" xfId="375" xr:uid="{00000000-0005-0000-0000-000061000000}"/>
    <cellStyle name="Normal 16 6" xfId="387" xr:uid="{00000000-0005-0000-0000-000062000000}"/>
    <cellStyle name="Normal 16 7" xfId="494" xr:uid="{00000000-0005-0000-0000-000063000000}"/>
    <cellStyle name="Normal 16 8" xfId="535" xr:uid="{00000000-0005-0000-0000-000064000000}"/>
    <cellStyle name="Normal 17" xfId="60" xr:uid="{00000000-0005-0000-0000-000065000000}"/>
    <cellStyle name="Normal 17 2" xfId="113" xr:uid="{00000000-0005-0000-0000-000066000000}"/>
    <cellStyle name="Normal 17 3" xfId="170" xr:uid="{00000000-0005-0000-0000-000067000000}"/>
    <cellStyle name="Normal 17 4" xfId="227" xr:uid="{00000000-0005-0000-0000-000068000000}"/>
    <cellStyle name="Normal 17 5" xfId="321" xr:uid="{00000000-0005-0000-0000-000069000000}"/>
    <cellStyle name="Normal 17 6" xfId="438" xr:uid="{00000000-0005-0000-0000-00006A000000}"/>
    <cellStyle name="Normal 17 7" xfId="448" xr:uid="{00000000-0005-0000-0000-00006B000000}"/>
    <cellStyle name="Normal 17 8" xfId="501" xr:uid="{00000000-0005-0000-0000-00006C000000}"/>
    <cellStyle name="Normal 18" xfId="61" xr:uid="{00000000-0005-0000-0000-00006D000000}"/>
    <cellStyle name="Normal 18 2" xfId="114" xr:uid="{00000000-0005-0000-0000-00006E000000}"/>
    <cellStyle name="Normal 18 3" xfId="171" xr:uid="{00000000-0005-0000-0000-00006F000000}"/>
    <cellStyle name="Normal 18 4" xfId="228" xr:uid="{00000000-0005-0000-0000-000070000000}"/>
    <cellStyle name="Normal 18 5" xfId="374" xr:uid="{00000000-0005-0000-0000-000071000000}"/>
    <cellStyle name="Normal 18 6" xfId="386" xr:uid="{00000000-0005-0000-0000-000072000000}"/>
    <cellStyle name="Normal 18 7" xfId="493" xr:uid="{00000000-0005-0000-0000-000073000000}"/>
    <cellStyle name="Normal 18 8" xfId="534" xr:uid="{00000000-0005-0000-0000-000074000000}"/>
    <cellStyle name="Normal 19" xfId="62" xr:uid="{00000000-0005-0000-0000-000075000000}"/>
    <cellStyle name="Normal 19 2" xfId="115" xr:uid="{00000000-0005-0000-0000-000076000000}"/>
    <cellStyle name="Normal 19 3" xfId="172" xr:uid="{00000000-0005-0000-0000-000077000000}"/>
    <cellStyle name="Normal 19 4" xfId="229" xr:uid="{00000000-0005-0000-0000-000078000000}"/>
    <cellStyle name="Normal 19 5" xfId="320" xr:uid="{00000000-0005-0000-0000-000079000000}"/>
    <cellStyle name="Normal 19 6" xfId="437" xr:uid="{00000000-0005-0000-0000-00007A000000}"/>
    <cellStyle name="Normal 19 7" xfId="447" xr:uid="{00000000-0005-0000-0000-00007B000000}"/>
    <cellStyle name="Normal 19 8" xfId="500" xr:uid="{00000000-0005-0000-0000-00007C000000}"/>
    <cellStyle name="Normal 2" xfId="46" xr:uid="{00000000-0005-0000-0000-00007D000000}"/>
    <cellStyle name="Normal 2 10" xfId="550" xr:uid="{00000000-0005-0000-0000-00007E000000}"/>
    <cellStyle name="Normal 2 11" xfId="556" xr:uid="{00000000-0005-0000-0000-00007F000000}"/>
    <cellStyle name="Normal 2 12" xfId="562" xr:uid="{00000000-0005-0000-0000-000080000000}"/>
    <cellStyle name="Normal 2 13" xfId="568" xr:uid="{00000000-0005-0000-0000-000081000000}"/>
    <cellStyle name="Normal 2 14" xfId="574" xr:uid="{00000000-0005-0000-0000-000082000000}"/>
    <cellStyle name="Normal 2 15" xfId="580" xr:uid="{00000000-0005-0000-0000-000083000000}"/>
    <cellStyle name="Normal 2 16" xfId="586" xr:uid="{00000000-0005-0000-0000-000084000000}"/>
    <cellStyle name="Normal 2 17" xfId="592" xr:uid="{00000000-0005-0000-0000-000085000000}"/>
    <cellStyle name="Normal 2 18" xfId="598" xr:uid="{00000000-0005-0000-0000-000086000000}"/>
    <cellStyle name="Normal 2 19" xfId="604" xr:uid="{00000000-0005-0000-0000-000087000000}"/>
    <cellStyle name="Normal 2 2" xfId="97" xr:uid="{00000000-0005-0000-0000-000088000000}"/>
    <cellStyle name="Normal 2 2 2" xfId="98" xr:uid="{00000000-0005-0000-0000-000089000000}"/>
    <cellStyle name="Normal 2 2 2 2" xfId="273" xr:uid="{00000000-0005-0000-0000-00008A000000}"/>
    <cellStyle name="Normal 2 2 2 2 2" xfId="274" xr:uid="{00000000-0005-0000-0000-00008B000000}"/>
    <cellStyle name="Normal 2 2 2 2 3" xfId="353" xr:uid="{00000000-0005-0000-0000-00008C000000}"/>
    <cellStyle name="Normal 2 2 2 2 4" xfId="342" xr:uid="{00000000-0005-0000-0000-00008D000000}"/>
    <cellStyle name="Normal 2 2 2 2 5" xfId="472" xr:uid="{00000000-0005-0000-0000-00008E000000}"/>
    <cellStyle name="Normal 2 2 2 2 6" xfId="513" xr:uid="{00000000-0005-0000-0000-00008F000000}"/>
    <cellStyle name="Normal 2 2 2 3" xfId="381" xr:uid="{00000000-0005-0000-0000-000090000000}"/>
    <cellStyle name="Normal 2 2 2 4" xfId="300" xr:uid="{00000000-0005-0000-0000-000091000000}"/>
    <cellStyle name="Normal 2 2 2 5" xfId="417" xr:uid="{00000000-0005-0000-0000-000092000000}"/>
    <cellStyle name="Normal 2 2 2 6" xfId="407" xr:uid="{00000000-0005-0000-0000-000093000000}"/>
    <cellStyle name="Normal 2 2 2 7" xfId="469" xr:uid="{00000000-0005-0000-0000-000094000000}"/>
    <cellStyle name="Normal 2 2 3" xfId="155" xr:uid="{00000000-0005-0000-0000-000095000000}"/>
    <cellStyle name="Normal 2 2 4" xfId="212" xr:uid="{00000000-0005-0000-0000-000096000000}"/>
    <cellStyle name="Normal 2 2 4 2" xfId="380" xr:uid="{00000000-0005-0000-0000-000097000000}"/>
    <cellStyle name="Normal 2 2 4 3" xfId="444" xr:uid="{00000000-0005-0000-0000-000098000000}"/>
    <cellStyle name="Normal 2 2 4 4" xfId="499" xr:uid="{00000000-0005-0000-0000-000099000000}"/>
    <cellStyle name="Normal 2 2 4 5" xfId="541" xr:uid="{00000000-0005-0000-0000-00009A000000}"/>
    <cellStyle name="Normal 2 2 4 6" xfId="543" xr:uid="{00000000-0005-0000-0000-00009B000000}"/>
    <cellStyle name="Normal 2 2 5" xfId="333" xr:uid="{00000000-0005-0000-0000-00009C000000}"/>
    <cellStyle name="Normal 2 2 6" xfId="351" xr:uid="{00000000-0005-0000-0000-00009D000000}"/>
    <cellStyle name="Normal 2 2 7" xfId="459" xr:uid="{00000000-0005-0000-0000-00009E000000}"/>
    <cellStyle name="Normal 2 2 8" xfId="511" xr:uid="{00000000-0005-0000-0000-00009F000000}"/>
    <cellStyle name="Normal 2 20" xfId="610" xr:uid="{00000000-0005-0000-0000-0000A0000000}"/>
    <cellStyle name="Normal 2 21" xfId="616" xr:uid="{00000000-0005-0000-0000-0000A1000000}"/>
    <cellStyle name="Normal 2 22" xfId="622" xr:uid="{00000000-0005-0000-0000-0000A2000000}"/>
    <cellStyle name="Normal 2 3" xfId="154" xr:uid="{00000000-0005-0000-0000-0000A3000000}"/>
    <cellStyle name="Normal 2 3 2" xfId="269" xr:uid="{00000000-0005-0000-0000-0000A4000000}"/>
    <cellStyle name="Normal 2 3 2 2" xfId="326" xr:uid="{00000000-0005-0000-0000-0000A5000000}"/>
    <cellStyle name="Normal 2 3 2 3" xfId="392" xr:uid="{00000000-0005-0000-0000-0000A6000000}"/>
    <cellStyle name="Normal 2 3 2 4" xfId="453" xr:uid="{00000000-0005-0000-0000-0000A7000000}"/>
    <cellStyle name="Normal 2 3 2 5" xfId="507" xr:uid="{00000000-0005-0000-0000-0000A8000000}"/>
    <cellStyle name="Normal 2 3 2 6" xfId="542" xr:uid="{00000000-0005-0000-0000-0000A9000000}"/>
    <cellStyle name="Normal 2 3 3" xfId="382" xr:uid="{00000000-0005-0000-0000-0000AA000000}"/>
    <cellStyle name="Normal 2 3 4" xfId="302" xr:uid="{00000000-0005-0000-0000-0000AB000000}"/>
    <cellStyle name="Normal 2 3 5" xfId="419" xr:uid="{00000000-0005-0000-0000-0000AC000000}"/>
    <cellStyle name="Normal 2 3 6" xfId="406" xr:uid="{00000000-0005-0000-0000-0000AD000000}"/>
    <cellStyle name="Normal 2 3 7" xfId="468" xr:uid="{00000000-0005-0000-0000-0000AE000000}"/>
    <cellStyle name="Normal 2 4" xfId="211" xr:uid="{00000000-0005-0000-0000-0000AF000000}"/>
    <cellStyle name="Normal 2 4 2" xfId="270" xr:uid="{00000000-0005-0000-0000-0000B0000000}"/>
    <cellStyle name="Normal 2 4 3" xfId="355" xr:uid="{00000000-0005-0000-0000-0000B1000000}"/>
    <cellStyle name="Normal 2 4 4" xfId="341" xr:uid="{00000000-0005-0000-0000-0000B2000000}"/>
    <cellStyle name="Normal 2 4 5" xfId="474" xr:uid="{00000000-0005-0000-0000-0000B3000000}"/>
    <cellStyle name="Normal 2 4 6" xfId="515" xr:uid="{00000000-0005-0000-0000-0000B4000000}"/>
    <cellStyle name="Normal 2 5" xfId="281" xr:uid="{00000000-0005-0000-0000-0000B5000000}"/>
    <cellStyle name="Normal 2 6" xfId="398" xr:uid="{00000000-0005-0000-0000-0000B6000000}"/>
    <cellStyle name="Normal 2 7" xfId="414" xr:uid="{00000000-0005-0000-0000-0000B7000000}"/>
    <cellStyle name="Normal 2 8" xfId="470" xr:uid="{00000000-0005-0000-0000-0000B8000000}"/>
    <cellStyle name="Normal 2 9" xfId="544" xr:uid="{00000000-0005-0000-0000-0000B9000000}"/>
    <cellStyle name="Normal 20" xfId="63" xr:uid="{00000000-0005-0000-0000-0000BA000000}"/>
    <cellStyle name="Normal 20 2" xfId="116" xr:uid="{00000000-0005-0000-0000-0000BB000000}"/>
    <cellStyle name="Normal 20 3" xfId="173" xr:uid="{00000000-0005-0000-0000-0000BC000000}"/>
    <cellStyle name="Normal 20 4" xfId="230" xr:uid="{00000000-0005-0000-0000-0000BD000000}"/>
    <cellStyle name="Normal 20 5" xfId="373" xr:uid="{00000000-0005-0000-0000-0000BE000000}"/>
    <cellStyle name="Normal 20 6" xfId="385" xr:uid="{00000000-0005-0000-0000-0000BF000000}"/>
    <cellStyle name="Normal 20 7" xfId="492" xr:uid="{00000000-0005-0000-0000-0000C0000000}"/>
    <cellStyle name="Normal 20 8" xfId="533" xr:uid="{00000000-0005-0000-0000-0000C1000000}"/>
    <cellStyle name="Normal 21" xfId="2" xr:uid="{00000000-0005-0000-0000-0000C2000000}"/>
    <cellStyle name="Normal 21 2" xfId="117" xr:uid="{00000000-0005-0000-0000-0000C3000000}"/>
    <cellStyle name="Normal 21 3" xfId="174" xr:uid="{00000000-0005-0000-0000-0000C4000000}"/>
    <cellStyle name="Normal 21 4" xfId="231" xr:uid="{00000000-0005-0000-0000-0000C5000000}"/>
    <cellStyle name="Normal 21 5" xfId="319" xr:uid="{00000000-0005-0000-0000-0000C6000000}"/>
    <cellStyle name="Normal 21 6" xfId="436" xr:uid="{00000000-0005-0000-0000-0000C7000000}"/>
    <cellStyle name="Normal 21 7" xfId="446" xr:uid="{00000000-0005-0000-0000-0000C8000000}"/>
    <cellStyle name="Normal 21 8" xfId="327" xr:uid="{00000000-0005-0000-0000-0000C9000000}"/>
    <cellStyle name="Normal 22" xfId="64" xr:uid="{00000000-0005-0000-0000-0000CA000000}"/>
    <cellStyle name="Normal 22 2" xfId="118" xr:uid="{00000000-0005-0000-0000-0000CB000000}"/>
    <cellStyle name="Normal 22 3" xfId="175" xr:uid="{00000000-0005-0000-0000-0000CC000000}"/>
    <cellStyle name="Normal 22 4" xfId="232" xr:uid="{00000000-0005-0000-0000-0000CD000000}"/>
    <cellStyle name="Normal 22 5" xfId="372" xr:uid="{00000000-0005-0000-0000-0000CE000000}"/>
    <cellStyle name="Normal 22 6" xfId="384" xr:uid="{00000000-0005-0000-0000-0000CF000000}"/>
    <cellStyle name="Normal 22 7" xfId="491" xr:uid="{00000000-0005-0000-0000-0000D0000000}"/>
    <cellStyle name="Normal 22 8" xfId="532" xr:uid="{00000000-0005-0000-0000-0000D1000000}"/>
    <cellStyle name="Normal 23" xfId="65" xr:uid="{00000000-0005-0000-0000-0000D2000000}"/>
    <cellStyle name="Normal 23 2" xfId="119" xr:uid="{00000000-0005-0000-0000-0000D3000000}"/>
    <cellStyle name="Normal 23 3" xfId="176" xr:uid="{00000000-0005-0000-0000-0000D4000000}"/>
    <cellStyle name="Normal 23 4" xfId="233" xr:uid="{00000000-0005-0000-0000-0000D5000000}"/>
    <cellStyle name="Normal 23 5" xfId="318" xr:uid="{00000000-0005-0000-0000-0000D6000000}"/>
    <cellStyle name="Normal 23 6" xfId="435" xr:uid="{00000000-0005-0000-0000-0000D7000000}"/>
    <cellStyle name="Normal 23 7" xfId="445" xr:uid="{00000000-0005-0000-0000-0000D8000000}"/>
    <cellStyle name="Normal 23 8" xfId="460" xr:uid="{00000000-0005-0000-0000-0000D9000000}"/>
    <cellStyle name="Normal 24" xfId="66" xr:uid="{00000000-0005-0000-0000-0000DA000000}"/>
    <cellStyle name="Normal 24 2" xfId="120" xr:uid="{00000000-0005-0000-0000-0000DB000000}"/>
    <cellStyle name="Normal 24 3" xfId="177" xr:uid="{00000000-0005-0000-0000-0000DC000000}"/>
    <cellStyle name="Normal 24 4" xfId="234" xr:uid="{00000000-0005-0000-0000-0000DD000000}"/>
    <cellStyle name="Normal 24 5" xfId="371" xr:uid="{00000000-0005-0000-0000-0000DE000000}"/>
    <cellStyle name="Normal 24 6" xfId="383" xr:uid="{00000000-0005-0000-0000-0000DF000000}"/>
    <cellStyle name="Normal 24 7" xfId="490" xr:uid="{00000000-0005-0000-0000-0000E0000000}"/>
    <cellStyle name="Normal 24 8" xfId="509" xr:uid="{00000000-0005-0000-0000-0000E1000000}"/>
    <cellStyle name="Normal 25" xfId="67" xr:uid="{00000000-0005-0000-0000-0000E2000000}"/>
    <cellStyle name="Normal 25 2" xfId="121" xr:uid="{00000000-0005-0000-0000-0000E3000000}"/>
    <cellStyle name="Normal 25 3" xfId="178" xr:uid="{00000000-0005-0000-0000-0000E4000000}"/>
    <cellStyle name="Normal 25 4" xfId="235" xr:uid="{00000000-0005-0000-0000-0000E5000000}"/>
    <cellStyle name="Normal 25 5" xfId="317" xr:uid="{00000000-0005-0000-0000-0000E6000000}"/>
    <cellStyle name="Normal 25 6" xfId="395" xr:uid="{00000000-0005-0000-0000-0000E7000000}"/>
    <cellStyle name="Normal 25 7" xfId="350" xr:uid="{00000000-0005-0000-0000-0000E8000000}"/>
    <cellStyle name="Normal 25 8" xfId="408" xr:uid="{00000000-0005-0000-0000-0000E9000000}"/>
    <cellStyle name="Normal 26" xfId="68" xr:uid="{00000000-0005-0000-0000-0000EA000000}"/>
    <cellStyle name="Normal 26 2" xfId="122" xr:uid="{00000000-0005-0000-0000-0000EB000000}"/>
    <cellStyle name="Normal 26 3" xfId="179" xr:uid="{00000000-0005-0000-0000-0000EC000000}"/>
    <cellStyle name="Normal 26 4" xfId="236" xr:uid="{00000000-0005-0000-0000-0000ED000000}"/>
    <cellStyle name="Normal 26 5" xfId="330" xr:uid="{00000000-0005-0000-0000-0000EE000000}"/>
    <cellStyle name="Normal 26 6" xfId="298" xr:uid="{00000000-0005-0000-0000-0000EF000000}"/>
    <cellStyle name="Normal 26 7" xfId="456" xr:uid="{00000000-0005-0000-0000-0000F0000000}"/>
    <cellStyle name="Normal 26 8" xfId="531" xr:uid="{00000000-0005-0000-0000-0000F1000000}"/>
    <cellStyle name="Normal 27" xfId="69" xr:uid="{00000000-0005-0000-0000-0000F2000000}"/>
    <cellStyle name="Normal 27 2" xfId="123" xr:uid="{00000000-0005-0000-0000-0000F3000000}"/>
    <cellStyle name="Normal 27 3" xfId="180" xr:uid="{00000000-0005-0000-0000-0000F4000000}"/>
    <cellStyle name="Normal 27 4" xfId="237" xr:uid="{00000000-0005-0000-0000-0000F5000000}"/>
    <cellStyle name="Normal 27 5" xfId="277" xr:uid="{00000000-0005-0000-0000-0000F6000000}"/>
    <cellStyle name="Normal 27 6" xfId="434" xr:uid="{00000000-0005-0000-0000-0000F7000000}"/>
    <cellStyle name="Normal 27 7" xfId="393" xr:uid="{00000000-0005-0000-0000-0000F8000000}"/>
    <cellStyle name="Normal 27 8" xfId="413" xr:uid="{00000000-0005-0000-0000-0000F9000000}"/>
    <cellStyle name="Normal 28" xfId="70" xr:uid="{00000000-0005-0000-0000-0000FA000000}"/>
    <cellStyle name="Normal 28 2" xfId="124" xr:uid="{00000000-0005-0000-0000-0000FB000000}"/>
    <cellStyle name="Normal 28 3" xfId="181" xr:uid="{00000000-0005-0000-0000-0000FC000000}"/>
    <cellStyle name="Normal 28 4" xfId="238" xr:uid="{00000000-0005-0000-0000-0000FD000000}"/>
    <cellStyle name="Normal 28 5" xfId="370" xr:uid="{00000000-0005-0000-0000-0000FE000000}"/>
    <cellStyle name="Normal 28 6" xfId="282" xr:uid="{00000000-0005-0000-0000-0000FF000000}"/>
    <cellStyle name="Normal 28 7" xfId="489" xr:uid="{00000000-0005-0000-0000-000000010000}"/>
    <cellStyle name="Normal 28 8" xfId="530" xr:uid="{00000000-0005-0000-0000-000001010000}"/>
    <cellStyle name="Normal 29" xfId="71" xr:uid="{00000000-0005-0000-0000-000002010000}"/>
    <cellStyle name="Normal 29 2" xfId="125" xr:uid="{00000000-0005-0000-0000-000003010000}"/>
    <cellStyle name="Normal 29 3" xfId="182" xr:uid="{00000000-0005-0000-0000-000004010000}"/>
    <cellStyle name="Normal 29 4" xfId="239" xr:uid="{00000000-0005-0000-0000-000005010000}"/>
    <cellStyle name="Normal 29 5" xfId="316" xr:uid="{00000000-0005-0000-0000-000006010000}"/>
    <cellStyle name="Normal 29 6" xfId="433" xr:uid="{00000000-0005-0000-0000-000007010000}"/>
    <cellStyle name="Normal 29 7" xfId="399" xr:uid="{00000000-0005-0000-0000-000008010000}"/>
    <cellStyle name="Normal 29 8" xfId="461" xr:uid="{00000000-0005-0000-0000-000009010000}"/>
    <cellStyle name="Normal 3" xfId="47" xr:uid="{00000000-0005-0000-0000-00000A010000}"/>
    <cellStyle name="Normal 3 10" xfId="551" xr:uid="{00000000-0005-0000-0000-00000B010000}"/>
    <cellStyle name="Normal 3 11" xfId="557" xr:uid="{00000000-0005-0000-0000-00000C010000}"/>
    <cellStyle name="Normal 3 12" xfId="563" xr:uid="{00000000-0005-0000-0000-00000D010000}"/>
    <cellStyle name="Normal 3 13" xfId="569" xr:uid="{00000000-0005-0000-0000-00000E010000}"/>
    <cellStyle name="Normal 3 14" xfId="575" xr:uid="{00000000-0005-0000-0000-00000F010000}"/>
    <cellStyle name="Normal 3 15" xfId="581" xr:uid="{00000000-0005-0000-0000-000010010000}"/>
    <cellStyle name="Normal 3 16" xfId="587" xr:uid="{00000000-0005-0000-0000-000011010000}"/>
    <cellStyle name="Normal 3 17" xfId="593" xr:uid="{00000000-0005-0000-0000-000012010000}"/>
    <cellStyle name="Normal 3 18" xfId="599" xr:uid="{00000000-0005-0000-0000-000013010000}"/>
    <cellStyle name="Normal 3 19" xfId="605" xr:uid="{00000000-0005-0000-0000-000014010000}"/>
    <cellStyle name="Normal 3 2" xfId="99" xr:uid="{00000000-0005-0000-0000-000015010000}"/>
    <cellStyle name="Normal 3 20" xfId="611" xr:uid="{00000000-0005-0000-0000-000016010000}"/>
    <cellStyle name="Normal 3 21" xfId="617" xr:uid="{00000000-0005-0000-0000-000017010000}"/>
    <cellStyle name="Normal 3 22" xfId="623" xr:uid="{00000000-0005-0000-0000-000018010000}"/>
    <cellStyle name="Normal 3 3" xfId="156" xr:uid="{00000000-0005-0000-0000-000019010000}"/>
    <cellStyle name="Normal 3 4" xfId="213" xr:uid="{00000000-0005-0000-0000-00001A010000}"/>
    <cellStyle name="Normal 3 5" xfId="280" xr:uid="{00000000-0005-0000-0000-00001B010000}"/>
    <cellStyle name="Normal 3 6" xfId="397" xr:uid="{00000000-0005-0000-0000-00001C010000}"/>
    <cellStyle name="Normal 3 7" xfId="343" xr:uid="{00000000-0005-0000-0000-00001D010000}"/>
    <cellStyle name="Normal 3 8" xfId="416" xr:uid="{00000000-0005-0000-0000-00001E010000}"/>
    <cellStyle name="Normal 3 9" xfId="545" xr:uid="{00000000-0005-0000-0000-00001F010000}"/>
    <cellStyle name="Normal 30" xfId="72" xr:uid="{00000000-0005-0000-0000-000020010000}"/>
    <cellStyle name="Normal 30 2" xfId="126" xr:uid="{00000000-0005-0000-0000-000021010000}"/>
    <cellStyle name="Normal 30 3" xfId="183" xr:uid="{00000000-0005-0000-0000-000022010000}"/>
    <cellStyle name="Normal 30 4" xfId="240" xr:uid="{00000000-0005-0000-0000-000023010000}"/>
    <cellStyle name="Normal 30 5" xfId="369" xr:uid="{00000000-0005-0000-0000-000024010000}"/>
    <cellStyle name="Normal 30 6" xfId="334" xr:uid="{00000000-0005-0000-0000-000025010000}"/>
    <cellStyle name="Normal 30 7" xfId="488" xr:uid="{00000000-0005-0000-0000-000026010000}"/>
    <cellStyle name="Normal 30 8" xfId="529" xr:uid="{00000000-0005-0000-0000-000027010000}"/>
    <cellStyle name="Normal 31" xfId="73" xr:uid="{00000000-0005-0000-0000-000028010000}"/>
    <cellStyle name="Normal 31 2" xfId="127" xr:uid="{00000000-0005-0000-0000-000029010000}"/>
    <cellStyle name="Normal 31 3" xfId="184" xr:uid="{00000000-0005-0000-0000-00002A010000}"/>
    <cellStyle name="Normal 31 4" xfId="241" xr:uid="{00000000-0005-0000-0000-00002B010000}"/>
    <cellStyle name="Normal 31 5" xfId="315" xr:uid="{00000000-0005-0000-0000-00002C010000}"/>
    <cellStyle name="Normal 31 6" xfId="432" xr:uid="{00000000-0005-0000-0000-00002D010000}"/>
    <cellStyle name="Normal 31 7" xfId="297" xr:uid="{00000000-0005-0000-0000-00002E010000}"/>
    <cellStyle name="Normal 31 8" xfId="292" xr:uid="{00000000-0005-0000-0000-00002F010000}"/>
    <cellStyle name="Normal 32 2" xfId="128" xr:uid="{00000000-0005-0000-0000-000030010000}"/>
    <cellStyle name="Normal 32 3" xfId="185" xr:uid="{00000000-0005-0000-0000-000031010000}"/>
    <cellStyle name="Normal 32 4" xfId="242" xr:uid="{00000000-0005-0000-0000-000032010000}"/>
    <cellStyle name="Normal 32 5" xfId="368" xr:uid="{00000000-0005-0000-0000-000033010000}"/>
    <cellStyle name="Normal 32 6" xfId="283" xr:uid="{00000000-0005-0000-0000-000034010000}"/>
    <cellStyle name="Normal 32 7" xfId="487" xr:uid="{00000000-0005-0000-0000-000035010000}"/>
    <cellStyle name="Normal 32 8" xfId="528" xr:uid="{00000000-0005-0000-0000-000036010000}"/>
    <cellStyle name="Normal 33" xfId="74" xr:uid="{00000000-0005-0000-0000-000037010000}"/>
    <cellStyle name="Normal 33 2" xfId="129" xr:uid="{00000000-0005-0000-0000-000038010000}"/>
    <cellStyle name="Normal 33 3" xfId="186" xr:uid="{00000000-0005-0000-0000-000039010000}"/>
    <cellStyle name="Normal 33 4" xfId="243" xr:uid="{00000000-0005-0000-0000-00003A010000}"/>
    <cellStyle name="Normal 33 5" xfId="314" xr:uid="{00000000-0005-0000-0000-00003B010000}"/>
    <cellStyle name="Normal 33 6" xfId="431" xr:uid="{00000000-0005-0000-0000-00003C010000}"/>
    <cellStyle name="Normal 33 7" xfId="400" xr:uid="{00000000-0005-0000-0000-00003D010000}"/>
    <cellStyle name="Normal 33 8" xfId="462" xr:uid="{00000000-0005-0000-0000-00003E010000}"/>
    <cellStyle name="Normal 34" xfId="75" xr:uid="{00000000-0005-0000-0000-00003F010000}"/>
    <cellStyle name="Normal 34 2" xfId="130" xr:uid="{00000000-0005-0000-0000-000040010000}"/>
    <cellStyle name="Normal 34 3" xfId="187" xr:uid="{00000000-0005-0000-0000-000041010000}"/>
    <cellStyle name="Normal 34 4" xfId="244" xr:uid="{00000000-0005-0000-0000-000042010000}"/>
    <cellStyle name="Normal 34 5" xfId="367" xr:uid="{00000000-0005-0000-0000-000043010000}"/>
    <cellStyle name="Normal 34 6" xfId="335" xr:uid="{00000000-0005-0000-0000-000044010000}"/>
    <cellStyle name="Normal 34 7" xfId="486" xr:uid="{00000000-0005-0000-0000-000045010000}"/>
    <cellStyle name="Normal 34 8" xfId="527" xr:uid="{00000000-0005-0000-0000-000046010000}"/>
    <cellStyle name="Normal 35" xfId="76" xr:uid="{00000000-0005-0000-0000-000047010000}"/>
    <cellStyle name="Normal 35 2" xfId="131" xr:uid="{00000000-0005-0000-0000-000048010000}"/>
    <cellStyle name="Normal 35 3" xfId="188" xr:uid="{00000000-0005-0000-0000-000049010000}"/>
    <cellStyle name="Normal 35 4" xfId="245" xr:uid="{00000000-0005-0000-0000-00004A010000}"/>
    <cellStyle name="Normal 35 5" xfId="313" xr:uid="{00000000-0005-0000-0000-00004B010000}"/>
    <cellStyle name="Normal 35 6" xfId="430" xr:uid="{00000000-0005-0000-0000-00004C010000}"/>
    <cellStyle name="Normal 35 7" xfId="349" xr:uid="{00000000-0005-0000-0000-00004D010000}"/>
    <cellStyle name="Normal 35 8" xfId="412" xr:uid="{00000000-0005-0000-0000-00004E010000}"/>
    <cellStyle name="Normal 36" xfId="77" xr:uid="{00000000-0005-0000-0000-00004F010000}"/>
    <cellStyle name="Normal 36 2" xfId="132" xr:uid="{00000000-0005-0000-0000-000050010000}"/>
    <cellStyle name="Normal 36 3" xfId="189" xr:uid="{00000000-0005-0000-0000-000051010000}"/>
    <cellStyle name="Normal 36 4" xfId="246" xr:uid="{00000000-0005-0000-0000-000052010000}"/>
    <cellStyle name="Normal 36 5" xfId="366" xr:uid="{00000000-0005-0000-0000-000053010000}"/>
    <cellStyle name="Normal 36 6" xfId="284" xr:uid="{00000000-0005-0000-0000-000054010000}"/>
    <cellStyle name="Normal 36 7" xfId="485" xr:uid="{00000000-0005-0000-0000-000055010000}"/>
    <cellStyle name="Normal 36 8" xfId="526" xr:uid="{00000000-0005-0000-0000-000056010000}"/>
    <cellStyle name="Normal 37" xfId="78" xr:uid="{00000000-0005-0000-0000-000057010000}"/>
    <cellStyle name="Normal 37 2" xfId="133" xr:uid="{00000000-0005-0000-0000-000058010000}"/>
    <cellStyle name="Normal 37 3" xfId="190" xr:uid="{00000000-0005-0000-0000-000059010000}"/>
    <cellStyle name="Normal 37 4" xfId="247" xr:uid="{00000000-0005-0000-0000-00005A010000}"/>
    <cellStyle name="Normal 37 5" xfId="312" xr:uid="{00000000-0005-0000-0000-00005B010000}"/>
    <cellStyle name="Normal 37 6" xfId="429" xr:uid="{00000000-0005-0000-0000-00005C010000}"/>
    <cellStyle name="Normal 37 7" xfId="401" xr:uid="{00000000-0005-0000-0000-00005D010000}"/>
    <cellStyle name="Normal 37 8" xfId="463" xr:uid="{00000000-0005-0000-0000-00005E010000}"/>
    <cellStyle name="Normal 38" xfId="79" xr:uid="{00000000-0005-0000-0000-00005F010000}"/>
    <cellStyle name="Normal 38 2" xfId="134" xr:uid="{00000000-0005-0000-0000-000060010000}"/>
    <cellStyle name="Normal 38 3" xfId="191" xr:uid="{00000000-0005-0000-0000-000061010000}"/>
    <cellStyle name="Normal 38 4" xfId="248" xr:uid="{00000000-0005-0000-0000-000062010000}"/>
    <cellStyle name="Normal 38 5" xfId="365" xr:uid="{00000000-0005-0000-0000-000063010000}"/>
    <cellStyle name="Normal 38 6" xfId="336" xr:uid="{00000000-0005-0000-0000-000064010000}"/>
    <cellStyle name="Normal 38 7" xfId="484" xr:uid="{00000000-0005-0000-0000-000065010000}"/>
    <cellStyle name="Normal 38 8" xfId="525" xr:uid="{00000000-0005-0000-0000-000066010000}"/>
    <cellStyle name="Normal 39" xfId="80" xr:uid="{00000000-0005-0000-0000-000067010000}"/>
    <cellStyle name="Normal 39 2" xfId="135" xr:uid="{00000000-0005-0000-0000-000068010000}"/>
    <cellStyle name="Normal 39 3" xfId="192" xr:uid="{00000000-0005-0000-0000-000069010000}"/>
    <cellStyle name="Normal 39 4" xfId="249" xr:uid="{00000000-0005-0000-0000-00006A010000}"/>
    <cellStyle name="Normal 39 5" xfId="311" xr:uid="{00000000-0005-0000-0000-00006B010000}"/>
    <cellStyle name="Normal 39 6" xfId="428" xr:uid="{00000000-0005-0000-0000-00006C010000}"/>
    <cellStyle name="Normal 39 7" xfId="296" xr:uid="{00000000-0005-0000-0000-00006D010000}"/>
    <cellStyle name="Normal 39 8" xfId="344" xr:uid="{00000000-0005-0000-0000-00006E010000}"/>
    <cellStyle name="Normal 4" xfId="48" xr:uid="{00000000-0005-0000-0000-00006F010000}"/>
    <cellStyle name="Normal 4 10" xfId="552" xr:uid="{00000000-0005-0000-0000-000070010000}"/>
    <cellStyle name="Normal 4 11" xfId="558" xr:uid="{00000000-0005-0000-0000-000071010000}"/>
    <cellStyle name="Normal 4 12" xfId="564" xr:uid="{00000000-0005-0000-0000-000072010000}"/>
    <cellStyle name="Normal 4 13" xfId="570" xr:uid="{00000000-0005-0000-0000-000073010000}"/>
    <cellStyle name="Normal 4 14" xfId="576" xr:uid="{00000000-0005-0000-0000-000074010000}"/>
    <cellStyle name="Normal 4 15" xfId="582" xr:uid="{00000000-0005-0000-0000-000075010000}"/>
    <cellStyle name="Normal 4 16" xfId="588" xr:uid="{00000000-0005-0000-0000-000076010000}"/>
    <cellStyle name="Normal 4 17" xfId="594" xr:uid="{00000000-0005-0000-0000-000077010000}"/>
    <cellStyle name="Normal 4 18" xfId="600" xr:uid="{00000000-0005-0000-0000-000078010000}"/>
    <cellStyle name="Normal 4 19" xfId="606" xr:uid="{00000000-0005-0000-0000-000079010000}"/>
    <cellStyle name="Normal 4 2" xfId="100" xr:uid="{00000000-0005-0000-0000-00007A010000}"/>
    <cellStyle name="Normal 4 20" xfId="612" xr:uid="{00000000-0005-0000-0000-00007B010000}"/>
    <cellStyle name="Normal 4 21" xfId="618" xr:uid="{00000000-0005-0000-0000-00007C010000}"/>
    <cellStyle name="Normal 4 22" xfId="624" xr:uid="{00000000-0005-0000-0000-00007D010000}"/>
    <cellStyle name="Normal 4 3" xfId="157" xr:uid="{00000000-0005-0000-0000-00007E010000}"/>
    <cellStyle name="Normal 4 4" xfId="214" xr:uid="{00000000-0005-0000-0000-00007F010000}"/>
    <cellStyle name="Normal 4 5" xfId="332" xr:uid="{00000000-0005-0000-0000-000080010000}"/>
    <cellStyle name="Normal 4 6" xfId="275" xr:uid="{00000000-0005-0000-0000-000081010000}"/>
    <cellStyle name="Normal 4 7" xfId="458" xr:uid="{00000000-0005-0000-0000-000082010000}"/>
    <cellStyle name="Normal 4 8" xfId="510" xr:uid="{00000000-0005-0000-0000-000083010000}"/>
    <cellStyle name="Normal 4 9" xfId="546" xr:uid="{00000000-0005-0000-0000-000084010000}"/>
    <cellStyle name="Normal 40" xfId="81" xr:uid="{00000000-0005-0000-0000-000085010000}"/>
    <cellStyle name="Normal 40 2" xfId="136" xr:uid="{00000000-0005-0000-0000-000086010000}"/>
    <cellStyle name="Normal 40 3" xfId="193" xr:uid="{00000000-0005-0000-0000-000087010000}"/>
    <cellStyle name="Normal 40 4" xfId="250" xr:uid="{00000000-0005-0000-0000-000088010000}"/>
    <cellStyle name="Normal 40 5" xfId="364" xr:uid="{00000000-0005-0000-0000-000089010000}"/>
    <cellStyle name="Normal 40 6" xfId="285" xr:uid="{00000000-0005-0000-0000-00008A010000}"/>
    <cellStyle name="Normal 40 7" xfId="483" xr:uid="{00000000-0005-0000-0000-00008B010000}"/>
    <cellStyle name="Normal 40 8" xfId="524" xr:uid="{00000000-0005-0000-0000-00008C010000}"/>
    <cellStyle name="Normal 41" xfId="82" xr:uid="{00000000-0005-0000-0000-00008D010000}"/>
    <cellStyle name="Normal 41 2" xfId="137" xr:uid="{00000000-0005-0000-0000-00008E010000}"/>
    <cellStyle name="Normal 41 3" xfId="194" xr:uid="{00000000-0005-0000-0000-00008F010000}"/>
    <cellStyle name="Normal 41 4" xfId="251" xr:uid="{00000000-0005-0000-0000-000090010000}"/>
    <cellStyle name="Normal 41 5" xfId="310" xr:uid="{00000000-0005-0000-0000-000091010000}"/>
    <cellStyle name="Normal 41 6" xfId="427" xr:uid="{00000000-0005-0000-0000-000092010000}"/>
    <cellStyle name="Normal 41 7" xfId="402" xr:uid="{00000000-0005-0000-0000-000093010000}"/>
    <cellStyle name="Normal 41 8" xfId="464" xr:uid="{00000000-0005-0000-0000-000094010000}"/>
    <cellStyle name="Normal 42 2" xfId="138" xr:uid="{00000000-0005-0000-0000-000095010000}"/>
    <cellStyle name="Normal 42 3" xfId="195" xr:uid="{00000000-0005-0000-0000-000096010000}"/>
    <cellStyle name="Normal 42 4" xfId="252" xr:uid="{00000000-0005-0000-0000-000097010000}"/>
    <cellStyle name="Normal 42 5" xfId="363" xr:uid="{00000000-0005-0000-0000-000098010000}"/>
    <cellStyle name="Normal 42 6" xfId="337" xr:uid="{00000000-0005-0000-0000-000099010000}"/>
    <cellStyle name="Normal 42 7" xfId="482" xr:uid="{00000000-0005-0000-0000-00009A010000}"/>
    <cellStyle name="Normal 42 8" xfId="523" xr:uid="{00000000-0005-0000-0000-00009B010000}"/>
    <cellStyle name="Normal 43" xfId="83" xr:uid="{00000000-0005-0000-0000-00009C010000}"/>
    <cellStyle name="Normal 43 2" xfId="139" xr:uid="{00000000-0005-0000-0000-00009D010000}"/>
    <cellStyle name="Normal 43 3" xfId="196" xr:uid="{00000000-0005-0000-0000-00009E010000}"/>
    <cellStyle name="Normal 43 4" xfId="253" xr:uid="{00000000-0005-0000-0000-00009F010000}"/>
    <cellStyle name="Normal 43 5" xfId="309" xr:uid="{00000000-0005-0000-0000-0000A0010000}"/>
    <cellStyle name="Normal 43 6" xfId="426" xr:uid="{00000000-0005-0000-0000-0000A1010000}"/>
    <cellStyle name="Normal 43 7" xfId="348" xr:uid="{00000000-0005-0000-0000-0000A2010000}"/>
    <cellStyle name="Normal 43 8" xfId="411" xr:uid="{00000000-0005-0000-0000-0000A3010000}"/>
    <cellStyle name="Normal 44" xfId="84" xr:uid="{00000000-0005-0000-0000-0000A4010000}"/>
    <cellStyle name="Normal 44 2" xfId="140" xr:uid="{00000000-0005-0000-0000-0000A5010000}"/>
    <cellStyle name="Normal 44 3" xfId="197" xr:uid="{00000000-0005-0000-0000-0000A6010000}"/>
    <cellStyle name="Normal 44 4" xfId="254" xr:uid="{00000000-0005-0000-0000-0000A7010000}"/>
    <cellStyle name="Normal 44 5" xfId="362" xr:uid="{00000000-0005-0000-0000-0000A8010000}"/>
    <cellStyle name="Normal 44 6" xfId="286" xr:uid="{00000000-0005-0000-0000-0000A9010000}"/>
    <cellStyle name="Normal 44 7" xfId="481" xr:uid="{00000000-0005-0000-0000-0000AA010000}"/>
    <cellStyle name="Normal 44 8" xfId="508" xr:uid="{00000000-0005-0000-0000-0000AB010000}"/>
    <cellStyle name="Normal 45 2" xfId="141" xr:uid="{00000000-0005-0000-0000-0000AC010000}"/>
    <cellStyle name="Normal 45 3" xfId="198" xr:uid="{00000000-0005-0000-0000-0000AD010000}"/>
    <cellStyle name="Normal 45 4" xfId="255" xr:uid="{00000000-0005-0000-0000-0000AE010000}"/>
    <cellStyle name="Normal 45 5" xfId="308" xr:uid="{00000000-0005-0000-0000-0000AF010000}"/>
    <cellStyle name="Normal 45 6" xfId="394" xr:uid="{00000000-0005-0000-0000-0000B0010000}"/>
    <cellStyle name="Normal 45 7" xfId="403" xr:uid="{00000000-0005-0000-0000-0000B1010000}"/>
    <cellStyle name="Normal 45 8" xfId="471" xr:uid="{00000000-0005-0000-0000-0000B2010000}"/>
    <cellStyle name="Normal 46" xfId="85" xr:uid="{00000000-0005-0000-0000-0000B3010000}"/>
    <cellStyle name="Normal 46 2" xfId="142" xr:uid="{00000000-0005-0000-0000-0000B4010000}"/>
    <cellStyle name="Normal 46 3" xfId="199" xr:uid="{00000000-0005-0000-0000-0000B5010000}"/>
    <cellStyle name="Normal 46 4" xfId="256" xr:uid="{00000000-0005-0000-0000-0000B6010000}"/>
    <cellStyle name="Normal 46 5" xfId="329" xr:uid="{00000000-0005-0000-0000-0000B7010000}"/>
    <cellStyle name="Normal 46 6" xfId="352" xr:uid="{00000000-0005-0000-0000-0000B8010000}"/>
    <cellStyle name="Normal 46 7" xfId="455" xr:uid="{00000000-0005-0000-0000-0000B9010000}"/>
    <cellStyle name="Normal 46 8" xfId="522" xr:uid="{00000000-0005-0000-0000-0000BA010000}"/>
    <cellStyle name="Normal 47" xfId="86" xr:uid="{00000000-0005-0000-0000-0000BB010000}"/>
    <cellStyle name="Normal 47 2" xfId="143" xr:uid="{00000000-0005-0000-0000-0000BC010000}"/>
    <cellStyle name="Normal 47 3" xfId="200" xr:uid="{00000000-0005-0000-0000-0000BD010000}"/>
    <cellStyle name="Normal 47 4" xfId="257" xr:uid="{00000000-0005-0000-0000-0000BE010000}"/>
    <cellStyle name="Normal 47 5" xfId="276" xr:uid="{00000000-0005-0000-0000-0000BF010000}"/>
    <cellStyle name="Normal 47 6" xfId="425" xr:uid="{00000000-0005-0000-0000-0000C0010000}"/>
    <cellStyle name="Normal 47 7" xfId="291" xr:uid="{00000000-0005-0000-0000-0000C1010000}"/>
    <cellStyle name="Normal 47 8" xfId="465" xr:uid="{00000000-0005-0000-0000-0000C2010000}"/>
    <cellStyle name="Normal 48" xfId="87" xr:uid="{00000000-0005-0000-0000-0000C3010000}"/>
    <cellStyle name="Normal 48 2" xfId="144" xr:uid="{00000000-0005-0000-0000-0000C4010000}"/>
    <cellStyle name="Normal 48 3" xfId="201" xr:uid="{00000000-0005-0000-0000-0000C5010000}"/>
    <cellStyle name="Normal 48 4" xfId="258" xr:uid="{00000000-0005-0000-0000-0000C6010000}"/>
    <cellStyle name="Normal 48 5" xfId="361" xr:uid="{00000000-0005-0000-0000-0000C7010000}"/>
    <cellStyle name="Normal 48 6" xfId="338" xr:uid="{00000000-0005-0000-0000-0000C8010000}"/>
    <cellStyle name="Normal 48 7" xfId="480" xr:uid="{00000000-0005-0000-0000-0000C9010000}"/>
    <cellStyle name="Normal 48 8" xfId="521" xr:uid="{00000000-0005-0000-0000-0000CA010000}"/>
    <cellStyle name="Normal 49 2" xfId="268" xr:uid="{00000000-0005-0000-0000-0000CB010000}"/>
    <cellStyle name="Normal 49 3" xfId="356" xr:uid="{00000000-0005-0000-0000-0000CC010000}"/>
    <cellStyle name="Normal 49 4" xfId="289" xr:uid="{00000000-0005-0000-0000-0000CD010000}"/>
    <cellStyle name="Normal 49 5" xfId="475" xr:uid="{00000000-0005-0000-0000-0000CE010000}"/>
    <cellStyle name="Normal 49 6" xfId="516" xr:uid="{00000000-0005-0000-0000-0000CF010000}"/>
    <cellStyle name="Normal 5" xfId="49" xr:uid="{00000000-0005-0000-0000-0000D0010000}"/>
    <cellStyle name="Normal 5 10" xfId="553" xr:uid="{00000000-0005-0000-0000-0000D1010000}"/>
    <cellStyle name="Normal 5 11" xfId="559" xr:uid="{00000000-0005-0000-0000-0000D2010000}"/>
    <cellStyle name="Normal 5 12" xfId="565" xr:uid="{00000000-0005-0000-0000-0000D3010000}"/>
    <cellStyle name="Normal 5 13" xfId="571" xr:uid="{00000000-0005-0000-0000-0000D4010000}"/>
    <cellStyle name="Normal 5 14" xfId="577" xr:uid="{00000000-0005-0000-0000-0000D5010000}"/>
    <cellStyle name="Normal 5 15" xfId="583" xr:uid="{00000000-0005-0000-0000-0000D6010000}"/>
    <cellStyle name="Normal 5 16" xfId="589" xr:uid="{00000000-0005-0000-0000-0000D7010000}"/>
    <cellStyle name="Normal 5 17" xfId="595" xr:uid="{00000000-0005-0000-0000-0000D8010000}"/>
    <cellStyle name="Normal 5 18" xfId="601" xr:uid="{00000000-0005-0000-0000-0000D9010000}"/>
    <cellStyle name="Normal 5 19" xfId="607" xr:uid="{00000000-0005-0000-0000-0000DA010000}"/>
    <cellStyle name="Normal 5 2" xfId="101" xr:uid="{00000000-0005-0000-0000-0000DB010000}"/>
    <cellStyle name="Normal 5 20" xfId="613" xr:uid="{00000000-0005-0000-0000-0000DC010000}"/>
    <cellStyle name="Normal 5 21" xfId="619" xr:uid="{00000000-0005-0000-0000-0000DD010000}"/>
    <cellStyle name="Normal 5 22" xfId="625" xr:uid="{00000000-0005-0000-0000-0000DE010000}"/>
    <cellStyle name="Normal 5 3" xfId="158" xr:uid="{00000000-0005-0000-0000-0000DF010000}"/>
    <cellStyle name="Normal 5 4" xfId="215" xr:uid="{00000000-0005-0000-0000-0000E0010000}"/>
    <cellStyle name="Normal 5 5" xfId="279" xr:uid="{00000000-0005-0000-0000-0000E1010000}"/>
    <cellStyle name="Normal 5 6" xfId="396" xr:uid="{00000000-0005-0000-0000-0000E2010000}"/>
    <cellStyle name="Normal 5 7" xfId="415" xr:uid="{00000000-0005-0000-0000-0000E3010000}"/>
    <cellStyle name="Normal 5 8" xfId="454" xr:uid="{00000000-0005-0000-0000-0000E4010000}"/>
    <cellStyle name="Normal 5 9" xfId="547" xr:uid="{00000000-0005-0000-0000-0000E5010000}"/>
    <cellStyle name="Normal 50" xfId="88" xr:uid="{00000000-0005-0000-0000-0000E6010000}"/>
    <cellStyle name="Normal 50 2" xfId="145" xr:uid="{00000000-0005-0000-0000-0000E7010000}"/>
    <cellStyle name="Normal 50 3" xfId="202" xr:uid="{00000000-0005-0000-0000-0000E8010000}"/>
    <cellStyle name="Normal 50 4" xfId="259" xr:uid="{00000000-0005-0000-0000-0000E9010000}"/>
    <cellStyle name="Normal 50 5" xfId="307" xr:uid="{00000000-0005-0000-0000-0000EA010000}"/>
    <cellStyle name="Normal 50 6" xfId="424" xr:uid="{00000000-0005-0000-0000-0000EB010000}"/>
    <cellStyle name="Normal 50 7" xfId="295" xr:uid="{00000000-0005-0000-0000-0000EC010000}"/>
    <cellStyle name="Normal 50 8" xfId="293" xr:uid="{00000000-0005-0000-0000-0000ED010000}"/>
    <cellStyle name="Normal 51 2" xfId="146" xr:uid="{00000000-0005-0000-0000-0000EE010000}"/>
    <cellStyle name="Normal 51 3" xfId="203" xr:uid="{00000000-0005-0000-0000-0000EF010000}"/>
    <cellStyle name="Normal 51 4" xfId="260" xr:uid="{00000000-0005-0000-0000-0000F0010000}"/>
    <cellStyle name="Normal 51 5" xfId="360" xr:uid="{00000000-0005-0000-0000-0000F1010000}"/>
    <cellStyle name="Normal 51 6" xfId="287" xr:uid="{00000000-0005-0000-0000-0000F2010000}"/>
    <cellStyle name="Normal 51 7" xfId="479" xr:uid="{00000000-0005-0000-0000-0000F3010000}"/>
    <cellStyle name="Normal 51 8" xfId="520" xr:uid="{00000000-0005-0000-0000-0000F4010000}"/>
    <cellStyle name="Normal 52" xfId="89" xr:uid="{00000000-0005-0000-0000-0000F5010000}"/>
    <cellStyle name="Normal 52 2" xfId="147" xr:uid="{00000000-0005-0000-0000-0000F6010000}"/>
    <cellStyle name="Normal 52 3" xfId="204" xr:uid="{00000000-0005-0000-0000-0000F7010000}"/>
    <cellStyle name="Normal 52 4" xfId="261" xr:uid="{00000000-0005-0000-0000-0000F8010000}"/>
    <cellStyle name="Normal 52 5" xfId="306" xr:uid="{00000000-0005-0000-0000-0000F9010000}"/>
    <cellStyle name="Normal 52 6" xfId="423" xr:uid="{00000000-0005-0000-0000-0000FA010000}"/>
    <cellStyle name="Normal 52 7" xfId="404" xr:uid="{00000000-0005-0000-0000-0000FB010000}"/>
    <cellStyle name="Normal 52 8" xfId="466" xr:uid="{00000000-0005-0000-0000-0000FC010000}"/>
    <cellStyle name="Normal 53" xfId="90" xr:uid="{00000000-0005-0000-0000-0000FD010000}"/>
    <cellStyle name="Normal 53 2" xfId="148" xr:uid="{00000000-0005-0000-0000-0000FE010000}"/>
    <cellStyle name="Normal 53 3" xfId="205" xr:uid="{00000000-0005-0000-0000-0000FF010000}"/>
    <cellStyle name="Normal 53 4" xfId="262" xr:uid="{00000000-0005-0000-0000-000000020000}"/>
    <cellStyle name="Normal 53 5" xfId="359" xr:uid="{00000000-0005-0000-0000-000001020000}"/>
    <cellStyle name="Normal 53 6" xfId="339" xr:uid="{00000000-0005-0000-0000-000002020000}"/>
    <cellStyle name="Normal 53 7" xfId="478" xr:uid="{00000000-0005-0000-0000-000003020000}"/>
    <cellStyle name="Normal 53 8" xfId="519" xr:uid="{00000000-0005-0000-0000-000004020000}"/>
    <cellStyle name="Normal 54" xfId="91" xr:uid="{00000000-0005-0000-0000-000005020000}"/>
    <cellStyle name="Normal 54 2" xfId="149" xr:uid="{00000000-0005-0000-0000-000006020000}"/>
    <cellStyle name="Normal 54 3" xfId="206" xr:uid="{00000000-0005-0000-0000-000007020000}"/>
    <cellStyle name="Normal 54 4" xfId="263" xr:uid="{00000000-0005-0000-0000-000008020000}"/>
    <cellStyle name="Normal 54 5" xfId="305" xr:uid="{00000000-0005-0000-0000-000009020000}"/>
    <cellStyle name="Normal 54 6" xfId="422" xr:uid="{00000000-0005-0000-0000-00000A020000}"/>
    <cellStyle name="Normal 54 7" xfId="347" xr:uid="{00000000-0005-0000-0000-00000B020000}"/>
    <cellStyle name="Normal 54 8" xfId="410" xr:uid="{00000000-0005-0000-0000-00000C020000}"/>
    <cellStyle name="Normal 55" xfId="92" xr:uid="{00000000-0005-0000-0000-00000D020000}"/>
    <cellStyle name="Normal 55 2" xfId="150" xr:uid="{00000000-0005-0000-0000-00000E020000}"/>
    <cellStyle name="Normal 55 3" xfId="207" xr:uid="{00000000-0005-0000-0000-00000F020000}"/>
    <cellStyle name="Normal 55 4" xfId="264" xr:uid="{00000000-0005-0000-0000-000010020000}"/>
    <cellStyle name="Normal 55 5" xfId="358" xr:uid="{00000000-0005-0000-0000-000011020000}"/>
    <cellStyle name="Normal 55 6" xfId="288" xr:uid="{00000000-0005-0000-0000-000012020000}"/>
    <cellStyle name="Normal 55 7" xfId="477" xr:uid="{00000000-0005-0000-0000-000013020000}"/>
    <cellStyle name="Normal 55 8" xfId="518" xr:uid="{00000000-0005-0000-0000-000014020000}"/>
    <cellStyle name="Normal 56 2" xfId="271" xr:uid="{00000000-0005-0000-0000-000015020000}"/>
    <cellStyle name="Normal 56 3" xfId="301" xr:uid="{00000000-0005-0000-0000-000016020000}"/>
    <cellStyle name="Normal 56 4" xfId="418" xr:uid="{00000000-0005-0000-0000-000017020000}"/>
    <cellStyle name="Normal 56 5" xfId="346" xr:uid="{00000000-0005-0000-0000-000018020000}"/>
    <cellStyle name="Normal 56 6" xfId="409" xr:uid="{00000000-0005-0000-0000-000019020000}"/>
    <cellStyle name="Normal 57" xfId="93" xr:uid="{00000000-0005-0000-0000-00001A020000}"/>
    <cellStyle name="Normal 57 2" xfId="151" xr:uid="{00000000-0005-0000-0000-00001B020000}"/>
    <cellStyle name="Normal 57 3" xfId="208" xr:uid="{00000000-0005-0000-0000-00001C020000}"/>
    <cellStyle name="Normal 57 4" xfId="265" xr:uid="{00000000-0005-0000-0000-00001D020000}"/>
    <cellStyle name="Normal 57 5" xfId="304" xr:uid="{00000000-0005-0000-0000-00001E020000}"/>
    <cellStyle name="Normal 57 6" xfId="421" xr:uid="{00000000-0005-0000-0000-00001F020000}"/>
    <cellStyle name="Normal 57 7" xfId="405" xr:uid="{00000000-0005-0000-0000-000020020000}"/>
    <cellStyle name="Normal 57 8" xfId="467" xr:uid="{00000000-0005-0000-0000-000021020000}"/>
    <cellStyle name="Normal 58" xfId="94" xr:uid="{00000000-0005-0000-0000-000022020000}"/>
    <cellStyle name="Normal 58 2" xfId="152" xr:uid="{00000000-0005-0000-0000-000023020000}"/>
    <cellStyle name="Normal 58 3" xfId="209" xr:uid="{00000000-0005-0000-0000-000024020000}"/>
    <cellStyle name="Normal 58 4" xfId="266" xr:uid="{00000000-0005-0000-0000-000025020000}"/>
    <cellStyle name="Normal 58 5" xfId="357" xr:uid="{00000000-0005-0000-0000-000026020000}"/>
    <cellStyle name="Normal 58 6" xfId="340" xr:uid="{00000000-0005-0000-0000-000027020000}"/>
    <cellStyle name="Normal 58 7" xfId="476" xr:uid="{00000000-0005-0000-0000-000028020000}"/>
    <cellStyle name="Normal 58 8" xfId="517" xr:uid="{00000000-0005-0000-0000-000029020000}"/>
    <cellStyle name="Normal 59" xfId="95" xr:uid="{00000000-0005-0000-0000-00002A020000}"/>
    <cellStyle name="Normal 59 2" xfId="153" xr:uid="{00000000-0005-0000-0000-00002B020000}"/>
    <cellStyle name="Normal 59 3" xfId="210" xr:uid="{00000000-0005-0000-0000-00002C020000}"/>
    <cellStyle name="Normal 59 4" xfId="267" xr:uid="{00000000-0005-0000-0000-00002D020000}"/>
    <cellStyle name="Normal 59 5" xfId="303" xr:uid="{00000000-0005-0000-0000-00002E020000}"/>
    <cellStyle name="Normal 59 6" xfId="420" xr:uid="{00000000-0005-0000-0000-00002F020000}"/>
    <cellStyle name="Normal 59 7" xfId="294" xr:uid="{00000000-0005-0000-0000-000030020000}"/>
    <cellStyle name="Normal 59 8" xfId="345" xr:uid="{00000000-0005-0000-0000-000031020000}"/>
    <cellStyle name="Normal 6" xfId="50" xr:uid="{00000000-0005-0000-0000-000032020000}"/>
    <cellStyle name="Normal 6 10" xfId="554" xr:uid="{00000000-0005-0000-0000-000033020000}"/>
    <cellStyle name="Normal 6 11" xfId="560" xr:uid="{00000000-0005-0000-0000-000034020000}"/>
    <cellStyle name="Normal 6 12" xfId="566" xr:uid="{00000000-0005-0000-0000-000035020000}"/>
    <cellStyle name="Normal 6 13" xfId="572" xr:uid="{00000000-0005-0000-0000-000036020000}"/>
    <cellStyle name="Normal 6 14" xfId="578" xr:uid="{00000000-0005-0000-0000-000037020000}"/>
    <cellStyle name="Normal 6 15" xfId="584" xr:uid="{00000000-0005-0000-0000-000038020000}"/>
    <cellStyle name="Normal 6 16" xfId="590" xr:uid="{00000000-0005-0000-0000-000039020000}"/>
    <cellStyle name="Normal 6 17" xfId="596" xr:uid="{00000000-0005-0000-0000-00003A020000}"/>
    <cellStyle name="Normal 6 18" xfId="602" xr:uid="{00000000-0005-0000-0000-00003B020000}"/>
    <cellStyle name="Normal 6 19" xfId="608" xr:uid="{00000000-0005-0000-0000-00003C020000}"/>
    <cellStyle name="Normal 6 2" xfId="102" xr:uid="{00000000-0005-0000-0000-00003D020000}"/>
    <cellStyle name="Normal 6 20" xfId="614" xr:uid="{00000000-0005-0000-0000-00003E020000}"/>
    <cellStyle name="Normal 6 21" xfId="620" xr:uid="{00000000-0005-0000-0000-00003F020000}"/>
    <cellStyle name="Normal 6 22" xfId="626" xr:uid="{00000000-0005-0000-0000-000040020000}"/>
    <cellStyle name="Normal 6 3" xfId="159" xr:uid="{00000000-0005-0000-0000-000041020000}"/>
    <cellStyle name="Normal 6 4" xfId="216" xr:uid="{00000000-0005-0000-0000-000042020000}"/>
    <cellStyle name="Normal 6 5" xfId="331" xr:uid="{00000000-0005-0000-0000-000043020000}"/>
    <cellStyle name="Normal 6 6" xfId="328" xr:uid="{00000000-0005-0000-0000-000044020000}"/>
    <cellStyle name="Normal 6 7" xfId="457" xr:uid="{00000000-0005-0000-0000-000045020000}"/>
    <cellStyle name="Normal 6 8" xfId="540" xr:uid="{00000000-0005-0000-0000-000046020000}"/>
    <cellStyle name="Normal 6 9" xfId="548" xr:uid="{00000000-0005-0000-0000-000047020000}"/>
    <cellStyle name="Normal 61" xfId="96" xr:uid="{00000000-0005-0000-0000-000048020000}"/>
    <cellStyle name="Normal 61 2" xfId="272" xr:uid="{00000000-0005-0000-0000-000049020000}"/>
    <cellStyle name="Normal 61 3" xfId="354" xr:uid="{00000000-0005-0000-0000-00004A020000}"/>
    <cellStyle name="Normal 61 4" xfId="290" xr:uid="{00000000-0005-0000-0000-00004B020000}"/>
    <cellStyle name="Normal 61 5" xfId="473" xr:uid="{00000000-0005-0000-0000-00004C020000}"/>
    <cellStyle name="Normal 61 6" xfId="514" xr:uid="{00000000-0005-0000-0000-00004D020000}"/>
    <cellStyle name="Normal 67" xfId="512" xr:uid="{00000000-0005-0000-0000-00004E020000}"/>
    <cellStyle name="Normal 7" xfId="51" xr:uid="{00000000-0005-0000-0000-00004F020000}"/>
    <cellStyle name="Normal 7 10" xfId="555" xr:uid="{00000000-0005-0000-0000-000050020000}"/>
    <cellStyle name="Normal 7 11" xfId="561" xr:uid="{00000000-0005-0000-0000-000051020000}"/>
    <cellStyle name="Normal 7 12" xfId="567" xr:uid="{00000000-0005-0000-0000-000052020000}"/>
    <cellStyle name="Normal 7 13" xfId="573" xr:uid="{00000000-0005-0000-0000-000053020000}"/>
    <cellStyle name="Normal 7 14" xfId="579" xr:uid="{00000000-0005-0000-0000-000054020000}"/>
    <cellStyle name="Normal 7 15" xfId="585" xr:uid="{00000000-0005-0000-0000-000055020000}"/>
    <cellStyle name="Normal 7 16" xfId="591" xr:uid="{00000000-0005-0000-0000-000056020000}"/>
    <cellStyle name="Normal 7 17" xfId="597" xr:uid="{00000000-0005-0000-0000-000057020000}"/>
    <cellStyle name="Normal 7 18" xfId="603" xr:uid="{00000000-0005-0000-0000-000058020000}"/>
    <cellStyle name="Normal 7 19" xfId="609" xr:uid="{00000000-0005-0000-0000-000059020000}"/>
    <cellStyle name="Normal 7 2" xfId="103" xr:uid="{00000000-0005-0000-0000-00005A020000}"/>
    <cellStyle name="Normal 7 20" xfId="615" xr:uid="{00000000-0005-0000-0000-00005B020000}"/>
    <cellStyle name="Normal 7 21" xfId="621" xr:uid="{00000000-0005-0000-0000-00005C020000}"/>
    <cellStyle name="Normal 7 22" xfId="627" xr:uid="{00000000-0005-0000-0000-00005D020000}"/>
    <cellStyle name="Normal 7 3" xfId="160" xr:uid="{00000000-0005-0000-0000-00005E020000}"/>
    <cellStyle name="Normal 7 4" xfId="217" xr:uid="{00000000-0005-0000-0000-00005F020000}"/>
    <cellStyle name="Normal 7 5" xfId="278" xr:uid="{00000000-0005-0000-0000-000060020000}"/>
    <cellStyle name="Normal 7 6" xfId="443" xr:uid="{00000000-0005-0000-0000-000061020000}"/>
    <cellStyle name="Normal 7 7" xfId="299" xr:uid="{00000000-0005-0000-0000-000062020000}"/>
    <cellStyle name="Normal 7 8" xfId="506" xr:uid="{00000000-0005-0000-0000-000063020000}"/>
    <cellStyle name="Normal 7 9" xfId="549" xr:uid="{00000000-0005-0000-0000-000064020000}"/>
    <cellStyle name="Normal 8" xfId="52" xr:uid="{00000000-0005-0000-0000-000065020000}"/>
    <cellStyle name="Normal 8 2" xfId="104" xr:uid="{00000000-0005-0000-0000-000066020000}"/>
    <cellStyle name="Normal 8 3" xfId="161" xr:uid="{00000000-0005-0000-0000-000067020000}"/>
    <cellStyle name="Normal 8 4" xfId="218" xr:uid="{00000000-0005-0000-0000-000068020000}"/>
    <cellStyle name="Normal 8 5" xfId="379" xr:uid="{00000000-0005-0000-0000-000069020000}"/>
    <cellStyle name="Normal 8 6" xfId="391" xr:uid="{00000000-0005-0000-0000-00006A020000}"/>
    <cellStyle name="Normal 8 7" xfId="498" xr:uid="{00000000-0005-0000-0000-00006B020000}"/>
    <cellStyle name="Normal 8 8" xfId="539" xr:uid="{00000000-0005-0000-0000-00006C020000}"/>
    <cellStyle name="Normal 9" xfId="53" xr:uid="{00000000-0005-0000-0000-00006D020000}"/>
    <cellStyle name="Normal 9 2" xfId="105" xr:uid="{00000000-0005-0000-0000-00006E020000}"/>
    <cellStyle name="Normal 9 3" xfId="162" xr:uid="{00000000-0005-0000-0000-00006F020000}"/>
    <cellStyle name="Normal 9 4" xfId="219" xr:uid="{00000000-0005-0000-0000-000070020000}"/>
    <cellStyle name="Normal 9 5" xfId="325" xr:uid="{00000000-0005-0000-0000-000071020000}"/>
    <cellStyle name="Normal 9 6" xfId="442" xr:uid="{00000000-0005-0000-0000-000072020000}"/>
    <cellStyle name="Normal 9 7" xfId="452" xr:uid="{00000000-0005-0000-0000-000073020000}"/>
    <cellStyle name="Normal 9 8" xfId="505" xr:uid="{00000000-0005-0000-0000-000074020000}"/>
    <cellStyle name="Normal_ConstructionCostMagellanDrWLImp" xfId="636" xr:uid="{17F653C9-93B5-4B27-A076-7552CB53F75B}"/>
    <cellStyle name="Note 2" xfId="16" xr:uid="{00000000-0005-0000-0000-000075020000}"/>
    <cellStyle name="Output 2" xfId="11" xr:uid="{00000000-0005-0000-0000-000076020000}"/>
    <cellStyle name="Percent 2" xfId="44" xr:uid="{00000000-0005-0000-0000-000078020000}"/>
    <cellStyle name="Title" xfId="1" builtinId="15" customBuiltin="1"/>
    <cellStyle name="Total 2" xfId="634" xr:uid="{00000000-0005-0000-0000-00007A020000}"/>
    <cellStyle name="Total 3" xfId="18" xr:uid="{00000000-0005-0000-0000-00007B020000}"/>
    <cellStyle name="Warning Text 2" xfId="15" xr:uid="{00000000-0005-0000-0000-00007C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6"/>
  <sheetViews>
    <sheetView tabSelected="1" zoomScaleNormal="100" zoomScaleSheetLayoutView="85" workbookViewId="0">
      <pane ySplit="5" topLeftCell="A6" activePane="bottomLeft" state="frozen"/>
      <selection pane="bottomLeft" activeCell="H1" sqref="H1:K3"/>
    </sheetView>
  </sheetViews>
  <sheetFormatPr defaultRowHeight="15.75" x14ac:dyDescent="0.25"/>
  <cols>
    <col min="1" max="1" width="9.140625" style="1"/>
    <col min="2" max="2" width="11.85546875" style="1" customWidth="1"/>
    <col min="3" max="3" width="44.7109375" style="1" customWidth="1"/>
    <col min="4" max="4" width="11.7109375" style="1" customWidth="1"/>
    <col min="5" max="5" width="9.140625" style="1"/>
    <col min="6" max="7" width="19.7109375" style="1" hidden="1" customWidth="1"/>
    <col min="8" max="11" width="19.7109375" style="1" customWidth="1"/>
    <col min="12" max="16384" width="9.140625" style="1"/>
  </cols>
  <sheetData>
    <row r="1" spans="1:13" x14ac:dyDescent="0.25">
      <c r="A1" s="132" t="s">
        <v>239</v>
      </c>
      <c r="B1" s="133"/>
      <c r="C1" s="133"/>
      <c r="D1" s="133"/>
      <c r="E1" s="133"/>
      <c r="F1" s="142" t="s">
        <v>238</v>
      </c>
      <c r="G1" s="143"/>
      <c r="H1" s="165"/>
      <c r="I1" s="165"/>
      <c r="J1" s="165"/>
      <c r="K1" s="166"/>
    </row>
    <row r="2" spans="1:13" x14ac:dyDescent="0.25">
      <c r="A2" s="134"/>
      <c r="B2" s="135"/>
      <c r="C2" s="135"/>
      <c r="D2" s="135"/>
      <c r="E2" s="135"/>
      <c r="F2" s="144"/>
      <c r="G2" s="144"/>
      <c r="H2" s="167"/>
      <c r="I2" s="167"/>
      <c r="J2" s="167"/>
      <c r="K2" s="168"/>
    </row>
    <row r="3" spans="1:13" ht="16.5" thickBot="1" x14ac:dyDescent="0.3">
      <c r="A3" s="136"/>
      <c r="B3" s="137"/>
      <c r="C3" s="137"/>
      <c r="D3" s="137"/>
      <c r="E3" s="137"/>
      <c r="F3" s="145"/>
      <c r="G3" s="145"/>
      <c r="H3" s="169"/>
      <c r="I3" s="169"/>
      <c r="J3" s="169"/>
      <c r="K3" s="170"/>
    </row>
    <row r="4" spans="1:13" x14ac:dyDescent="0.25">
      <c r="A4" s="138" t="s">
        <v>8</v>
      </c>
      <c r="B4" s="138" t="s">
        <v>7</v>
      </c>
      <c r="C4" s="147" t="s">
        <v>0</v>
      </c>
      <c r="D4" s="149" t="s">
        <v>224</v>
      </c>
      <c r="E4" s="138" t="s">
        <v>225</v>
      </c>
      <c r="F4" s="138" t="s">
        <v>230</v>
      </c>
      <c r="G4" s="138" t="s">
        <v>231</v>
      </c>
      <c r="H4" s="138" t="s">
        <v>227</v>
      </c>
      <c r="I4" s="140" t="s">
        <v>226</v>
      </c>
      <c r="J4" s="138" t="s">
        <v>228</v>
      </c>
      <c r="K4" s="140" t="s">
        <v>229</v>
      </c>
    </row>
    <row r="5" spans="1:13" ht="31.9" customHeight="1" thickBot="1" x14ac:dyDescent="0.3">
      <c r="A5" s="146"/>
      <c r="B5" s="146"/>
      <c r="C5" s="148"/>
      <c r="D5" s="146"/>
      <c r="E5" s="146"/>
      <c r="F5" s="139"/>
      <c r="G5" s="139"/>
      <c r="H5" s="139"/>
      <c r="I5" s="141"/>
      <c r="J5" s="139"/>
      <c r="K5" s="141"/>
    </row>
    <row r="6" spans="1:13" x14ac:dyDescent="0.25">
      <c r="A6" s="150" t="s">
        <v>76</v>
      </c>
      <c r="B6" s="151"/>
      <c r="C6" s="151"/>
      <c r="D6" s="151"/>
      <c r="E6" s="152"/>
      <c r="F6" s="103"/>
      <c r="G6" s="103"/>
      <c r="H6" s="103"/>
      <c r="I6" s="103"/>
      <c r="J6" s="103"/>
      <c r="K6" s="104"/>
    </row>
    <row r="7" spans="1:13" x14ac:dyDescent="0.25">
      <c r="A7" s="112">
        <v>1</v>
      </c>
      <c r="B7" s="54" t="s">
        <v>10</v>
      </c>
      <c r="C7" s="39" t="s">
        <v>86</v>
      </c>
      <c r="D7" s="10">
        <v>1</v>
      </c>
      <c r="E7" s="32" t="s">
        <v>1</v>
      </c>
      <c r="F7" s="30"/>
      <c r="G7" s="31" t="str">
        <f>IF(F7&lt;&gt;"",($D7*F7),"")</f>
        <v/>
      </c>
      <c r="H7" s="171"/>
      <c r="I7" s="14" t="str">
        <f>IF(H7&lt;&gt;"",($D7*H7),"")</f>
        <v/>
      </c>
      <c r="J7" s="171"/>
      <c r="K7" s="13" t="str">
        <f>IF(J7&lt;&gt;"",($D7*J7),"")</f>
        <v/>
      </c>
    </row>
    <row r="8" spans="1:13" x14ac:dyDescent="0.25">
      <c r="A8" s="113">
        <f>A7+1</f>
        <v>2</v>
      </c>
      <c r="B8" s="55" t="s">
        <v>11</v>
      </c>
      <c r="C8" s="40" t="s">
        <v>223</v>
      </c>
      <c r="D8" s="3">
        <v>1</v>
      </c>
      <c r="E8" s="4" t="s">
        <v>1</v>
      </c>
      <c r="F8" s="29"/>
      <c r="G8" s="28" t="str">
        <f t="shared" ref="G8" si="0">IF(F8&lt;&gt;"",($D8*F8),"")</f>
        <v/>
      </c>
      <c r="H8" s="171"/>
      <c r="I8" s="14" t="str">
        <f>IF(H8&lt;&gt;"",($D8*H8),"")</f>
        <v/>
      </c>
      <c r="J8" s="171"/>
      <c r="K8" s="13" t="str">
        <f>IF(J8&lt;&gt;"",($D8*J8),"")</f>
        <v/>
      </c>
    </row>
    <row r="9" spans="1:13" ht="16.5" thickBot="1" x14ac:dyDescent="0.3">
      <c r="A9" s="122" t="s">
        <v>236</v>
      </c>
      <c r="B9" s="123"/>
      <c r="C9" s="123"/>
      <c r="D9" s="123"/>
      <c r="E9" s="123"/>
      <c r="F9" s="105"/>
      <c r="G9" s="101">
        <f>SUM(G7:G8)</f>
        <v>0</v>
      </c>
      <c r="H9" s="100"/>
      <c r="I9" s="101" t="str">
        <f>IF(H7&lt;&gt;"",SUM(I7:I8),"")</f>
        <v/>
      </c>
      <c r="J9" s="100"/>
      <c r="K9" s="102" t="str">
        <f>IF(J7&lt;&gt;"",SUM(K7:K8),"")</f>
        <v/>
      </c>
      <c r="M9" s="82"/>
    </row>
    <row r="10" spans="1:13" s="18" customFormat="1" x14ac:dyDescent="0.25">
      <c r="A10" s="59"/>
      <c r="B10" s="59"/>
      <c r="C10" s="59"/>
      <c r="D10" s="59"/>
      <c r="E10" s="59"/>
      <c r="F10" s="60"/>
      <c r="G10" s="61"/>
      <c r="H10" s="80"/>
      <c r="I10" s="61"/>
      <c r="J10" s="80"/>
      <c r="K10" s="61"/>
      <c r="M10" s="82"/>
    </row>
    <row r="11" spans="1:13" s="18" customFormat="1" ht="16.5" thickBot="1" x14ac:dyDescent="0.3">
      <c r="A11" s="59"/>
      <c r="B11" s="59"/>
      <c r="C11" s="59"/>
      <c r="D11" s="59"/>
      <c r="E11" s="59"/>
      <c r="F11" s="60"/>
      <c r="G11" s="61"/>
      <c r="H11" s="80"/>
      <c r="I11" s="80"/>
      <c r="J11" s="80"/>
      <c r="K11" s="80"/>
    </row>
    <row r="12" spans="1:13" x14ac:dyDescent="0.25">
      <c r="A12" s="153" t="s">
        <v>12</v>
      </c>
      <c r="B12" s="154"/>
      <c r="C12" s="154"/>
      <c r="D12" s="154"/>
      <c r="E12" s="154"/>
      <c r="F12" s="103"/>
      <c r="G12" s="106"/>
      <c r="H12" s="103"/>
      <c r="I12" s="103"/>
      <c r="J12" s="103"/>
      <c r="K12" s="104"/>
    </row>
    <row r="13" spans="1:13" ht="31.5" x14ac:dyDescent="0.25">
      <c r="A13" s="112">
        <f>A8+1</f>
        <v>3</v>
      </c>
      <c r="B13" s="9" t="s">
        <v>13</v>
      </c>
      <c r="C13" s="39" t="s">
        <v>14</v>
      </c>
      <c r="D13" s="10">
        <v>31</v>
      </c>
      <c r="E13" s="32" t="s">
        <v>5</v>
      </c>
      <c r="F13" s="25"/>
      <c r="G13" s="31" t="str">
        <f t="shared" ref="G13:G39" si="1">IF(F13&lt;&gt;"",($D13*F13),"")</f>
        <v/>
      </c>
      <c r="H13" s="171"/>
      <c r="I13" s="14" t="str">
        <f t="shared" ref="I13:I39" si="2">IF(H13&lt;&gt;"",($D13*H13),"")</f>
        <v/>
      </c>
      <c r="J13" s="171"/>
      <c r="K13" s="13" t="str">
        <f t="shared" ref="K13:K39" si="3">IF(J13&lt;&gt;"",($D13*J13),"")</f>
        <v/>
      </c>
    </row>
    <row r="14" spans="1:13" ht="31.5" x14ac:dyDescent="0.25">
      <c r="A14" s="112">
        <f>A13+1</f>
        <v>4</v>
      </c>
      <c r="B14" s="11" t="s">
        <v>87</v>
      </c>
      <c r="C14" s="41" t="s">
        <v>89</v>
      </c>
      <c r="D14" s="2">
        <v>2</v>
      </c>
      <c r="E14" s="6" t="s">
        <v>5</v>
      </c>
      <c r="F14" s="23"/>
      <c r="G14" s="21" t="str">
        <f t="shared" si="1"/>
        <v/>
      </c>
      <c r="H14" s="171"/>
      <c r="I14" s="14" t="str">
        <f t="shared" si="2"/>
        <v/>
      </c>
      <c r="J14" s="171"/>
      <c r="K14" s="13" t="str">
        <f t="shared" si="3"/>
        <v/>
      </c>
    </row>
    <row r="15" spans="1:13" x14ac:dyDescent="0.25">
      <c r="A15" s="112">
        <f t="shared" ref="A15:A39" si="4">A14+1</f>
        <v>5</v>
      </c>
      <c r="B15" s="11" t="s">
        <v>88</v>
      </c>
      <c r="C15" s="41" t="s">
        <v>90</v>
      </c>
      <c r="D15" s="2">
        <v>2</v>
      </c>
      <c r="E15" s="6" t="s">
        <v>5</v>
      </c>
      <c r="F15" s="23"/>
      <c r="G15" s="21" t="str">
        <f t="shared" si="1"/>
        <v/>
      </c>
      <c r="H15" s="171"/>
      <c r="I15" s="14" t="str">
        <f t="shared" si="2"/>
        <v/>
      </c>
      <c r="J15" s="171"/>
      <c r="K15" s="13" t="str">
        <f t="shared" si="3"/>
        <v/>
      </c>
    </row>
    <row r="16" spans="1:13" x14ac:dyDescent="0.25">
      <c r="A16" s="112">
        <f t="shared" si="4"/>
        <v>6</v>
      </c>
      <c r="B16" s="11" t="s">
        <v>15</v>
      </c>
      <c r="C16" s="41" t="s">
        <v>16</v>
      </c>
      <c r="D16" s="2">
        <v>11</v>
      </c>
      <c r="E16" s="6" t="s">
        <v>5</v>
      </c>
      <c r="F16" s="23"/>
      <c r="G16" s="21" t="str">
        <f t="shared" si="1"/>
        <v/>
      </c>
      <c r="H16" s="171"/>
      <c r="I16" s="14" t="str">
        <f t="shared" si="2"/>
        <v/>
      </c>
      <c r="J16" s="171"/>
      <c r="K16" s="13" t="str">
        <f t="shared" si="3"/>
        <v/>
      </c>
    </row>
    <row r="17" spans="1:11" x14ac:dyDescent="0.25">
      <c r="A17" s="112">
        <f t="shared" si="4"/>
        <v>7</v>
      </c>
      <c r="B17" s="11" t="s">
        <v>59</v>
      </c>
      <c r="C17" s="42" t="s">
        <v>27</v>
      </c>
      <c r="D17" s="2">
        <v>1</v>
      </c>
      <c r="E17" s="6" t="s">
        <v>5</v>
      </c>
      <c r="F17" s="23"/>
      <c r="G17" s="21" t="str">
        <f t="shared" si="1"/>
        <v/>
      </c>
      <c r="H17" s="171"/>
      <c r="I17" s="14" t="str">
        <f t="shared" si="2"/>
        <v/>
      </c>
      <c r="J17" s="171"/>
      <c r="K17" s="13" t="str">
        <f t="shared" si="3"/>
        <v/>
      </c>
    </row>
    <row r="18" spans="1:11" ht="31.5" x14ac:dyDescent="0.25">
      <c r="A18" s="112">
        <f t="shared" si="4"/>
        <v>8</v>
      </c>
      <c r="B18" s="11" t="s">
        <v>102</v>
      </c>
      <c r="C18" s="42" t="s">
        <v>107</v>
      </c>
      <c r="D18" s="2">
        <v>3</v>
      </c>
      <c r="E18" s="6" t="s">
        <v>5</v>
      </c>
      <c r="F18" s="23"/>
      <c r="G18" s="21" t="str">
        <f t="shared" si="1"/>
        <v/>
      </c>
      <c r="H18" s="171"/>
      <c r="I18" s="14" t="str">
        <f t="shared" si="2"/>
        <v/>
      </c>
      <c r="J18" s="171"/>
      <c r="K18" s="13" t="str">
        <f t="shared" si="3"/>
        <v/>
      </c>
    </row>
    <row r="19" spans="1:11" ht="31.5" x14ac:dyDescent="0.25">
      <c r="A19" s="112">
        <f t="shared" si="4"/>
        <v>9</v>
      </c>
      <c r="B19" s="11" t="s">
        <v>103</v>
      </c>
      <c r="C19" s="42" t="s">
        <v>108</v>
      </c>
      <c r="D19" s="2">
        <v>2</v>
      </c>
      <c r="E19" s="6" t="s">
        <v>5</v>
      </c>
      <c r="F19" s="23"/>
      <c r="G19" s="21" t="str">
        <f t="shared" si="1"/>
        <v/>
      </c>
      <c r="H19" s="171"/>
      <c r="I19" s="14" t="str">
        <f t="shared" si="2"/>
        <v/>
      </c>
      <c r="J19" s="171"/>
      <c r="K19" s="13" t="str">
        <f t="shared" si="3"/>
        <v/>
      </c>
    </row>
    <row r="20" spans="1:11" x14ac:dyDescent="0.25">
      <c r="A20" s="112">
        <f t="shared" si="4"/>
        <v>10</v>
      </c>
      <c r="B20" s="11" t="s">
        <v>104</v>
      </c>
      <c r="C20" s="42" t="s">
        <v>109</v>
      </c>
      <c r="D20" s="2">
        <v>3</v>
      </c>
      <c r="E20" s="6" t="s">
        <v>5</v>
      </c>
      <c r="F20" s="23"/>
      <c r="G20" s="21" t="str">
        <f t="shared" si="1"/>
        <v/>
      </c>
      <c r="H20" s="171"/>
      <c r="I20" s="14" t="str">
        <f t="shared" si="2"/>
        <v/>
      </c>
      <c r="J20" s="171"/>
      <c r="K20" s="13" t="str">
        <f t="shared" si="3"/>
        <v/>
      </c>
    </row>
    <row r="21" spans="1:11" x14ac:dyDescent="0.25">
      <c r="A21" s="112">
        <f t="shared" si="4"/>
        <v>11</v>
      </c>
      <c r="B21" s="11" t="s">
        <v>105</v>
      </c>
      <c r="C21" s="42" t="s">
        <v>110</v>
      </c>
      <c r="D21" s="2">
        <v>1</v>
      </c>
      <c r="E21" s="6" t="s">
        <v>3</v>
      </c>
      <c r="F21" s="23"/>
      <c r="G21" s="21" t="str">
        <f t="shared" si="1"/>
        <v/>
      </c>
      <c r="H21" s="171"/>
      <c r="I21" s="14" t="str">
        <f t="shared" si="2"/>
        <v/>
      </c>
      <c r="J21" s="171"/>
      <c r="K21" s="13" t="str">
        <f t="shared" si="3"/>
        <v/>
      </c>
    </row>
    <row r="22" spans="1:11" x14ac:dyDescent="0.25">
      <c r="A22" s="112">
        <f t="shared" si="4"/>
        <v>12</v>
      </c>
      <c r="B22" s="11" t="s">
        <v>106</v>
      </c>
      <c r="C22" s="42" t="s">
        <v>111</v>
      </c>
      <c r="D22" s="2">
        <v>3</v>
      </c>
      <c r="E22" s="6" t="s">
        <v>3</v>
      </c>
      <c r="F22" s="23"/>
      <c r="G22" s="21" t="str">
        <f t="shared" si="1"/>
        <v/>
      </c>
      <c r="H22" s="171"/>
      <c r="I22" s="14" t="str">
        <f t="shared" si="2"/>
        <v/>
      </c>
      <c r="J22" s="171"/>
      <c r="K22" s="13" t="str">
        <f t="shared" si="3"/>
        <v/>
      </c>
    </row>
    <row r="23" spans="1:11" x14ac:dyDescent="0.25">
      <c r="A23" s="112">
        <f t="shared" si="4"/>
        <v>13</v>
      </c>
      <c r="B23" s="11" t="s">
        <v>91</v>
      </c>
      <c r="C23" s="42" t="s">
        <v>92</v>
      </c>
      <c r="D23" s="2">
        <v>541</v>
      </c>
      <c r="E23" s="6" t="s">
        <v>3</v>
      </c>
      <c r="F23" s="23"/>
      <c r="G23" s="21" t="str">
        <f t="shared" si="1"/>
        <v/>
      </c>
      <c r="H23" s="171"/>
      <c r="I23" s="14" t="str">
        <f t="shared" si="2"/>
        <v/>
      </c>
      <c r="J23" s="171"/>
      <c r="K23" s="13" t="str">
        <f t="shared" si="3"/>
        <v/>
      </c>
    </row>
    <row r="24" spans="1:11" ht="31.5" x14ac:dyDescent="0.25">
      <c r="A24" s="112">
        <f t="shared" si="4"/>
        <v>14</v>
      </c>
      <c r="B24" s="6" t="s">
        <v>72</v>
      </c>
      <c r="C24" s="43" t="s">
        <v>65</v>
      </c>
      <c r="D24" s="2">
        <v>1</v>
      </c>
      <c r="E24" s="5" t="s">
        <v>1</v>
      </c>
      <c r="F24" s="23"/>
      <c r="G24" s="21" t="str">
        <f t="shared" si="1"/>
        <v/>
      </c>
      <c r="H24" s="171"/>
      <c r="I24" s="14" t="str">
        <f t="shared" si="2"/>
        <v/>
      </c>
      <c r="J24" s="171"/>
      <c r="K24" s="13" t="str">
        <f t="shared" si="3"/>
        <v/>
      </c>
    </row>
    <row r="25" spans="1:11" ht="47.25" x14ac:dyDescent="0.25">
      <c r="A25" s="112">
        <f t="shared" si="4"/>
        <v>15</v>
      </c>
      <c r="B25" s="48" t="s">
        <v>17</v>
      </c>
      <c r="C25" s="43" t="s">
        <v>18</v>
      </c>
      <c r="D25" s="2">
        <v>825</v>
      </c>
      <c r="E25" s="6" t="s">
        <v>2</v>
      </c>
      <c r="F25" s="23"/>
      <c r="G25" s="21" t="str">
        <f t="shared" si="1"/>
        <v/>
      </c>
      <c r="H25" s="171"/>
      <c r="I25" s="14" t="str">
        <f t="shared" si="2"/>
        <v/>
      </c>
      <c r="J25" s="171"/>
      <c r="K25" s="13" t="str">
        <f t="shared" si="3"/>
        <v/>
      </c>
    </row>
    <row r="26" spans="1:11" ht="31.5" x14ac:dyDescent="0.25">
      <c r="A26" s="112">
        <f t="shared" si="4"/>
        <v>16</v>
      </c>
      <c r="B26" s="6" t="s">
        <v>19</v>
      </c>
      <c r="C26" s="41" t="s">
        <v>93</v>
      </c>
      <c r="D26" s="2">
        <v>293</v>
      </c>
      <c r="E26" s="5" t="s">
        <v>2</v>
      </c>
      <c r="F26" s="23"/>
      <c r="G26" s="21" t="str">
        <f t="shared" si="1"/>
        <v/>
      </c>
      <c r="H26" s="171"/>
      <c r="I26" s="14" t="str">
        <f t="shared" si="2"/>
        <v/>
      </c>
      <c r="J26" s="171"/>
      <c r="K26" s="13" t="str">
        <f t="shared" si="3"/>
        <v/>
      </c>
    </row>
    <row r="27" spans="1:11" ht="47.25" x14ac:dyDescent="0.25">
      <c r="A27" s="112">
        <f t="shared" si="4"/>
        <v>17</v>
      </c>
      <c r="B27" s="11" t="s">
        <v>73</v>
      </c>
      <c r="C27" s="43" t="s">
        <v>66</v>
      </c>
      <c r="D27" s="7">
        <v>5.8999999999999997E-2</v>
      </c>
      <c r="E27" s="5" t="s">
        <v>6</v>
      </c>
      <c r="F27" s="23"/>
      <c r="G27" s="21" t="str">
        <f t="shared" si="1"/>
        <v/>
      </c>
      <c r="H27" s="171"/>
      <c r="I27" s="91" t="str">
        <f t="shared" si="2"/>
        <v/>
      </c>
      <c r="J27" s="171"/>
      <c r="K27" s="92" t="str">
        <f t="shared" si="3"/>
        <v/>
      </c>
    </row>
    <row r="28" spans="1:11" ht="31.5" x14ac:dyDescent="0.25">
      <c r="A28" s="112">
        <f t="shared" si="4"/>
        <v>18</v>
      </c>
      <c r="B28" s="48" t="s">
        <v>112</v>
      </c>
      <c r="C28" s="43" t="s">
        <v>113</v>
      </c>
      <c r="D28" s="2">
        <v>3</v>
      </c>
      <c r="E28" s="5" t="s">
        <v>3</v>
      </c>
      <c r="F28" s="23"/>
      <c r="G28" s="21" t="str">
        <f t="shared" si="1"/>
        <v/>
      </c>
      <c r="H28" s="171"/>
      <c r="I28" s="14" t="str">
        <f t="shared" si="2"/>
        <v/>
      </c>
      <c r="J28" s="171"/>
      <c r="K28" s="13" t="str">
        <f t="shared" si="3"/>
        <v/>
      </c>
    </row>
    <row r="29" spans="1:11" ht="31.5" x14ac:dyDescent="0.25">
      <c r="A29" s="112">
        <f t="shared" si="4"/>
        <v>19</v>
      </c>
      <c r="B29" s="48" t="s">
        <v>20</v>
      </c>
      <c r="C29" s="43" t="s">
        <v>21</v>
      </c>
      <c r="D29" s="2">
        <v>24</v>
      </c>
      <c r="E29" s="5" t="s">
        <v>3</v>
      </c>
      <c r="F29" s="23"/>
      <c r="G29" s="21" t="str">
        <f t="shared" si="1"/>
        <v/>
      </c>
      <c r="H29" s="171"/>
      <c r="I29" s="14" t="str">
        <f t="shared" si="2"/>
        <v/>
      </c>
      <c r="J29" s="171"/>
      <c r="K29" s="13" t="str">
        <f t="shared" si="3"/>
        <v/>
      </c>
    </row>
    <row r="30" spans="1:11" ht="47.25" x14ac:dyDescent="0.25">
      <c r="A30" s="112">
        <f t="shared" si="4"/>
        <v>20</v>
      </c>
      <c r="B30" s="48" t="s">
        <v>74</v>
      </c>
      <c r="C30" s="43" t="s">
        <v>67</v>
      </c>
      <c r="D30" s="2">
        <v>570</v>
      </c>
      <c r="E30" s="5" t="s">
        <v>2</v>
      </c>
      <c r="F30" s="23"/>
      <c r="G30" s="21" t="str">
        <f t="shared" si="1"/>
        <v/>
      </c>
      <c r="H30" s="171"/>
      <c r="I30" s="14" t="str">
        <f t="shared" si="2"/>
        <v/>
      </c>
      <c r="J30" s="171"/>
      <c r="K30" s="13" t="str">
        <f t="shared" si="3"/>
        <v/>
      </c>
    </row>
    <row r="31" spans="1:11" ht="47.25" x14ac:dyDescent="0.25">
      <c r="A31" s="112">
        <f t="shared" si="4"/>
        <v>21</v>
      </c>
      <c r="B31" s="11" t="s">
        <v>22</v>
      </c>
      <c r="C31" s="41" t="s">
        <v>23</v>
      </c>
      <c r="D31" s="7">
        <v>0.08</v>
      </c>
      <c r="E31" s="6" t="s">
        <v>6</v>
      </c>
      <c r="F31" s="23"/>
      <c r="G31" s="21" t="str">
        <f t="shared" si="1"/>
        <v/>
      </c>
      <c r="H31" s="171"/>
      <c r="I31" s="14" t="str">
        <f t="shared" si="2"/>
        <v/>
      </c>
      <c r="J31" s="171"/>
      <c r="K31" s="13" t="str">
        <f t="shared" si="3"/>
        <v/>
      </c>
    </row>
    <row r="32" spans="1:11" ht="31.5" x14ac:dyDescent="0.25">
      <c r="A32" s="112">
        <f t="shared" si="4"/>
        <v>22</v>
      </c>
      <c r="B32" s="48" t="s">
        <v>24</v>
      </c>
      <c r="C32" s="43" t="s">
        <v>68</v>
      </c>
      <c r="D32" s="2">
        <v>540</v>
      </c>
      <c r="E32" s="5" t="s">
        <v>2</v>
      </c>
      <c r="F32" s="23"/>
      <c r="G32" s="21" t="str">
        <f t="shared" si="1"/>
        <v/>
      </c>
      <c r="H32" s="171"/>
      <c r="I32" s="14" t="str">
        <f t="shared" si="2"/>
        <v/>
      </c>
      <c r="J32" s="171"/>
      <c r="K32" s="13" t="str">
        <f t="shared" si="3"/>
        <v/>
      </c>
    </row>
    <row r="33" spans="1:11" ht="31.5" x14ac:dyDescent="0.25">
      <c r="A33" s="112">
        <f t="shared" si="4"/>
        <v>23</v>
      </c>
      <c r="B33" s="48" t="s">
        <v>75</v>
      </c>
      <c r="C33" s="43" t="s">
        <v>69</v>
      </c>
      <c r="D33" s="2">
        <v>4</v>
      </c>
      <c r="E33" s="5" t="s">
        <v>3</v>
      </c>
      <c r="F33" s="23"/>
      <c r="G33" s="21" t="str">
        <f t="shared" si="1"/>
        <v/>
      </c>
      <c r="H33" s="171"/>
      <c r="I33" s="14" t="str">
        <f t="shared" si="2"/>
        <v/>
      </c>
      <c r="J33" s="171"/>
      <c r="K33" s="13" t="str">
        <f t="shared" si="3"/>
        <v/>
      </c>
    </row>
    <row r="34" spans="1:11" ht="31.5" x14ac:dyDescent="0.25">
      <c r="A34" s="112">
        <f t="shared" si="4"/>
        <v>24</v>
      </c>
      <c r="B34" s="11" t="s">
        <v>20</v>
      </c>
      <c r="C34" s="43" t="s">
        <v>21</v>
      </c>
      <c r="D34" s="2">
        <v>4</v>
      </c>
      <c r="E34" s="6" t="s">
        <v>3</v>
      </c>
      <c r="F34" s="23"/>
      <c r="G34" s="21" t="str">
        <f t="shared" si="1"/>
        <v/>
      </c>
      <c r="H34" s="171"/>
      <c r="I34" s="14" t="str">
        <f t="shared" si="2"/>
        <v/>
      </c>
      <c r="J34" s="171"/>
      <c r="K34" s="13" t="str">
        <f t="shared" si="3"/>
        <v/>
      </c>
    </row>
    <row r="35" spans="1:11" ht="31.5" x14ac:dyDescent="0.25">
      <c r="A35" s="112">
        <f t="shared" si="4"/>
        <v>25</v>
      </c>
      <c r="B35" s="11" t="s">
        <v>25</v>
      </c>
      <c r="C35" s="43" t="s">
        <v>26</v>
      </c>
      <c r="D35" s="7">
        <v>1.4710000000000001</v>
      </c>
      <c r="E35" s="5" t="s">
        <v>6</v>
      </c>
      <c r="F35" s="23"/>
      <c r="G35" s="21" t="str">
        <f t="shared" si="1"/>
        <v/>
      </c>
      <c r="H35" s="171"/>
      <c r="I35" s="91" t="str">
        <f t="shared" si="2"/>
        <v/>
      </c>
      <c r="J35" s="171"/>
      <c r="K35" s="92" t="str">
        <f t="shared" si="3"/>
        <v/>
      </c>
    </row>
    <row r="36" spans="1:11" ht="47.25" x14ac:dyDescent="0.25">
      <c r="A36" s="112">
        <f t="shared" si="4"/>
        <v>26</v>
      </c>
      <c r="B36" s="56" t="s">
        <v>94</v>
      </c>
      <c r="C36" s="43" t="s">
        <v>95</v>
      </c>
      <c r="D36" s="7">
        <v>6.0999999999999999E-2</v>
      </c>
      <c r="E36" s="6" t="s">
        <v>6</v>
      </c>
      <c r="F36" s="23"/>
      <c r="G36" s="21" t="str">
        <f t="shared" si="1"/>
        <v/>
      </c>
      <c r="H36" s="171"/>
      <c r="I36" s="91" t="str">
        <f t="shared" si="2"/>
        <v/>
      </c>
      <c r="J36" s="171"/>
      <c r="K36" s="92" t="str">
        <f t="shared" si="3"/>
        <v/>
      </c>
    </row>
    <row r="37" spans="1:11" ht="31.5" x14ac:dyDescent="0.25">
      <c r="A37" s="112">
        <f t="shared" si="4"/>
        <v>27</v>
      </c>
      <c r="B37" s="57" t="s">
        <v>71</v>
      </c>
      <c r="C37" s="44" t="s">
        <v>70</v>
      </c>
      <c r="D37" s="8">
        <v>1.798</v>
      </c>
      <c r="E37" s="9" t="s">
        <v>6</v>
      </c>
      <c r="F37" s="25"/>
      <c r="G37" s="21" t="str">
        <f t="shared" si="1"/>
        <v/>
      </c>
      <c r="H37" s="171"/>
      <c r="I37" s="91" t="str">
        <f t="shared" si="2"/>
        <v/>
      </c>
      <c r="J37" s="171"/>
      <c r="K37" s="92" t="str">
        <f t="shared" si="3"/>
        <v/>
      </c>
    </row>
    <row r="38" spans="1:11" ht="31.5" x14ac:dyDescent="0.25">
      <c r="A38" s="112">
        <f t="shared" si="4"/>
        <v>28</v>
      </c>
      <c r="B38" s="57" t="s">
        <v>114</v>
      </c>
      <c r="C38" s="44" t="s">
        <v>115</v>
      </c>
      <c r="D38" s="8">
        <v>0.03</v>
      </c>
      <c r="E38" s="9" t="s">
        <v>6</v>
      </c>
      <c r="F38" s="25"/>
      <c r="G38" s="21" t="str">
        <f t="shared" si="1"/>
        <v/>
      </c>
      <c r="H38" s="171"/>
      <c r="I38" s="14" t="str">
        <f t="shared" si="2"/>
        <v/>
      </c>
      <c r="J38" s="171"/>
      <c r="K38" s="13" t="str">
        <f t="shared" si="3"/>
        <v/>
      </c>
    </row>
    <row r="39" spans="1:11" ht="47.25" x14ac:dyDescent="0.25">
      <c r="A39" s="112">
        <f t="shared" si="4"/>
        <v>29</v>
      </c>
      <c r="B39" s="58" t="s">
        <v>96</v>
      </c>
      <c r="C39" s="45" t="s">
        <v>97</v>
      </c>
      <c r="D39" s="33">
        <v>60</v>
      </c>
      <c r="E39" s="34" t="s">
        <v>4</v>
      </c>
      <c r="F39" s="35"/>
      <c r="G39" s="28" t="str">
        <f t="shared" si="1"/>
        <v/>
      </c>
      <c r="H39" s="171"/>
      <c r="I39" s="14" t="str">
        <f t="shared" si="2"/>
        <v/>
      </c>
      <c r="J39" s="171"/>
      <c r="K39" s="13" t="str">
        <f t="shared" si="3"/>
        <v/>
      </c>
    </row>
    <row r="40" spans="1:11" ht="16.5" thickBot="1" x14ac:dyDescent="0.3">
      <c r="A40" s="122" t="s">
        <v>236</v>
      </c>
      <c r="B40" s="123"/>
      <c r="C40" s="123"/>
      <c r="D40" s="123"/>
      <c r="E40" s="123"/>
      <c r="F40" s="105"/>
      <c r="G40" s="101">
        <f>SUM(G13:G39)</f>
        <v>0</v>
      </c>
      <c r="H40" s="100"/>
      <c r="I40" s="101" t="str">
        <f>IF(H13&lt;&gt;"",SUM(I13:I39),"")</f>
        <v/>
      </c>
      <c r="J40" s="100"/>
      <c r="K40" s="102" t="str">
        <f>IF(J13&lt;&gt;"",SUM(K13:K39),"")</f>
        <v/>
      </c>
    </row>
    <row r="41" spans="1:11" s="18" customFormat="1" x14ac:dyDescent="0.25">
      <c r="A41" s="59"/>
      <c r="B41" s="59"/>
      <c r="C41" s="59"/>
      <c r="D41" s="59"/>
      <c r="E41" s="59"/>
      <c r="F41" s="60"/>
      <c r="G41" s="61"/>
      <c r="H41" s="80"/>
      <c r="I41" s="61"/>
      <c r="J41" s="80"/>
      <c r="K41" s="61"/>
    </row>
    <row r="42" spans="1:11" s="18" customFormat="1" ht="16.5" thickBot="1" x14ac:dyDescent="0.3">
      <c r="A42" s="59"/>
      <c r="B42" s="59"/>
      <c r="C42" s="59"/>
      <c r="D42" s="59"/>
      <c r="E42" s="59"/>
      <c r="F42" s="60"/>
      <c r="G42" s="61"/>
      <c r="H42" s="80"/>
      <c r="I42" s="80"/>
      <c r="J42" s="80"/>
      <c r="K42" s="80"/>
    </row>
    <row r="43" spans="1:11" x14ac:dyDescent="0.25">
      <c r="A43" s="153" t="s">
        <v>116</v>
      </c>
      <c r="B43" s="154"/>
      <c r="C43" s="154"/>
      <c r="D43" s="154"/>
      <c r="E43" s="154"/>
      <c r="F43" s="103"/>
      <c r="G43" s="106"/>
      <c r="H43" s="103"/>
      <c r="I43" s="103"/>
      <c r="J43" s="103"/>
      <c r="K43" s="104"/>
    </row>
    <row r="44" spans="1:11" s="15" customFormat="1" ht="31.5" x14ac:dyDescent="0.25">
      <c r="A44" s="112">
        <f>A39+1</f>
        <v>30</v>
      </c>
      <c r="B44" s="46" t="s">
        <v>28</v>
      </c>
      <c r="C44" s="44" t="s">
        <v>29</v>
      </c>
      <c r="D44" s="10">
        <v>170</v>
      </c>
      <c r="E44" s="9" t="s">
        <v>2</v>
      </c>
      <c r="F44" s="25"/>
      <c r="G44" s="31" t="str">
        <f t="shared" ref="G44:G71" si="5">IF(F44&lt;&gt;"",($D44*F44),"")</f>
        <v/>
      </c>
      <c r="H44" s="171"/>
      <c r="I44" s="14" t="str">
        <f t="shared" ref="I44:I71" si="6">IF(H44&lt;&gt;"",($D44*H44),"")</f>
        <v/>
      </c>
      <c r="J44" s="171"/>
      <c r="K44" s="13" t="str">
        <f t="shared" ref="K44:K71" si="7">IF(J44&lt;&gt;"",($D44*J44),"")</f>
        <v/>
      </c>
    </row>
    <row r="45" spans="1:11" s="15" customFormat="1" ht="31.5" x14ac:dyDescent="0.25">
      <c r="A45" s="114">
        <f>A44+1</f>
        <v>31</v>
      </c>
      <c r="B45" s="47" t="s">
        <v>30</v>
      </c>
      <c r="C45" s="43" t="s">
        <v>31</v>
      </c>
      <c r="D45" s="2">
        <v>355</v>
      </c>
      <c r="E45" s="6" t="s">
        <v>2</v>
      </c>
      <c r="F45" s="23"/>
      <c r="G45" s="21" t="str">
        <f t="shared" si="5"/>
        <v/>
      </c>
      <c r="H45" s="171"/>
      <c r="I45" s="14" t="str">
        <f t="shared" si="6"/>
        <v/>
      </c>
      <c r="J45" s="171"/>
      <c r="K45" s="13" t="str">
        <f t="shared" si="7"/>
        <v/>
      </c>
    </row>
    <row r="46" spans="1:11" s="15" customFormat="1" ht="47.25" x14ac:dyDescent="0.25">
      <c r="A46" s="114">
        <f t="shared" ref="A46:A69" si="8">A45+1</f>
        <v>32</v>
      </c>
      <c r="B46" s="12" t="s">
        <v>33</v>
      </c>
      <c r="C46" s="43" t="s">
        <v>34</v>
      </c>
      <c r="D46" s="2">
        <v>1</v>
      </c>
      <c r="E46" s="6" t="s">
        <v>9</v>
      </c>
      <c r="F46" s="23"/>
      <c r="G46" s="21" t="str">
        <f t="shared" si="5"/>
        <v/>
      </c>
      <c r="H46" s="171"/>
      <c r="I46" s="14" t="str">
        <f t="shared" si="6"/>
        <v/>
      </c>
      <c r="J46" s="171"/>
      <c r="K46" s="13" t="str">
        <f t="shared" si="7"/>
        <v/>
      </c>
    </row>
    <row r="47" spans="1:11" s="15" customFormat="1" ht="31.5" x14ac:dyDescent="0.25">
      <c r="A47" s="114">
        <f t="shared" si="8"/>
        <v>33</v>
      </c>
      <c r="B47" s="47" t="s">
        <v>32</v>
      </c>
      <c r="C47" s="43" t="s">
        <v>64</v>
      </c>
      <c r="D47" s="2">
        <v>13</v>
      </c>
      <c r="E47" s="11" t="s">
        <v>3</v>
      </c>
      <c r="F47" s="23"/>
      <c r="G47" s="21" t="str">
        <f t="shared" si="5"/>
        <v/>
      </c>
      <c r="H47" s="171"/>
      <c r="I47" s="14" t="str">
        <f t="shared" si="6"/>
        <v/>
      </c>
      <c r="J47" s="171"/>
      <c r="K47" s="13" t="str">
        <f t="shared" si="7"/>
        <v/>
      </c>
    </row>
    <row r="48" spans="1:11" s="15" customFormat="1" ht="31.5" x14ac:dyDescent="0.25">
      <c r="A48" s="114">
        <f t="shared" si="8"/>
        <v>34</v>
      </c>
      <c r="B48" s="47" t="s">
        <v>98</v>
      </c>
      <c r="C48" s="43" t="s">
        <v>99</v>
      </c>
      <c r="D48" s="2">
        <v>1</v>
      </c>
      <c r="E48" s="11" t="s">
        <v>3</v>
      </c>
      <c r="F48" s="23"/>
      <c r="G48" s="21" t="str">
        <f t="shared" si="5"/>
        <v/>
      </c>
      <c r="H48" s="171"/>
      <c r="I48" s="14" t="str">
        <f t="shared" si="6"/>
        <v/>
      </c>
      <c r="J48" s="171"/>
      <c r="K48" s="13" t="str">
        <f t="shared" si="7"/>
        <v/>
      </c>
    </row>
    <row r="49" spans="1:11" s="15" customFormat="1" ht="47.25" x14ac:dyDescent="0.25">
      <c r="A49" s="114">
        <f t="shared" si="8"/>
        <v>35</v>
      </c>
      <c r="B49" s="48" t="s">
        <v>35</v>
      </c>
      <c r="C49" s="41" t="s">
        <v>36</v>
      </c>
      <c r="D49" s="2">
        <v>1</v>
      </c>
      <c r="E49" s="11" t="s">
        <v>5</v>
      </c>
      <c r="F49" s="23"/>
      <c r="G49" s="21" t="str">
        <f t="shared" si="5"/>
        <v/>
      </c>
      <c r="H49" s="171"/>
      <c r="I49" s="14" t="str">
        <f t="shared" si="6"/>
        <v/>
      </c>
      <c r="J49" s="171"/>
      <c r="K49" s="13" t="str">
        <f t="shared" si="7"/>
        <v/>
      </c>
    </row>
    <row r="50" spans="1:11" s="15" customFormat="1" ht="31.5" x14ac:dyDescent="0.25">
      <c r="A50" s="114">
        <f t="shared" si="8"/>
        <v>36</v>
      </c>
      <c r="B50" s="48" t="s">
        <v>37</v>
      </c>
      <c r="C50" s="43" t="s">
        <v>77</v>
      </c>
      <c r="D50" s="2">
        <v>400</v>
      </c>
      <c r="E50" s="11" t="s">
        <v>2</v>
      </c>
      <c r="F50" s="23"/>
      <c r="G50" s="21" t="str">
        <f t="shared" si="5"/>
        <v/>
      </c>
      <c r="H50" s="171"/>
      <c r="I50" s="14" t="str">
        <f t="shared" si="6"/>
        <v/>
      </c>
      <c r="J50" s="171"/>
      <c r="K50" s="13" t="str">
        <f t="shared" si="7"/>
        <v/>
      </c>
    </row>
    <row r="51" spans="1:11" s="15" customFormat="1" ht="31.5" x14ac:dyDescent="0.25">
      <c r="A51" s="114">
        <f t="shared" si="8"/>
        <v>37</v>
      </c>
      <c r="B51" s="48" t="s">
        <v>83</v>
      </c>
      <c r="C51" s="43" t="s">
        <v>78</v>
      </c>
      <c r="D51" s="2">
        <v>1</v>
      </c>
      <c r="E51" s="11" t="s">
        <v>3</v>
      </c>
      <c r="F51" s="23"/>
      <c r="G51" s="21" t="str">
        <f t="shared" si="5"/>
        <v/>
      </c>
      <c r="H51" s="171"/>
      <c r="I51" s="14" t="str">
        <f t="shared" si="6"/>
        <v/>
      </c>
      <c r="J51" s="171"/>
      <c r="K51" s="13" t="str">
        <f t="shared" si="7"/>
        <v/>
      </c>
    </row>
    <row r="52" spans="1:11" s="15" customFormat="1" ht="31.5" x14ac:dyDescent="0.25">
      <c r="A52" s="114">
        <f t="shared" si="8"/>
        <v>38</v>
      </c>
      <c r="B52" s="48" t="s">
        <v>38</v>
      </c>
      <c r="C52" s="41" t="s">
        <v>39</v>
      </c>
      <c r="D52" s="2">
        <v>1</v>
      </c>
      <c r="E52" s="11" t="s">
        <v>3</v>
      </c>
      <c r="F52" s="23"/>
      <c r="G52" s="21" t="str">
        <f t="shared" si="5"/>
        <v/>
      </c>
      <c r="H52" s="171"/>
      <c r="I52" s="14" t="str">
        <f t="shared" si="6"/>
        <v/>
      </c>
      <c r="J52" s="171"/>
      <c r="K52" s="13" t="str">
        <f t="shared" si="7"/>
        <v/>
      </c>
    </row>
    <row r="53" spans="1:11" s="15" customFormat="1" ht="31.5" x14ac:dyDescent="0.25">
      <c r="A53" s="114">
        <f t="shared" si="8"/>
        <v>39</v>
      </c>
      <c r="B53" s="48" t="s">
        <v>40</v>
      </c>
      <c r="C53" s="43" t="s">
        <v>79</v>
      </c>
      <c r="D53" s="2">
        <v>7</v>
      </c>
      <c r="E53" s="11" t="s">
        <v>3</v>
      </c>
      <c r="F53" s="23"/>
      <c r="G53" s="21" t="str">
        <f t="shared" si="5"/>
        <v/>
      </c>
      <c r="H53" s="171"/>
      <c r="I53" s="14" t="str">
        <f t="shared" si="6"/>
        <v/>
      </c>
      <c r="J53" s="171"/>
      <c r="K53" s="13" t="str">
        <f t="shared" si="7"/>
        <v/>
      </c>
    </row>
    <row r="54" spans="1:11" s="15" customFormat="1" ht="31.5" x14ac:dyDescent="0.25">
      <c r="A54" s="114">
        <f t="shared" si="8"/>
        <v>40</v>
      </c>
      <c r="B54" s="48" t="s">
        <v>118</v>
      </c>
      <c r="C54" s="43" t="s">
        <v>120</v>
      </c>
      <c r="D54" s="2">
        <v>1</v>
      </c>
      <c r="E54" s="11" t="s">
        <v>3</v>
      </c>
      <c r="F54" s="24"/>
      <c r="G54" s="21" t="str">
        <f t="shared" si="5"/>
        <v/>
      </c>
      <c r="H54" s="171"/>
      <c r="I54" s="14" t="str">
        <f t="shared" si="6"/>
        <v/>
      </c>
      <c r="J54" s="171"/>
      <c r="K54" s="13" t="str">
        <f t="shared" si="7"/>
        <v/>
      </c>
    </row>
    <row r="55" spans="1:11" s="15" customFormat="1" ht="31.5" x14ac:dyDescent="0.25">
      <c r="A55" s="114">
        <f t="shared" si="8"/>
        <v>41</v>
      </c>
      <c r="B55" s="48" t="s">
        <v>100</v>
      </c>
      <c r="C55" s="43" t="s">
        <v>101</v>
      </c>
      <c r="D55" s="2">
        <v>1</v>
      </c>
      <c r="E55" s="11" t="s">
        <v>3</v>
      </c>
      <c r="F55" s="23"/>
      <c r="G55" s="21" t="str">
        <f t="shared" si="5"/>
        <v/>
      </c>
      <c r="H55" s="171"/>
      <c r="I55" s="14" t="str">
        <f t="shared" si="6"/>
        <v/>
      </c>
      <c r="J55" s="171"/>
      <c r="K55" s="13" t="str">
        <f t="shared" si="7"/>
        <v/>
      </c>
    </row>
    <row r="56" spans="1:11" s="15" customFormat="1" ht="31.5" x14ac:dyDescent="0.25">
      <c r="A56" s="114">
        <f t="shared" si="8"/>
        <v>42</v>
      </c>
      <c r="B56" s="48" t="s">
        <v>119</v>
      </c>
      <c r="C56" s="41" t="s">
        <v>121</v>
      </c>
      <c r="D56" s="2">
        <v>1</v>
      </c>
      <c r="E56" s="11" t="s">
        <v>3</v>
      </c>
      <c r="F56" s="23"/>
      <c r="G56" s="21" t="str">
        <f t="shared" si="5"/>
        <v/>
      </c>
      <c r="H56" s="171"/>
      <c r="I56" s="14" t="str">
        <f t="shared" si="6"/>
        <v/>
      </c>
      <c r="J56" s="171"/>
      <c r="K56" s="13" t="str">
        <f t="shared" si="7"/>
        <v/>
      </c>
    </row>
    <row r="57" spans="1:11" s="15" customFormat="1" ht="31.5" x14ac:dyDescent="0.25">
      <c r="A57" s="114">
        <f t="shared" si="8"/>
        <v>43</v>
      </c>
      <c r="B57" s="48" t="s">
        <v>41</v>
      </c>
      <c r="C57" s="41" t="s">
        <v>42</v>
      </c>
      <c r="D57" s="2">
        <v>10</v>
      </c>
      <c r="E57" s="12" t="s">
        <v>5</v>
      </c>
      <c r="F57" s="23"/>
      <c r="G57" s="21" t="str">
        <f t="shared" si="5"/>
        <v/>
      </c>
      <c r="H57" s="171"/>
      <c r="I57" s="14" t="str">
        <f t="shared" si="6"/>
        <v/>
      </c>
      <c r="J57" s="171"/>
      <c r="K57" s="13" t="str">
        <f t="shared" si="7"/>
        <v/>
      </c>
    </row>
    <row r="58" spans="1:11" s="15" customFormat="1" ht="31.5" x14ac:dyDescent="0.25">
      <c r="A58" s="114">
        <f t="shared" si="8"/>
        <v>44</v>
      </c>
      <c r="B58" s="48" t="s">
        <v>43</v>
      </c>
      <c r="C58" s="41" t="s">
        <v>44</v>
      </c>
      <c r="D58" s="2">
        <v>4</v>
      </c>
      <c r="E58" s="12" t="s">
        <v>5</v>
      </c>
      <c r="F58" s="23"/>
      <c r="G58" s="21" t="str">
        <f t="shared" si="5"/>
        <v/>
      </c>
      <c r="H58" s="171"/>
      <c r="I58" s="14" t="str">
        <f t="shared" si="6"/>
        <v/>
      </c>
      <c r="J58" s="171"/>
      <c r="K58" s="13" t="str">
        <f t="shared" si="7"/>
        <v/>
      </c>
    </row>
    <row r="59" spans="1:11" s="15" customFormat="1" ht="47.25" x14ac:dyDescent="0.25">
      <c r="A59" s="114">
        <f t="shared" si="8"/>
        <v>45</v>
      </c>
      <c r="B59" s="48" t="s">
        <v>45</v>
      </c>
      <c r="C59" s="41" t="s">
        <v>46</v>
      </c>
      <c r="D59" s="2">
        <v>2</v>
      </c>
      <c r="E59" s="12" t="s">
        <v>5</v>
      </c>
      <c r="F59" s="23"/>
      <c r="G59" s="21" t="str">
        <f t="shared" si="5"/>
        <v/>
      </c>
      <c r="H59" s="171"/>
      <c r="I59" s="14" t="str">
        <f t="shared" si="6"/>
        <v/>
      </c>
      <c r="J59" s="171"/>
      <c r="K59" s="13" t="str">
        <f t="shared" si="7"/>
        <v/>
      </c>
    </row>
    <row r="60" spans="1:11" s="15" customFormat="1" ht="31.5" x14ac:dyDescent="0.25">
      <c r="A60" s="114">
        <f t="shared" si="8"/>
        <v>46</v>
      </c>
      <c r="B60" s="48" t="s">
        <v>47</v>
      </c>
      <c r="C60" s="41" t="s">
        <v>48</v>
      </c>
      <c r="D60" s="2">
        <v>6</v>
      </c>
      <c r="E60" s="12" t="s">
        <v>5</v>
      </c>
      <c r="F60" s="23"/>
      <c r="G60" s="21" t="str">
        <f t="shared" si="5"/>
        <v/>
      </c>
      <c r="H60" s="171"/>
      <c r="I60" s="14" t="str">
        <f t="shared" si="6"/>
        <v/>
      </c>
      <c r="J60" s="171"/>
      <c r="K60" s="13" t="str">
        <f t="shared" si="7"/>
        <v/>
      </c>
    </row>
    <row r="61" spans="1:11" s="15" customFormat="1" ht="31.5" x14ac:dyDescent="0.25">
      <c r="A61" s="114">
        <f t="shared" si="8"/>
        <v>47</v>
      </c>
      <c r="B61" s="48" t="s">
        <v>122</v>
      </c>
      <c r="C61" s="41" t="s">
        <v>123</v>
      </c>
      <c r="D61" s="2">
        <v>1</v>
      </c>
      <c r="E61" s="12" t="s">
        <v>5</v>
      </c>
      <c r="F61" s="23"/>
      <c r="G61" s="21" t="str">
        <f t="shared" si="5"/>
        <v/>
      </c>
      <c r="H61" s="171"/>
      <c r="I61" s="14" t="str">
        <f t="shared" si="6"/>
        <v/>
      </c>
      <c r="J61" s="171"/>
      <c r="K61" s="13" t="str">
        <f t="shared" si="7"/>
        <v/>
      </c>
    </row>
    <row r="62" spans="1:11" s="15" customFormat="1" ht="47.25" x14ac:dyDescent="0.25">
      <c r="A62" s="114">
        <f t="shared" si="8"/>
        <v>48</v>
      </c>
      <c r="B62" s="48" t="s">
        <v>49</v>
      </c>
      <c r="C62" s="41" t="s">
        <v>50</v>
      </c>
      <c r="D62" s="2">
        <v>1</v>
      </c>
      <c r="E62" s="12" t="s">
        <v>3</v>
      </c>
      <c r="F62" s="23"/>
      <c r="G62" s="21" t="str">
        <f t="shared" si="5"/>
        <v/>
      </c>
      <c r="H62" s="171"/>
      <c r="I62" s="14" t="str">
        <f t="shared" si="6"/>
        <v/>
      </c>
      <c r="J62" s="171"/>
      <c r="K62" s="13" t="str">
        <f t="shared" si="7"/>
        <v/>
      </c>
    </row>
    <row r="63" spans="1:11" s="15" customFormat="1" ht="47.25" x14ac:dyDescent="0.25">
      <c r="A63" s="114">
        <f t="shared" si="8"/>
        <v>49</v>
      </c>
      <c r="B63" s="48" t="s">
        <v>51</v>
      </c>
      <c r="C63" s="41" t="s">
        <v>52</v>
      </c>
      <c r="D63" s="2">
        <v>6</v>
      </c>
      <c r="E63" s="12" t="s">
        <v>3</v>
      </c>
      <c r="F63" s="23"/>
      <c r="G63" s="21" t="str">
        <f t="shared" si="5"/>
        <v/>
      </c>
      <c r="H63" s="171"/>
      <c r="I63" s="14" t="str">
        <f t="shared" si="6"/>
        <v/>
      </c>
      <c r="J63" s="171"/>
      <c r="K63" s="13" t="str">
        <f t="shared" si="7"/>
        <v/>
      </c>
    </row>
    <row r="64" spans="1:11" s="15" customFormat="1" ht="31.5" x14ac:dyDescent="0.25">
      <c r="A64" s="114">
        <f t="shared" si="8"/>
        <v>50</v>
      </c>
      <c r="B64" s="47" t="s">
        <v>53</v>
      </c>
      <c r="C64" s="43" t="s">
        <v>54</v>
      </c>
      <c r="D64" s="2">
        <v>8</v>
      </c>
      <c r="E64" s="12" t="s">
        <v>3</v>
      </c>
      <c r="F64" s="23"/>
      <c r="G64" s="21" t="str">
        <f t="shared" si="5"/>
        <v/>
      </c>
      <c r="H64" s="171"/>
      <c r="I64" s="14" t="str">
        <f t="shared" si="6"/>
        <v/>
      </c>
      <c r="J64" s="171"/>
      <c r="K64" s="13" t="str">
        <f t="shared" si="7"/>
        <v/>
      </c>
    </row>
    <row r="65" spans="1:11" s="15" customFormat="1" ht="31.5" x14ac:dyDescent="0.25">
      <c r="A65" s="114">
        <f t="shared" si="8"/>
        <v>51</v>
      </c>
      <c r="B65" s="47" t="s">
        <v>60</v>
      </c>
      <c r="C65" s="43" t="s">
        <v>61</v>
      </c>
      <c r="D65" s="2">
        <v>1</v>
      </c>
      <c r="E65" s="12" t="s">
        <v>5</v>
      </c>
      <c r="F65" s="23"/>
      <c r="G65" s="21" t="str">
        <f t="shared" si="5"/>
        <v/>
      </c>
      <c r="H65" s="171"/>
      <c r="I65" s="14" t="str">
        <f t="shared" si="6"/>
        <v/>
      </c>
      <c r="J65" s="171"/>
      <c r="K65" s="13" t="str">
        <f t="shared" si="7"/>
        <v/>
      </c>
    </row>
    <row r="66" spans="1:11" s="15" customFormat="1" ht="47.25" x14ac:dyDescent="0.25">
      <c r="A66" s="114">
        <f t="shared" si="8"/>
        <v>52</v>
      </c>
      <c r="B66" s="47" t="s">
        <v>55</v>
      </c>
      <c r="C66" s="43" t="s">
        <v>56</v>
      </c>
      <c r="D66" s="2">
        <v>1</v>
      </c>
      <c r="E66" s="12" t="s">
        <v>3</v>
      </c>
      <c r="F66" s="23"/>
      <c r="G66" s="21" t="str">
        <f t="shared" si="5"/>
        <v/>
      </c>
      <c r="H66" s="171"/>
      <c r="I66" s="14" t="str">
        <f t="shared" si="6"/>
        <v/>
      </c>
      <c r="J66" s="171"/>
      <c r="K66" s="13" t="str">
        <f t="shared" si="7"/>
        <v/>
      </c>
    </row>
    <row r="67" spans="1:11" s="15" customFormat="1" ht="31.5" x14ac:dyDescent="0.25">
      <c r="A67" s="114">
        <f t="shared" si="8"/>
        <v>53</v>
      </c>
      <c r="B67" s="47" t="s">
        <v>63</v>
      </c>
      <c r="C67" s="43" t="s">
        <v>57</v>
      </c>
      <c r="D67" s="2">
        <v>1</v>
      </c>
      <c r="E67" s="12" t="s">
        <v>3</v>
      </c>
      <c r="F67" s="23"/>
      <c r="G67" s="21" t="str">
        <f t="shared" si="5"/>
        <v/>
      </c>
      <c r="H67" s="171"/>
      <c r="I67" s="14" t="str">
        <f t="shared" si="6"/>
        <v/>
      </c>
      <c r="J67" s="171"/>
      <c r="K67" s="13" t="str">
        <f t="shared" si="7"/>
        <v/>
      </c>
    </row>
    <row r="68" spans="1:11" s="15" customFormat="1" ht="47.25" x14ac:dyDescent="0.25">
      <c r="A68" s="114">
        <f t="shared" si="8"/>
        <v>54</v>
      </c>
      <c r="B68" s="47" t="s">
        <v>124</v>
      </c>
      <c r="C68" s="43" t="s">
        <v>125</v>
      </c>
      <c r="D68" s="2">
        <v>1</v>
      </c>
      <c r="E68" s="12" t="s">
        <v>3</v>
      </c>
      <c r="F68" s="23"/>
      <c r="G68" s="21" t="str">
        <f t="shared" si="5"/>
        <v/>
      </c>
      <c r="H68" s="171"/>
      <c r="I68" s="14" t="str">
        <f t="shared" si="6"/>
        <v/>
      </c>
      <c r="J68" s="171"/>
      <c r="K68" s="13" t="str">
        <f t="shared" si="7"/>
        <v/>
      </c>
    </row>
    <row r="69" spans="1:11" s="15" customFormat="1" ht="47.25" x14ac:dyDescent="0.25">
      <c r="A69" s="114">
        <f t="shared" si="8"/>
        <v>55</v>
      </c>
      <c r="B69" s="47" t="s">
        <v>62</v>
      </c>
      <c r="C69" s="43" t="s">
        <v>80</v>
      </c>
      <c r="D69" s="2">
        <v>1</v>
      </c>
      <c r="E69" s="12" t="s">
        <v>3</v>
      </c>
      <c r="F69" s="23"/>
      <c r="G69" s="21" t="str">
        <f t="shared" si="5"/>
        <v/>
      </c>
      <c r="H69" s="171"/>
      <c r="I69" s="14" t="str">
        <f t="shared" si="6"/>
        <v/>
      </c>
      <c r="J69" s="171"/>
      <c r="K69" s="13" t="str">
        <f t="shared" si="7"/>
        <v/>
      </c>
    </row>
    <row r="70" spans="1:11" s="15" customFormat="1" ht="31.5" x14ac:dyDescent="0.25">
      <c r="A70" s="114">
        <f t="shared" ref="A70:A71" si="9">A69+1</f>
        <v>56</v>
      </c>
      <c r="B70" s="47" t="s">
        <v>84</v>
      </c>
      <c r="C70" s="43" t="s">
        <v>81</v>
      </c>
      <c r="D70" s="2">
        <v>4</v>
      </c>
      <c r="E70" s="6" t="s">
        <v>3</v>
      </c>
      <c r="F70" s="23"/>
      <c r="G70" s="21" t="str">
        <f t="shared" si="5"/>
        <v/>
      </c>
      <c r="H70" s="171"/>
      <c r="I70" s="14" t="str">
        <f t="shared" si="6"/>
        <v/>
      </c>
      <c r="J70" s="171"/>
      <c r="K70" s="13" t="str">
        <f t="shared" si="7"/>
        <v/>
      </c>
    </row>
    <row r="71" spans="1:11" s="15" customFormat="1" ht="47.25" x14ac:dyDescent="0.25">
      <c r="A71" s="113">
        <f t="shared" si="9"/>
        <v>57</v>
      </c>
      <c r="B71" s="49" t="s">
        <v>85</v>
      </c>
      <c r="C71" s="50" t="s">
        <v>82</v>
      </c>
      <c r="D71" s="3">
        <v>4</v>
      </c>
      <c r="E71" s="36" t="s">
        <v>3</v>
      </c>
      <c r="F71" s="27"/>
      <c r="G71" s="28" t="str">
        <f t="shared" si="5"/>
        <v/>
      </c>
      <c r="H71" s="171"/>
      <c r="I71" s="14" t="str">
        <f t="shared" si="6"/>
        <v/>
      </c>
      <c r="J71" s="171"/>
      <c r="K71" s="13" t="str">
        <f t="shared" si="7"/>
        <v/>
      </c>
    </row>
    <row r="72" spans="1:11" ht="16.5" thickBot="1" x14ac:dyDescent="0.3">
      <c r="A72" s="122" t="s">
        <v>237</v>
      </c>
      <c r="B72" s="123"/>
      <c r="C72" s="123"/>
      <c r="D72" s="123"/>
      <c r="E72" s="123"/>
      <c r="F72" s="105"/>
      <c r="G72" s="101">
        <f>SUM(G44:G71)</f>
        <v>0</v>
      </c>
      <c r="H72" s="100"/>
      <c r="I72" s="101" t="str">
        <f>IF(H44&lt;&gt;"",SUM(I44:I71),"")</f>
        <v/>
      </c>
      <c r="J72" s="100"/>
      <c r="K72" s="102" t="str">
        <f>IF(J44&lt;&gt;"",SUM(K44:K71),"")</f>
        <v/>
      </c>
    </row>
    <row r="73" spans="1:11" s="18" customFormat="1" x14ac:dyDescent="0.25">
      <c r="A73" s="59"/>
      <c r="B73" s="59"/>
      <c r="C73" s="59"/>
      <c r="D73" s="59"/>
      <c r="E73" s="59"/>
      <c r="F73" s="60"/>
      <c r="G73" s="61"/>
      <c r="H73" s="80"/>
      <c r="I73" s="61"/>
      <c r="J73" s="80"/>
      <c r="K73" s="61"/>
    </row>
    <row r="74" spans="1:11" s="18" customFormat="1" ht="16.5" thickBot="1" x14ac:dyDescent="0.3">
      <c r="A74" s="59"/>
      <c r="B74" s="59"/>
      <c r="C74" s="59"/>
      <c r="D74" s="59"/>
      <c r="E74" s="59"/>
      <c r="F74" s="60"/>
      <c r="G74" s="61"/>
      <c r="H74" s="80"/>
      <c r="I74" s="80"/>
      <c r="J74" s="80"/>
      <c r="K74" s="80"/>
    </row>
    <row r="75" spans="1:11" x14ac:dyDescent="0.25">
      <c r="A75" s="153" t="s">
        <v>117</v>
      </c>
      <c r="B75" s="154"/>
      <c r="C75" s="154"/>
      <c r="D75" s="154"/>
      <c r="E75" s="154"/>
      <c r="F75" s="106"/>
      <c r="G75" s="106"/>
      <c r="H75" s="103"/>
      <c r="I75" s="103"/>
      <c r="J75" s="103"/>
      <c r="K75" s="104"/>
    </row>
    <row r="76" spans="1:11" ht="31.5" x14ac:dyDescent="0.25">
      <c r="A76" s="115">
        <f>A71+1</f>
        <v>58</v>
      </c>
      <c r="B76" s="46" t="s">
        <v>28</v>
      </c>
      <c r="C76" s="44" t="s">
        <v>29</v>
      </c>
      <c r="D76" s="10">
        <v>500</v>
      </c>
      <c r="E76" s="9" t="s">
        <v>2</v>
      </c>
      <c r="F76" s="22"/>
      <c r="G76" s="31" t="str">
        <f t="shared" ref="G76:G83" si="10">IF(F76&lt;&gt;"",($D76*F76),"")</f>
        <v/>
      </c>
      <c r="H76" s="171"/>
      <c r="I76" s="14" t="str">
        <f t="shared" ref="I76:K83" si="11">IF(H76&lt;&gt;"",($D76*H76),"")</f>
        <v/>
      </c>
      <c r="J76" s="171"/>
      <c r="K76" s="13" t="str">
        <f t="shared" si="11"/>
        <v/>
      </c>
    </row>
    <row r="77" spans="1:11" ht="31.5" x14ac:dyDescent="0.25">
      <c r="A77" s="116">
        <f>A76+1</f>
        <v>59</v>
      </c>
      <c r="B77" s="47" t="s">
        <v>32</v>
      </c>
      <c r="C77" s="43" t="s">
        <v>126</v>
      </c>
      <c r="D77" s="2">
        <v>9</v>
      </c>
      <c r="E77" s="11" t="s">
        <v>3</v>
      </c>
      <c r="F77" s="23"/>
      <c r="G77" s="21" t="str">
        <f t="shared" si="10"/>
        <v/>
      </c>
      <c r="H77" s="171"/>
      <c r="I77" s="14" t="str">
        <f t="shared" si="11"/>
        <v/>
      </c>
      <c r="J77" s="171"/>
      <c r="K77" s="13" t="str">
        <f t="shared" si="11"/>
        <v/>
      </c>
    </row>
    <row r="78" spans="1:11" ht="31.5" x14ac:dyDescent="0.25">
      <c r="A78" s="116">
        <f t="shared" ref="A78:A83" si="12">A77+1</f>
        <v>60</v>
      </c>
      <c r="B78" s="47" t="s">
        <v>127</v>
      </c>
      <c r="C78" s="43" t="s">
        <v>134</v>
      </c>
      <c r="D78" s="2">
        <v>756</v>
      </c>
      <c r="E78" s="12" t="s">
        <v>2</v>
      </c>
      <c r="F78" s="23"/>
      <c r="G78" s="21" t="str">
        <f t="shared" si="10"/>
        <v/>
      </c>
      <c r="H78" s="171"/>
      <c r="I78" s="14" t="str">
        <f t="shared" si="11"/>
        <v/>
      </c>
      <c r="J78" s="171"/>
      <c r="K78" s="13" t="str">
        <f t="shared" si="11"/>
        <v/>
      </c>
    </row>
    <row r="79" spans="1:11" ht="31.5" x14ac:dyDescent="0.25">
      <c r="A79" s="116">
        <f t="shared" si="12"/>
        <v>61</v>
      </c>
      <c r="B79" s="47" t="s">
        <v>128</v>
      </c>
      <c r="C79" s="43" t="s">
        <v>135</v>
      </c>
      <c r="D79" s="2">
        <v>3495</v>
      </c>
      <c r="E79" s="12" t="s">
        <v>2</v>
      </c>
      <c r="F79" s="23"/>
      <c r="G79" s="21" t="str">
        <f t="shared" si="10"/>
        <v/>
      </c>
      <c r="H79" s="171"/>
      <c r="I79" s="14" t="str">
        <f t="shared" si="11"/>
        <v/>
      </c>
      <c r="J79" s="171"/>
      <c r="K79" s="13" t="str">
        <f t="shared" si="11"/>
        <v/>
      </c>
    </row>
    <row r="80" spans="1:11" ht="31.5" x14ac:dyDescent="0.25">
      <c r="A80" s="116">
        <f t="shared" si="12"/>
        <v>62</v>
      </c>
      <c r="B80" s="47" t="s">
        <v>129</v>
      </c>
      <c r="C80" s="43" t="s">
        <v>136</v>
      </c>
      <c r="D80" s="2">
        <v>2540</v>
      </c>
      <c r="E80" s="12" t="s">
        <v>2</v>
      </c>
      <c r="F80" s="23"/>
      <c r="G80" s="21" t="str">
        <f t="shared" si="10"/>
        <v/>
      </c>
      <c r="H80" s="171"/>
      <c r="I80" s="14" t="str">
        <f t="shared" si="11"/>
        <v/>
      </c>
      <c r="J80" s="171"/>
      <c r="K80" s="13" t="str">
        <f t="shared" si="11"/>
        <v/>
      </c>
    </row>
    <row r="81" spans="1:11" ht="47.25" x14ac:dyDescent="0.25">
      <c r="A81" s="116">
        <f t="shared" si="12"/>
        <v>63</v>
      </c>
      <c r="B81" s="47" t="s">
        <v>130</v>
      </c>
      <c r="C81" s="43" t="s">
        <v>137</v>
      </c>
      <c r="D81" s="2">
        <v>6</v>
      </c>
      <c r="E81" s="12" t="s">
        <v>3</v>
      </c>
      <c r="F81" s="23"/>
      <c r="G81" s="21" t="str">
        <f t="shared" si="10"/>
        <v/>
      </c>
      <c r="H81" s="171"/>
      <c r="I81" s="14" t="str">
        <f t="shared" si="11"/>
        <v/>
      </c>
      <c r="J81" s="171"/>
      <c r="K81" s="13" t="str">
        <f t="shared" si="11"/>
        <v/>
      </c>
    </row>
    <row r="82" spans="1:11" ht="31.5" x14ac:dyDescent="0.25">
      <c r="A82" s="116">
        <f t="shared" si="12"/>
        <v>64</v>
      </c>
      <c r="B82" s="47" t="s">
        <v>131</v>
      </c>
      <c r="C82" s="43" t="s">
        <v>138</v>
      </c>
      <c r="D82" s="2">
        <v>3</v>
      </c>
      <c r="E82" s="12" t="s">
        <v>3</v>
      </c>
      <c r="F82" s="23"/>
      <c r="G82" s="21" t="str">
        <f t="shared" si="10"/>
        <v/>
      </c>
      <c r="H82" s="171"/>
      <c r="I82" s="14" t="str">
        <f t="shared" si="11"/>
        <v/>
      </c>
      <c r="J82" s="171"/>
      <c r="K82" s="13" t="str">
        <f t="shared" si="11"/>
        <v/>
      </c>
    </row>
    <row r="83" spans="1:11" ht="31.5" x14ac:dyDescent="0.25">
      <c r="A83" s="116">
        <f t="shared" si="12"/>
        <v>65</v>
      </c>
      <c r="B83" s="49" t="s">
        <v>132</v>
      </c>
      <c r="C83" s="50" t="s">
        <v>133</v>
      </c>
      <c r="D83" s="3">
        <v>7</v>
      </c>
      <c r="E83" s="26" t="s">
        <v>3</v>
      </c>
      <c r="F83" s="27"/>
      <c r="G83" s="28" t="str">
        <f t="shared" si="10"/>
        <v/>
      </c>
      <c r="H83" s="171"/>
      <c r="I83" s="14" t="str">
        <f t="shared" si="11"/>
        <v/>
      </c>
      <c r="J83" s="171"/>
      <c r="K83" s="13" t="str">
        <f t="shared" si="11"/>
        <v/>
      </c>
    </row>
    <row r="84" spans="1:11" ht="23.1" customHeight="1" thickBot="1" x14ac:dyDescent="0.3">
      <c r="A84" s="122" t="s">
        <v>236</v>
      </c>
      <c r="B84" s="123"/>
      <c r="C84" s="123"/>
      <c r="D84" s="123"/>
      <c r="E84" s="123"/>
      <c r="F84" s="105"/>
      <c r="G84" s="101">
        <f>SUM(G76:G83)</f>
        <v>0</v>
      </c>
      <c r="H84" s="100"/>
      <c r="I84" s="101" t="str">
        <f>IF(H76&lt;&gt;"",SUM(I76:I83),"")</f>
        <v/>
      </c>
      <c r="J84" s="100"/>
      <c r="K84" s="102" t="str">
        <f>IF(J76&lt;&gt;"",SUM(K76:K83),"")</f>
        <v/>
      </c>
    </row>
    <row r="85" spans="1:11" s="18" customFormat="1" ht="15.75" customHeight="1" x14ac:dyDescent="0.25">
      <c r="A85" s="59"/>
      <c r="B85" s="59"/>
      <c r="C85" s="59"/>
      <c r="D85" s="59"/>
      <c r="E85" s="59"/>
      <c r="F85" s="60"/>
      <c r="G85" s="61"/>
      <c r="H85" s="80"/>
      <c r="I85" s="80"/>
      <c r="J85" s="80"/>
      <c r="K85" s="80"/>
    </row>
    <row r="86" spans="1:11" ht="15.75" customHeight="1" thickBot="1" x14ac:dyDescent="0.3">
      <c r="A86" s="83"/>
      <c r="B86" s="51"/>
      <c r="C86" s="52"/>
      <c r="D86" s="16"/>
      <c r="E86" s="17"/>
      <c r="F86" s="53"/>
      <c r="G86" s="19"/>
      <c r="H86" s="84"/>
      <c r="I86" s="84"/>
      <c r="J86" s="84"/>
      <c r="K86" s="84"/>
    </row>
    <row r="87" spans="1:11" ht="23.1" customHeight="1" x14ac:dyDescent="0.25">
      <c r="A87" s="124" t="s">
        <v>139</v>
      </c>
      <c r="B87" s="125"/>
      <c r="C87" s="125"/>
      <c r="D87" s="125"/>
      <c r="E87" s="125"/>
      <c r="F87" s="107"/>
      <c r="G87" s="107"/>
      <c r="H87" s="108"/>
      <c r="I87" s="108"/>
      <c r="J87" s="108"/>
      <c r="K87" s="109"/>
    </row>
    <row r="88" spans="1:11" ht="23.1" customHeight="1" x14ac:dyDescent="0.25">
      <c r="A88" s="126" t="s">
        <v>140</v>
      </c>
      <c r="B88" s="127"/>
      <c r="C88" s="127"/>
      <c r="D88" s="127"/>
      <c r="E88" s="128"/>
      <c r="F88" s="62"/>
      <c r="G88" s="63"/>
      <c r="H88" s="38"/>
      <c r="I88" s="38"/>
      <c r="J88" s="38"/>
      <c r="K88" s="71"/>
    </row>
    <row r="89" spans="1:11" x14ac:dyDescent="0.25">
      <c r="A89" s="116">
        <f>A83+1</f>
        <v>66</v>
      </c>
      <c r="B89" s="12" t="s">
        <v>141</v>
      </c>
      <c r="C89" s="43" t="s">
        <v>142</v>
      </c>
      <c r="D89" s="93">
        <v>3161</v>
      </c>
      <c r="E89" s="5" t="s">
        <v>2</v>
      </c>
      <c r="F89" s="20">
        <v>2.2200000000000002</v>
      </c>
      <c r="G89" s="14">
        <f t="shared" ref="G89:G118" si="13">IF(F89&lt;&gt;"",($D89*F89),"")</f>
        <v>7017.420000000001</v>
      </c>
      <c r="H89" s="171"/>
      <c r="I89" s="14" t="str">
        <f t="shared" ref="I89" si="14">IF(H89&lt;&gt;"",($D89*H89),"")</f>
        <v/>
      </c>
      <c r="J89" s="171"/>
      <c r="K89" s="13" t="str">
        <f t="shared" ref="K89" si="15">IF(J89&lt;&gt;"",($D89*J89),"")</f>
        <v/>
      </c>
    </row>
    <row r="90" spans="1:11" x14ac:dyDescent="0.25">
      <c r="A90" s="116">
        <f>A89+1</f>
        <v>67</v>
      </c>
      <c r="B90" s="12" t="s">
        <v>143</v>
      </c>
      <c r="C90" s="43" t="s">
        <v>144</v>
      </c>
      <c r="D90" s="64">
        <v>5</v>
      </c>
      <c r="E90" s="5" t="s">
        <v>3</v>
      </c>
      <c r="F90" s="20">
        <v>149.82</v>
      </c>
      <c r="G90" s="14">
        <f t="shared" si="13"/>
        <v>749.09999999999991</v>
      </c>
      <c r="H90" s="171"/>
      <c r="I90" s="14" t="str">
        <f t="shared" ref="I90" si="16">IF(H90&lt;&gt;"",($D90*H90),"")</f>
        <v/>
      </c>
      <c r="J90" s="171"/>
      <c r="K90" s="13" t="str">
        <f t="shared" ref="K90" si="17">IF(J90&lt;&gt;"",($D90*J90),"")</f>
        <v/>
      </c>
    </row>
    <row r="91" spans="1:11" x14ac:dyDescent="0.25">
      <c r="A91" s="116">
        <f t="shared" ref="A91:A118" si="18">A90+1</f>
        <v>68</v>
      </c>
      <c r="B91" s="12" t="s">
        <v>145</v>
      </c>
      <c r="C91" s="43" t="s">
        <v>146</v>
      </c>
      <c r="D91" s="64">
        <v>5</v>
      </c>
      <c r="E91" s="5" t="s">
        <v>147</v>
      </c>
      <c r="F91" s="20">
        <v>36.43</v>
      </c>
      <c r="G91" s="14">
        <f t="shared" si="13"/>
        <v>182.15</v>
      </c>
      <c r="H91" s="171"/>
      <c r="I91" s="14" t="str">
        <f t="shared" ref="I91" si="19">IF(H91&lt;&gt;"",($D91*H91),"")</f>
        <v/>
      </c>
      <c r="J91" s="171"/>
      <c r="K91" s="13" t="str">
        <f t="shared" ref="K91" si="20">IF(J91&lt;&gt;"",($D91*J91),"")</f>
        <v/>
      </c>
    </row>
    <row r="92" spans="1:11" x14ac:dyDescent="0.25">
      <c r="A92" s="116">
        <f t="shared" si="18"/>
        <v>69</v>
      </c>
      <c r="B92" s="12" t="s">
        <v>148</v>
      </c>
      <c r="C92" s="65" t="s">
        <v>149</v>
      </c>
      <c r="D92" s="64">
        <v>5</v>
      </c>
      <c r="E92" s="5" t="s">
        <v>147</v>
      </c>
      <c r="F92" s="20">
        <v>41.41</v>
      </c>
      <c r="G92" s="14">
        <f t="shared" si="13"/>
        <v>207.04999999999998</v>
      </c>
      <c r="H92" s="171"/>
      <c r="I92" s="14" t="str">
        <f t="shared" ref="I92" si="21">IF(H92&lt;&gt;"",($D92*H92),"")</f>
        <v/>
      </c>
      <c r="J92" s="171"/>
      <c r="K92" s="13" t="str">
        <f t="shared" ref="K92" si="22">IF(J92&lt;&gt;"",($D92*J92),"")</f>
        <v/>
      </c>
    </row>
    <row r="93" spans="1:11" x14ac:dyDescent="0.25">
      <c r="A93" s="116">
        <f t="shared" si="18"/>
        <v>70</v>
      </c>
      <c r="B93" s="12" t="s">
        <v>150</v>
      </c>
      <c r="C93" s="43" t="s">
        <v>151</v>
      </c>
      <c r="D93" s="64">
        <v>5</v>
      </c>
      <c r="E93" s="5" t="s">
        <v>147</v>
      </c>
      <c r="F93" s="20">
        <v>7733.4</v>
      </c>
      <c r="G93" s="14">
        <f t="shared" si="13"/>
        <v>38667</v>
      </c>
      <c r="H93" s="171"/>
      <c r="I93" s="14" t="str">
        <f t="shared" ref="I93" si="23">IF(H93&lt;&gt;"",($D93*H93),"")</f>
        <v/>
      </c>
      <c r="J93" s="171"/>
      <c r="K93" s="13" t="str">
        <f t="shared" ref="K93" si="24">IF(J93&lt;&gt;"",($D93*J93),"")</f>
        <v/>
      </c>
    </row>
    <row r="94" spans="1:11" x14ac:dyDescent="0.25">
      <c r="A94" s="116">
        <f t="shared" si="18"/>
        <v>71</v>
      </c>
      <c r="B94" s="12" t="s">
        <v>152</v>
      </c>
      <c r="C94" s="43" t="s">
        <v>153</v>
      </c>
      <c r="D94" s="64">
        <v>3</v>
      </c>
      <c r="E94" s="5" t="s">
        <v>3</v>
      </c>
      <c r="F94" s="20">
        <v>238.86</v>
      </c>
      <c r="G94" s="14">
        <f t="shared" si="13"/>
        <v>716.58</v>
      </c>
      <c r="H94" s="171"/>
      <c r="I94" s="14" t="str">
        <f t="shared" ref="I94" si="25">IF(H94&lt;&gt;"",($D94*H94),"")</f>
        <v/>
      </c>
      <c r="J94" s="171"/>
      <c r="K94" s="13" t="str">
        <f t="shared" ref="K94" si="26">IF(J94&lt;&gt;"",($D94*J94),"")</f>
        <v/>
      </c>
    </row>
    <row r="95" spans="1:11" x14ac:dyDescent="0.25">
      <c r="A95" s="116">
        <f t="shared" si="18"/>
        <v>72</v>
      </c>
      <c r="B95" s="12" t="s">
        <v>154</v>
      </c>
      <c r="C95" s="43" t="s">
        <v>155</v>
      </c>
      <c r="D95" s="93">
        <v>5682</v>
      </c>
      <c r="E95" s="5" t="s">
        <v>156</v>
      </c>
      <c r="F95" s="20">
        <v>9.98</v>
      </c>
      <c r="G95" s="14">
        <f t="shared" si="13"/>
        <v>56706.36</v>
      </c>
      <c r="H95" s="171"/>
      <c r="I95" s="14" t="str">
        <f t="shared" ref="I95" si="27">IF(H95&lt;&gt;"",($D95*H95),"")</f>
        <v/>
      </c>
      <c r="J95" s="171"/>
      <c r="K95" s="13" t="str">
        <f t="shared" ref="K95" si="28">IF(J95&lt;&gt;"",($D95*J95),"")</f>
        <v/>
      </c>
    </row>
    <row r="96" spans="1:11" x14ac:dyDescent="0.25">
      <c r="A96" s="116">
        <f t="shared" si="18"/>
        <v>73</v>
      </c>
      <c r="B96" s="5" t="s">
        <v>157</v>
      </c>
      <c r="C96" s="65" t="s">
        <v>158</v>
      </c>
      <c r="D96" s="64">
        <v>1669.5</v>
      </c>
      <c r="E96" s="5" t="s">
        <v>156</v>
      </c>
      <c r="F96" s="20">
        <v>25</v>
      </c>
      <c r="G96" s="14">
        <f t="shared" si="13"/>
        <v>41737.5</v>
      </c>
      <c r="H96" s="171"/>
      <c r="I96" s="14" t="str">
        <f t="shared" ref="I96" si="29">IF(H96&lt;&gt;"",($D96*H96),"")</f>
        <v/>
      </c>
      <c r="J96" s="171"/>
      <c r="K96" s="13" t="str">
        <f t="shared" ref="K96" si="30">IF(J96&lt;&gt;"",($D96*J96),"")</f>
        <v/>
      </c>
    </row>
    <row r="97" spans="1:11" x14ac:dyDescent="0.25">
      <c r="A97" s="116">
        <f t="shared" si="18"/>
        <v>74</v>
      </c>
      <c r="B97" s="5" t="s">
        <v>159</v>
      </c>
      <c r="C97" s="66" t="s">
        <v>160</v>
      </c>
      <c r="D97" s="93">
        <v>10219</v>
      </c>
      <c r="E97" s="12" t="s">
        <v>161</v>
      </c>
      <c r="F97" s="20">
        <v>5.45</v>
      </c>
      <c r="G97" s="14">
        <f t="shared" si="13"/>
        <v>55693.55</v>
      </c>
      <c r="H97" s="171"/>
      <c r="I97" s="14" t="str">
        <f t="shared" ref="I97" si="31">IF(H97&lt;&gt;"",($D97*H97),"")</f>
        <v/>
      </c>
      <c r="J97" s="171"/>
      <c r="K97" s="13" t="str">
        <f t="shared" ref="K97" si="32">IF(J97&lt;&gt;"",($D97*J97),"")</f>
        <v/>
      </c>
    </row>
    <row r="98" spans="1:11" x14ac:dyDescent="0.25">
      <c r="A98" s="116">
        <f t="shared" si="18"/>
        <v>75</v>
      </c>
      <c r="B98" s="5" t="s">
        <v>162</v>
      </c>
      <c r="C98" s="66" t="s">
        <v>163</v>
      </c>
      <c r="D98" s="93">
        <v>1494</v>
      </c>
      <c r="E98" s="12" t="s">
        <v>161</v>
      </c>
      <c r="F98" s="20">
        <v>13.71</v>
      </c>
      <c r="G98" s="14">
        <f t="shared" si="13"/>
        <v>20482.740000000002</v>
      </c>
      <c r="H98" s="171"/>
      <c r="I98" s="14" t="str">
        <f t="shared" ref="I98" si="33">IF(H98&lt;&gt;"",($D98*H98),"")</f>
        <v/>
      </c>
      <c r="J98" s="171"/>
      <c r="K98" s="13" t="str">
        <f t="shared" ref="K98" si="34">IF(J98&lt;&gt;"",($D98*J98),"")</f>
        <v/>
      </c>
    </row>
    <row r="99" spans="1:11" x14ac:dyDescent="0.25">
      <c r="A99" s="116">
        <f t="shared" si="18"/>
        <v>76</v>
      </c>
      <c r="B99" s="5" t="s">
        <v>164</v>
      </c>
      <c r="C99" s="66" t="s">
        <v>165</v>
      </c>
      <c r="D99" s="93">
        <v>7231</v>
      </c>
      <c r="E99" s="12" t="s">
        <v>161</v>
      </c>
      <c r="F99" s="20">
        <v>18.22</v>
      </c>
      <c r="G99" s="14">
        <f t="shared" si="13"/>
        <v>131748.81999999998</v>
      </c>
      <c r="H99" s="171"/>
      <c r="I99" s="14" t="str">
        <f t="shared" ref="I99" si="35">IF(H99&lt;&gt;"",($D99*H99),"")</f>
        <v/>
      </c>
      <c r="J99" s="171"/>
      <c r="K99" s="13" t="str">
        <f t="shared" ref="K99" si="36">IF(J99&lt;&gt;"",($D99*J99),"")</f>
        <v/>
      </c>
    </row>
    <row r="100" spans="1:11" ht="31.5" x14ac:dyDescent="0.25">
      <c r="A100" s="116">
        <f t="shared" si="18"/>
        <v>77</v>
      </c>
      <c r="B100" s="5" t="s">
        <v>166</v>
      </c>
      <c r="C100" s="66" t="s">
        <v>167</v>
      </c>
      <c r="D100" s="93">
        <v>5957</v>
      </c>
      <c r="E100" s="12" t="s">
        <v>161</v>
      </c>
      <c r="F100" s="20">
        <v>0.96</v>
      </c>
      <c r="G100" s="14">
        <f t="shared" si="13"/>
        <v>5718.7199999999993</v>
      </c>
      <c r="H100" s="171"/>
      <c r="I100" s="14" t="str">
        <f t="shared" ref="I100" si="37">IF(H100&lt;&gt;"",($D100*H100),"")</f>
        <v/>
      </c>
      <c r="J100" s="171"/>
      <c r="K100" s="13" t="str">
        <f t="shared" ref="K100" si="38">IF(J100&lt;&gt;"",($D100*J100),"")</f>
        <v/>
      </c>
    </row>
    <row r="101" spans="1:11" ht="31.5" x14ac:dyDescent="0.25">
      <c r="A101" s="116">
        <f t="shared" si="18"/>
        <v>78</v>
      </c>
      <c r="B101" s="5" t="s">
        <v>168</v>
      </c>
      <c r="C101" s="66" t="s">
        <v>169</v>
      </c>
      <c r="D101" s="93">
        <v>1376</v>
      </c>
      <c r="E101" s="12" t="s">
        <v>170</v>
      </c>
      <c r="F101" s="20">
        <v>90</v>
      </c>
      <c r="G101" s="14">
        <f t="shared" si="13"/>
        <v>123840</v>
      </c>
      <c r="H101" s="171"/>
      <c r="I101" s="14" t="str">
        <f t="shared" ref="I101" si="39">IF(H101&lt;&gt;"",($D101*H101),"")</f>
        <v/>
      </c>
      <c r="J101" s="171"/>
      <c r="K101" s="13" t="str">
        <f t="shared" ref="K101" si="40">IF(J101&lt;&gt;"",($D101*J101),"")</f>
        <v/>
      </c>
    </row>
    <row r="102" spans="1:11" ht="31.5" x14ac:dyDescent="0.25">
      <c r="A102" s="116">
        <f t="shared" si="18"/>
        <v>79</v>
      </c>
      <c r="B102" s="5" t="s">
        <v>171</v>
      </c>
      <c r="C102" s="66" t="s">
        <v>172</v>
      </c>
      <c r="D102" s="93">
        <v>1226</v>
      </c>
      <c r="E102" s="12" t="s">
        <v>170</v>
      </c>
      <c r="F102" s="20">
        <v>114.81</v>
      </c>
      <c r="G102" s="14">
        <f t="shared" si="13"/>
        <v>140757.06</v>
      </c>
      <c r="H102" s="171"/>
      <c r="I102" s="14" t="str">
        <f t="shared" ref="I102" si="41">IF(H102&lt;&gt;"",($D102*H102),"")</f>
        <v/>
      </c>
      <c r="J102" s="171"/>
      <c r="K102" s="13" t="str">
        <f t="shared" ref="K102" si="42">IF(J102&lt;&gt;"",($D102*J102),"")</f>
        <v/>
      </c>
    </row>
    <row r="103" spans="1:11" x14ac:dyDescent="0.25">
      <c r="A103" s="116">
        <f t="shared" si="18"/>
        <v>80</v>
      </c>
      <c r="B103" s="5" t="s">
        <v>173</v>
      </c>
      <c r="C103" s="66" t="s">
        <v>174</v>
      </c>
      <c r="D103" s="93">
        <v>1</v>
      </c>
      <c r="E103" s="12" t="s">
        <v>3</v>
      </c>
      <c r="F103" s="20">
        <v>6545.08</v>
      </c>
      <c r="G103" s="14">
        <f t="shared" si="13"/>
        <v>6545.08</v>
      </c>
      <c r="H103" s="171"/>
      <c r="I103" s="14" t="str">
        <f t="shared" ref="I103" si="43">IF(H103&lt;&gt;"",($D103*H103),"")</f>
        <v/>
      </c>
      <c r="J103" s="171"/>
      <c r="K103" s="13" t="str">
        <f t="shared" ref="K103" si="44">IF(J103&lt;&gt;"",($D103*J103),"")</f>
        <v/>
      </c>
    </row>
    <row r="104" spans="1:11" x14ac:dyDescent="0.25">
      <c r="A104" s="116">
        <f t="shared" si="18"/>
        <v>81</v>
      </c>
      <c r="B104" s="5" t="s">
        <v>175</v>
      </c>
      <c r="C104" s="66" t="s">
        <v>176</v>
      </c>
      <c r="D104" s="93">
        <v>2</v>
      </c>
      <c r="E104" s="12" t="s">
        <v>3</v>
      </c>
      <c r="F104" s="20">
        <v>8190</v>
      </c>
      <c r="G104" s="14">
        <f t="shared" si="13"/>
        <v>16380</v>
      </c>
      <c r="H104" s="171"/>
      <c r="I104" s="14" t="str">
        <f t="shared" ref="I104" si="45">IF(H104&lt;&gt;"",($D104*H104),"")</f>
        <v/>
      </c>
      <c r="J104" s="171"/>
      <c r="K104" s="13" t="str">
        <f t="shared" ref="K104" si="46">IF(J104&lt;&gt;"",($D104*J104),"")</f>
        <v/>
      </c>
    </row>
    <row r="105" spans="1:11" x14ac:dyDescent="0.25">
      <c r="A105" s="116">
        <f t="shared" si="18"/>
        <v>82</v>
      </c>
      <c r="B105" s="5" t="s">
        <v>177</v>
      </c>
      <c r="C105" s="66" t="s">
        <v>178</v>
      </c>
      <c r="D105" s="93">
        <v>1</v>
      </c>
      <c r="E105" s="12" t="s">
        <v>3</v>
      </c>
      <c r="F105" s="20">
        <v>10204.379999999999</v>
      </c>
      <c r="G105" s="14">
        <f t="shared" si="13"/>
        <v>10204.379999999999</v>
      </c>
      <c r="H105" s="171"/>
      <c r="I105" s="14" t="str">
        <f t="shared" ref="I105" si="47">IF(H105&lt;&gt;"",($D105*H105),"")</f>
        <v/>
      </c>
      <c r="J105" s="171"/>
      <c r="K105" s="13" t="str">
        <f t="shared" ref="K105" si="48">IF(J105&lt;&gt;"",($D105*J105),"")</f>
        <v/>
      </c>
    </row>
    <row r="106" spans="1:11" ht="31.5" x14ac:dyDescent="0.25">
      <c r="A106" s="116">
        <f t="shared" si="18"/>
        <v>83</v>
      </c>
      <c r="B106" s="5" t="s">
        <v>179</v>
      </c>
      <c r="C106" s="66" t="s">
        <v>180</v>
      </c>
      <c r="D106" s="93">
        <v>4</v>
      </c>
      <c r="E106" s="12" t="s">
        <v>3</v>
      </c>
      <c r="F106" s="20">
        <v>3459.15</v>
      </c>
      <c r="G106" s="14">
        <f t="shared" si="13"/>
        <v>13836.6</v>
      </c>
      <c r="H106" s="171"/>
      <c r="I106" s="14" t="str">
        <f t="shared" ref="I106" si="49">IF(H106&lt;&gt;"",($D106*H106),"")</f>
        <v/>
      </c>
      <c r="J106" s="171"/>
      <c r="K106" s="13" t="str">
        <f t="shared" ref="K106" si="50">IF(J106&lt;&gt;"",($D106*J106),"")</f>
        <v/>
      </c>
    </row>
    <row r="107" spans="1:11" x14ac:dyDescent="0.25">
      <c r="A107" s="116">
        <f t="shared" si="18"/>
        <v>84</v>
      </c>
      <c r="B107" s="5" t="s">
        <v>181</v>
      </c>
      <c r="C107" s="66" t="s">
        <v>182</v>
      </c>
      <c r="D107" s="93">
        <v>11</v>
      </c>
      <c r="E107" s="5" t="s">
        <v>2</v>
      </c>
      <c r="F107" s="20">
        <v>101.88</v>
      </c>
      <c r="G107" s="14">
        <f t="shared" si="13"/>
        <v>1120.6799999999998</v>
      </c>
      <c r="H107" s="171"/>
      <c r="I107" s="14" t="str">
        <f t="shared" ref="I107" si="51">IF(H107&lt;&gt;"",($D107*H107),"")</f>
        <v/>
      </c>
      <c r="J107" s="171"/>
      <c r="K107" s="13" t="str">
        <f t="shared" ref="K107" si="52">IF(J107&lt;&gt;"",($D107*J107),"")</f>
        <v/>
      </c>
    </row>
    <row r="108" spans="1:11" ht="31.5" x14ac:dyDescent="0.25">
      <c r="A108" s="116">
        <f t="shared" si="18"/>
        <v>85</v>
      </c>
      <c r="B108" s="5" t="s">
        <v>183</v>
      </c>
      <c r="C108" s="66" t="s">
        <v>184</v>
      </c>
      <c r="D108" s="93">
        <v>187</v>
      </c>
      <c r="E108" s="12" t="s">
        <v>2</v>
      </c>
      <c r="F108" s="20">
        <v>87.09</v>
      </c>
      <c r="G108" s="14">
        <f t="shared" si="13"/>
        <v>16285.83</v>
      </c>
      <c r="H108" s="171"/>
      <c r="I108" s="14" t="str">
        <f t="shared" ref="I108" si="53">IF(H108&lt;&gt;"",($D108*H108),"")</f>
        <v/>
      </c>
      <c r="J108" s="171"/>
      <c r="K108" s="13" t="str">
        <f t="shared" ref="K108" si="54">IF(J108&lt;&gt;"",($D108*J108),"")</f>
        <v/>
      </c>
    </row>
    <row r="109" spans="1:11" ht="31.5" x14ac:dyDescent="0.25">
      <c r="A109" s="116">
        <f t="shared" si="18"/>
        <v>86</v>
      </c>
      <c r="B109" s="5" t="s">
        <v>185</v>
      </c>
      <c r="C109" s="66" t="s">
        <v>186</v>
      </c>
      <c r="D109" s="93">
        <v>5</v>
      </c>
      <c r="E109" s="12" t="s">
        <v>3</v>
      </c>
      <c r="F109" s="20">
        <v>1856.98</v>
      </c>
      <c r="G109" s="14">
        <f t="shared" si="13"/>
        <v>9284.9</v>
      </c>
      <c r="H109" s="171"/>
      <c r="I109" s="14" t="str">
        <f t="shared" ref="I109" si="55">IF(H109&lt;&gt;"",($D109*H109),"")</f>
        <v/>
      </c>
      <c r="J109" s="171"/>
      <c r="K109" s="13" t="str">
        <f t="shared" ref="K109" si="56">IF(J109&lt;&gt;"",($D109*J109),"")</f>
        <v/>
      </c>
    </row>
    <row r="110" spans="1:11" x14ac:dyDescent="0.25">
      <c r="A110" s="116">
        <f t="shared" si="18"/>
        <v>87</v>
      </c>
      <c r="B110" s="5" t="s">
        <v>187</v>
      </c>
      <c r="C110" s="66" t="s">
        <v>188</v>
      </c>
      <c r="D110" s="93">
        <v>10</v>
      </c>
      <c r="E110" s="12" t="s">
        <v>2</v>
      </c>
      <c r="F110" s="20">
        <v>39.869999999999997</v>
      </c>
      <c r="G110" s="14">
        <f t="shared" si="13"/>
        <v>398.7</v>
      </c>
      <c r="H110" s="171"/>
      <c r="I110" s="14" t="str">
        <f t="shared" ref="I110" si="57">IF(H110&lt;&gt;"",($D110*H110),"")</f>
        <v/>
      </c>
      <c r="J110" s="171"/>
      <c r="K110" s="13" t="str">
        <f t="shared" ref="K110" si="58">IF(J110&lt;&gt;"",($D110*J110),"")</f>
        <v/>
      </c>
    </row>
    <row r="111" spans="1:11" x14ac:dyDescent="0.25">
      <c r="A111" s="116">
        <f t="shared" si="18"/>
        <v>88</v>
      </c>
      <c r="B111" s="5" t="s">
        <v>189</v>
      </c>
      <c r="C111" s="66" t="s">
        <v>190</v>
      </c>
      <c r="D111" s="93">
        <v>1</v>
      </c>
      <c r="E111" s="12" t="s">
        <v>3</v>
      </c>
      <c r="F111" s="20">
        <v>1890.29</v>
      </c>
      <c r="G111" s="14">
        <f t="shared" si="13"/>
        <v>1890.29</v>
      </c>
      <c r="H111" s="171"/>
      <c r="I111" s="14" t="str">
        <f t="shared" ref="I111" si="59">IF(H111&lt;&gt;"",($D111*H111),"")</f>
        <v/>
      </c>
      <c r="J111" s="171"/>
      <c r="K111" s="13" t="str">
        <f t="shared" ref="K111" si="60">IF(J111&lt;&gt;"",($D111*J111),"")</f>
        <v/>
      </c>
    </row>
    <row r="112" spans="1:11" x14ac:dyDescent="0.25">
      <c r="A112" s="116">
        <f t="shared" si="18"/>
        <v>89</v>
      </c>
      <c r="B112" s="5" t="s">
        <v>191</v>
      </c>
      <c r="C112" s="66" t="s">
        <v>192</v>
      </c>
      <c r="D112" s="93">
        <v>20</v>
      </c>
      <c r="E112" s="12" t="s">
        <v>2</v>
      </c>
      <c r="F112" s="20">
        <v>530.08000000000004</v>
      </c>
      <c r="G112" s="14">
        <f t="shared" si="13"/>
        <v>10601.6</v>
      </c>
      <c r="H112" s="171"/>
      <c r="I112" s="14" t="str">
        <f t="shared" ref="I112" si="61">IF(H112&lt;&gt;"",($D112*H112),"")</f>
        <v/>
      </c>
      <c r="J112" s="171"/>
      <c r="K112" s="13" t="str">
        <f t="shared" ref="K112" si="62">IF(J112&lt;&gt;"",($D112*J112),"")</f>
        <v/>
      </c>
    </row>
    <row r="113" spans="1:12" x14ac:dyDescent="0.25">
      <c r="A113" s="116">
        <f t="shared" si="18"/>
        <v>90</v>
      </c>
      <c r="B113" s="12" t="s">
        <v>193</v>
      </c>
      <c r="C113" s="66" t="s">
        <v>194</v>
      </c>
      <c r="D113" s="93">
        <v>530</v>
      </c>
      <c r="E113" s="12" t="s">
        <v>2</v>
      </c>
      <c r="F113" s="20">
        <v>31.47</v>
      </c>
      <c r="G113" s="14">
        <f t="shared" si="13"/>
        <v>16679.099999999999</v>
      </c>
      <c r="H113" s="171"/>
      <c r="I113" s="14" t="str">
        <f t="shared" ref="I113" si="63">IF(H113&lt;&gt;"",($D113*H113),"")</f>
        <v/>
      </c>
      <c r="J113" s="171"/>
      <c r="K113" s="13" t="str">
        <f t="shared" ref="K113" si="64">IF(J113&lt;&gt;"",($D113*J113),"")</f>
        <v/>
      </c>
    </row>
    <row r="114" spans="1:12" ht="31.5" x14ac:dyDescent="0.25">
      <c r="A114" s="116">
        <f t="shared" si="18"/>
        <v>91</v>
      </c>
      <c r="B114" s="12" t="s">
        <v>195</v>
      </c>
      <c r="C114" s="66" t="s">
        <v>196</v>
      </c>
      <c r="D114" s="93">
        <v>320</v>
      </c>
      <c r="E114" s="12" t="s">
        <v>161</v>
      </c>
      <c r="F114" s="20">
        <v>51.78</v>
      </c>
      <c r="G114" s="14">
        <f t="shared" si="13"/>
        <v>16569.599999999999</v>
      </c>
      <c r="H114" s="171"/>
      <c r="I114" s="14" t="str">
        <f t="shared" ref="I114" si="65">IF(H114&lt;&gt;"",($D114*H114),"")</f>
        <v/>
      </c>
      <c r="J114" s="171"/>
      <c r="K114" s="13" t="str">
        <f t="shared" ref="K114" si="66">IF(J114&lt;&gt;"",($D114*J114),"")</f>
        <v/>
      </c>
    </row>
    <row r="115" spans="1:12" ht="31.5" x14ac:dyDescent="0.25">
      <c r="A115" s="116">
        <f t="shared" si="18"/>
        <v>92</v>
      </c>
      <c r="B115" s="12" t="s">
        <v>197</v>
      </c>
      <c r="C115" s="66" t="s">
        <v>198</v>
      </c>
      <c r="D115" s="93">
        <v>235</v>
      </c>
      <c r="E115" s="12" t="s">
        <v>161</v>
      </c>
      <c r="F115" s="20">
        <v>60.44</v>
      </c>
      <c r="G115" s="14">
        <f t="shared" si="13"/>
        <v>14203.4</v>
      </c>
      <c r="H115" s="171"/>
      <c r="I115" s="14" t="str">
        <f t="shared" ref="I115" si="67">IF(H115&lt;&gt;"",($D115*H115),"")</f>
        <v/>
      </c>
      <c r="J115" s="171"/>
      <c r="K115" s="13" t="str">
        <f t="shared" ref="K115" si="68">IF(J115&lt;&gt;"",($D115*J115),"")</f>
        <v/>
      </c>
    </row>
    <row r="116" spans="1:12" x14ac:dyDescent="0.25">
      <c r="A116" s="116">
        <f t="shared" si="18"/>
        <v>93</v>
      </c>
      <c r="B116" s="12" t="s">
        <v>199</v>
      </c>
      <c r="C116" s="66" t="s">
        <v>200</v>
      </c>
      <c r="D116" s="93">
        <v>30</v>
      </c>
      <c r="E116" s="12" t="s">
        <v>4</v>
      </c>
      <c r="F116" s="20">
        <v>29.67</v>
      </c>
      <c r="G116" s="14">
        <f t="shared" si="13"/>
        <v>890.1</v>
      </c>
      <c r="H116" s="171"/>
      <c r="I116" s="14" t="str">
        <f t="shared" ref="I116" si="69">IF(H116&lt;&gt;"",($D116*H116),"")</f>
        <v/>
      </c>
      <c r="J116" s="171"/>
      <c r="K116" s="13" t="str">
        <f t="shared" ref="K116" si="70">IF(J116&lt;&gt;"",($D116*J116),"")</f>
        <v/>
      </c>
    </row>
    <row r="117" spans="1:12" x14ac:dyDescent="0.25">
      <c r="A117" s="116">
        <f t="shared" si="18"/>
        <v>94</v>
      </c>
      <c r="B117" s="12" t="s">
        <v>201</v>
      </c>
      <c r="C117" s="66" t="s">
        <v>202</v>
      </c>
      <c r="D117" s="93">
        <v>1340</v>
      </c>
      <c r="E117" s="12" t="s">
        <v>2</v>
      </c>
      <c r="F117" s="20">
        <v>8.16</v>
      </c>
      <c r="G117" s="14">
        <f t="shared" si="13"/>
        <v>10934.4</v>
      </c>
      <c r="H117" s="171"/>
      <c r="I117" s="14" t="str">
        <f t="shared" ref="I117" si="71">IF(H117&lt;&gt;"",($D117*H117),"")</f>
        <v/>
      </c>
      <c r="J117" s="171"/>
      <c r="K117" s="13" t="str">
        <f t="shared" ref="K117" si="72">IF(J117&lt;&gt;"",($D117*J117),"")</f>
        <v/>
      </c>
    </row>
    <row r="118" spans="1:12" x14ac:dyDescent="0.25">
      <c r="A118" s="116">
        <f t="shared" si="18"/>
        <v>95</v>
      </c>
      <c r="B118" s="4" t="s">
        <v>203</v>
      </c>
      <c r="C118" s="50" t="s">
        <v>204</v>
      </c>
      <c r="D118" s="94">
        <v>15120</v>
      </c>
      <c r="E118" s="4" t="s">
        <v>161</v>
      </c>
      <c r="F118" s="95">
        <v>1.72</v>
      </c>
      <c r="G118" s="96">
        <f t="shared" si="13"/>
        <v>26006.399999999998</v>
      </c>
      <c r="H118" s="172"/>
      <c r="I118" s="96" t="str">
        <f t="shared" ref="I118" si="73">IF(H118&lt;&gt;"",($D118*H118),"")</f>
        <v/>
      </c>
      <c r="J118" s="172"/>
      <c r="K118" s="97" t="str">
        <f t="shared" ref="K118" si="74">IF(J118&lt;&gt;"",($D118*J118),"")</f>
        <v/>
      </c>
    </row>
    <row r="119" spans="1:12" ht="23.1" customHeight="1" thickBot="1" x14ac:dyDescent="0.3">
      <c r="A119" s="122" t="s">
        <v>237</v>
      </c>
      <c r="B119" s="123"/>
      <c r="C119" s="123"/>
      <c r="D119" s="123"/>
      <c r="E119" s="123"/>
      <c r="F119" s="110"/>
      <c r="G119" s="111">
        <f>SUM(G89:G118)</f>
        <v>796055.11</v>
      </c>
      <c r="H119" s="100"/>
      <c r="I119" s="101" t="str">
        <f>IF(H89&lt;&gt;"",SUM(I89:I118),"")</f>
        <v/>
      </c>
      <c r="J119" s="100"/>
      <c r="K119" s="101" t="str">
        <f>IF(J89&lt;&gt;"",SUM(K89:K118),"")</f>
        <v/>
      </c>
      <c r="L119" s="87"/>
    </row>
    <row r="120" spans="1:12" s="18" customFormat="1" ht="15.75" customHeight="1" x14ac:dyDescent="0.25">
      <c r="A120" s="59"/>
      <c r="B120" s="59"/>
      <c r="C120" s="59"/>
      <c r="D120" s="59"/>
      <c r="E120" s="59"/>
      <c r="F120" s="85"/>
      <c r="G120" s="86"/>
      <c r="H120" s="80"/>
      <c r="I120" s="61"/>
      <c r="J120" s="80"/>
      <c r="K120" s="61"/>
    </row>
    <row r="121" spans="1:12" s="18" customFormat="1" ht="15.75" customHeight="1" thickBot="1" x14ac:dyDescent="0.3">
      <c r="A121" s="59"/>
      <c r="B121" s="59"/>
      <c r="C121" s="59"/>
      <c r="D121" s="59"/>
      <c r="E121" s="59"/>
      <c r="F121" s="85"/>
      <c r="G121" s="86"/>
      <c r="H121" s="80"/>
      <c r="I121" s="61"/>
      <c r="J121" s="80"/>
      <c r="K121" s="61"/>
    </row>
    <row r="122" spans="1:12" ht="23.1" customHeight="1" x14ac:dyDescent="0.25">
      <c r="A122" s="124" t="s">
        <v>205</v>
      </c>
      <c r="B122" s="125"/>
      <c r="C122" s="125"/>
      <c r="D122" s="125"/>
      <c r="E122" s="125"/>
      <c r="F122" s="107"/>
      <c r="G122" s="107"/>
      <c r="H122" s="108"/>
      <c r="I122" s="108"/>
      <c r="J122" s="108"/>
      <c r="K122" s="109"/>
    </row>
    <row r="123" spans="1:12" ht="23.1" customHeight="1" x14ac:dyDescent="0.25">
      <c r="A123" s="126" t="s">
        <v>140</v>
      </c>
      <c r="B123" s="127"/>
      <c r="C123" s="127"/>
      <c r="D123" s="127"/>
      <c r="E123" s="128"/>
      <c r="F123" s="62"/>
      <c r="G123" s="63"/>
      <c r="H123" s="38"/>
      <c r="I123" s="38"/>
      <c r="J123" s="38"/>
      <c r="K123" s="71"/>
    </row>
    <row r="124" spans="1:12" x14ac:dyDescent="0.25">
      <c r="A124" s="116">
        <f>A118+1</f>
        <v>96</v>
      </c>
      <c r="B124" s="12" t="s">
        <v>141</v>
      </c>
      <c r="C124" s="43" t="s">
        <v>142</v>
      </c>
      <c r="D124" s="93">
        <v>720</v>
      </c>
      <c r="E124" s="5" t="s">
        <v>2</v>
      </c>
      <c r="F124" s="20">
        <v>2.2200000000000002</v>
      </c>
      <c r="G124" s="14">
        <f t="shared" ref="G124:G142" si="75">IF(F124&lt;&gt;"",($D124*F124),"")</f>
        <v>1598.4</v>
      </c>
      <c r="H124" s="171"/>
      <c r="I124" s="14" t="str">
        <f t="shared" ref="I124:I142" si="76">IF(H124&lt;&gt;"",($D124*H124),"")</f>
        <v/>
      </c>
      <c r="J124" s="171"/>
      <c r="K124" s="13" t="str">
        <f t="shared" ref="K124:K142" si="77">IF(J124&lt;&gt;"",($D124*J124),"")</f>
        <v/>
      </c>
    </row>
    <row r="125" spans="1:12" x14ac:dyDescent="0.25">
      <c r="A125" s="114">
        <f t="shared" ref="A125:A142" si="78">A124+1</f>
        <v>97</v>
      </c>
      <c r="B125" s="12" t="s">
        <v>206</v>
      </c>
      <c r="C125" s="43" t="s">
        <v>144</v>
      </c>
      <c r="D125" s="64">
        <v>2</v>
      </c>
      <c r="E125" s="5" t="s">
        <v>3</v>
      </c>
      <c r="F125" s="20">
        <v>149.82</v>
      </c>
      <c r="G125" s="14">
        <f t="shared" si="75"/>
        <v>299.64</v>
      </c>
      <c r="H125" s="171"/>
      <c r="I125" s="14" t="str">
        <f t="shared" si="76"/>
        <v/>
      </c>
      <c r="J125" s="171"/>
      <c r="K125" s="13" t="str">
        <f t="shared" si="77"/>
        <v/>
      </c>
    </row>
    <row r="126" spans="1:12" x14ac:dyDescent="0.25">
      <c r="A126" s="114">
        <f t="shared" si="78"/>
        <v>98</v>
      </c>
      <c r="B126" s="12" t="s">
        <v>207</v>
      </c>
      <c r="C126" s="43" t="s">
        <v>151</v>
      </c>
      <c r="D126" s="64">
        <v>0.9</v>
      </c>
      <c r="E126" s="5" t="s">
        <v>147</v>
      </c>
      <c r="F126" s="20">
        <v>7733.4</v>
      </c>
      <c r="G126" s="14">
        <f t="shared" si="75"/>
        <v>6960.0599999999995</v>
      </c>
      <c r="H126" s="171"/>
      <c r="I126" s="14" t="str">
        <f t="shared" si="76"/>
        <v/>
      </c>
      <c r="J126" s="171"/>
      <c r="K126" s="13" t="str">
        <f t="shared" si="77"/>
        <v/>
      </c>
    </row>
    <row r="127" spans="1:12" x14ac:dyDescent="0.25">
      <c r="A127" s="114">
        <f t="shared" si="78"/>
        <v>99</v>
      </c>
      <c r="B127" s="12" t="s">
        <v>154</v>
      </c>
      <c r="C127" s="43" t="s">
        <v>155</v>
      </c>
      <c r="D127" s="93">
        <v>156.9</v>
      </c>
      <c r="E127" s="5" t="s">
        <v>156</v>
      </c>
      <c r="F127" s="20">
        <v>9.98</v>
      </c>
      <c r="G127" s="14">
        <f t="shared" si="75"/>
        <v>1565.8620000000001</v>
      </c>
      <c r="H127" s="171"/>
      <c r="I127" s="14" t="str">
        <f t="shared" si="76"/>
        <v/>
      </c>
      <c r="J127" s="171"/>
      <c r="K127" s="13" t="str">
        <f t="shared" si="77"/>
        <v/>
      </c>
    </row>
    <row r="128" spans="1:12" x14ac:dyDescent="0.25">
      <c r="A128" s="114">
        <f t="shared" si="78"/>
        <v>100</v>
      </c>
      <c r="B128" s="5" t="s">
        <v>157</v>
      </c>
      <c r="C128" s="65" t="s">
        <v>158</v>
      </c>
      <c r="D128" s="93">
        <v>102.8</v>
      </c>
      <c r="E128" s="5" t="s">
        <v>156</v>
      </c>
      <c r="F128" s="20">
        <v>15</v>
      </c>
      <c r="G128" s="14">
        <f t="shared" si="75"/>
        <v>1542</v>
      </c>
      <c r="H128" s="171"/>
      <c r="I128" s="14" t="str">
        <f t="shared" si="76"/>
        <v/>
      </c>
      <c r="J128" s="171"/>
      <c r="K128" s="13" t="str">
        <f t="shared" si="77"/>
        <v/>
      </c>
    </row>
    <row r="129" spans="1:12" x14ac:dyDescent="0.25">
      <c r="A129" s="114">
        <f t="shared" si="78"/>
        <v>101</v>
      </c>
      <c r="B129" s="5" t="s">
        <v>159</v>
      </c>
      <c r="C129" s="66" t="s">
        <v>208</v>
      </c>
      <c r="D129" s="93">
        <v>1298</v>
      </c>
      <c r="E129" s="12" t="s">
        <v>161</v>
      </c>
      <c r="F129" s="20">
        <v>5.45</v>
      </c>
      <c r="G129" s="14">
        <f t="shared" si="75"/>
        <v>7074.1</v>
      </c>
      <c r="H129" s="171"/>
      <c r="I129" s="14" t="str">
        <f t="shared" si="76"/>
        <v/>
      </c>
      <c r="J129" s="171"/>
      <c r="K129" s="13" t="str">
        <f t="shared" si="77"/>
        <v/>
      </c>
    </row>
    <row r="130" spans="1:12" x14ac:dyDescent="0.25">
      <c r="A130" s="114">
        <f t="shared" si="78"/>
        <v>102</v>
      </c>
      <c r="B130" s="5" t="s">
        <v>164</v>
      </c>
      <c r="C130" s="66" t="s">
        <v>165</v>
      </c>
      <c r="D130" s="93">
        <v>1023</v>
      </c>
      <c r="E130" s="12" t="s">
        <v>161</v>
      </c>
      <c r="F130" s="20">
        <v>18.22</v>
      </c>
      <c r="G130" s="14">
        <f t="shared" si="75"/>
        <v>18639.059999999998</v>
      </c>
      <c r="H130" s="171"/>
      <c r="I130" s="14" t="str">
        <f t="shared" si="76"/>
        <v/>
      </c>
      <c r="J130" s="171"/>
      <c r="K130" s="13" t="str">
        <f t="shared" si="77"/>
        <v/>
      </c>
    </row>
    <row r="131" spans="1:12" ht="31.5" x14ac:dyDescent="0.25">
      <c r="A131" s="114">
        <f t="shared" si="78"/>
        <v>103</v>
      </c>
      <c r="B131" s="5" t="s">
        <v>209</v>
      </c>
      <c r="C131" s="66" t="s">
        <v>210</v>
      </c>
      <c r="D131" s="93">
        <v>1270</v>
      </c>
      <c r="E131" s="12" t="s">
        <v>161</v>
      </c>
      <c r="F131" s="20">
        <v>1.99</v>
      </c>
      <c r="G131" s="14">
        <f t="shared" si="75"/>
        <v>2527.3000000000002</v>
      </c>
      <c r="H131" s="171"/>
      <c r="I131" s="14" t="str">
        <f t="shared" si="76"/>
        <v/>
      </c>
      <c r="J131" s="171"/>
      <c r="K131" s="13" t="str">
        <f t="shared" si="77"/>
        <v/>
      </c>
    </row>
    <row r="132" spans="1:12" ht="31.5" x14ac:dyDescent="0.25">
      <c r="A132" s="114">
        <f t="shared" si="78"/>
        <v>104</v>
      </c>
      <c r="B132" s="5" t="s">
        <v>168</v>
      </c>
      <c r="C132" s="66" t="s">
        <v>169</v>
      </c>
      <c r="D132" s="93">
        <v>162</v>
      </c>
      <c r="E132" s="12" t="s">
        <v>170</v>
      </c>
      <c r="F132" s="20">
        <v>90</v>
      </c>
      <c r="G132" s="14">
        <f t="shared" si="75"/>
        <v>14580</v>
      </c>
      <c r="H132" s="171"/>
      <c r="I132" s="14" t="str">
        <f t="shared" si="76"/>
        <v/>
      </c>
      <c r="J132" s="171"/>
      <c r="K132" s="13" t="str">
        <f t="shared" si="77"/>
        <v/>
      </c>
    </row>
    <row r="133" spans="1:12" ht="31.5" x14ac:dyDescent="0.25">
      <c r="A133" s="114">
        <f t="shared" si="78"/>
        <v>105</v>
      </c>
      <c r="B133" s="5" t="s">
        <v>171</v>
      </c>
      <c r="C133" s="66" t="s">
        <v>172</v>
      </c>
      <c r="D133" s="93">
        <v>200</v>
      </c>
      <c r="E133" s="12" t="s">
        <v>170</v>
      </c>
      <c r="F133" s="20">
        <v>114.81</v>
      </c>
      <c r="G133" s="14">
        <f t="shared" si="75"/>
        <v>22962</v>
      </c>
      <c r="H133" s="171"/>
      <c r="I133" s="14" t="str">
        <f t="shared" si="76"/>
        <v/>
      </c>
      <c r="J133" s="171"/>
      <c r="K133" s="13" t="str">
        <f t="shared" si="77"/>
        <v/>
      </c>
    </row>
    <row r="134" spans="1:12" x14ac:dyDescent="0.25">
      <c r="A134" s="114">
        <f t="shared" si="78"/>
        <v>106</v>
      </c>
      <c r="B134" s="5" t="s">
        <v>211</v>
      </c>
      <c r="C134" s="66" t="s">
        <v>212</v>
      </c>
      <c r="D134" s="93">
        <v>2</v>
      </c>
      <c r="E134" s="12" t="s">
        <v>3</v>
      </c>
      <c r="F134" s="20">
        <v>5036.72</v>
      </c>
      <c r="G134" s="14">
        <f t="shared" si="75"/>
        <v>10073.44</v>
      </c>
      <c r="H134" s="171"/>
      <c r="I134" s="14" t="str">
        <f t="shared" si="76"/>
        <v/>
      </c>
      <c r="J134" s="171"/>
      <c r="K134" s="13" t="str">
        <f t="shared" si="77"/>
        <v/>
      </c>
    </row>
    <row r="135" spans="1:12" ht="31.5" x14ac:dyDescent="0.25">
      <c r="A135" s="114">
        <f t="shared" si="78"/>
        <v>107</v>
      </c>
      <c r="B135" s="5" t="s">
        <v>213</v>
      </c>
      <c r="C135" s="66" t="s">
        <v>214</v>
      </c>
      <c r="D135" s="93">
        <v>1</v>
      </c>
      <c r="E135" s="12" t="s">
        <v>3</v>
      </c>
      <c r="F135" s="20">
        <v>6000</v>
      </c>
      <c r="G135" s="14">
        <f t="shared" si="75"/>
        <v>6000</v>
      </c>
      <c r="H135" s="171"/>
      <c r="I135" s="14" t="str">
        <f t="shared" si="76"/>
        <v/>
      </c>
      <c r="J135" s="171"/>
      <c r="K135" s="13" t="str">
        <f t="shared" si="77"/>
        <v/>
      </c>
    </row>
    <row r="136" spans="1:12" ht="31.5" x14ac:dyDescent="0.25">
      <c r="A136" s="114">
        <f t="shared" si="78"/>
        <v>108</v>
      </c>
      <c r="B136" s="5" t="s">
        <v>215</v>
      </c>
      <c r="C136" s="66" t="s">
        <v>216</v>
      </c>
      <c r="D136" s="93">
        <v>221</v>
      </c>
      <c r="E136" s="12" t="s">
        <v>2</v>
      </c>
      <c r="F136" s="20">
        <v>172.78</v>
      </c>
      <c r="G136" s="14">
        <f t="shared" si="75"/>
        <v>38184.379999999997</v>
      </c>
      <c r="H136" s="171"/>
      <c r="I136" s="14" t="str">
        <f t="shared" si="76"/>
        <v/>
      </c>
      <c r="J136" s="171"/>
      <c r="K136" s="13" t="str">
        <f t="shared" si="77"/>
        <v/>
      </c>
    </row>
    <row r="137" spans="1:12" x14ac:dyDescent="0.25">
      <c r="A137" s="114">
        <f t="shared" si="78"/>
        <v>109</v>
      </c>
      <c r="B137" s="12" t="s">
        <v>193</v>
      </c>
      <c r="C137" s="66" t="s">
        <v>194</v>
      </c>
      <c r="D137" s="93">
        <v>530</v>
      </c>
      <c r="E137" s="12" t="s">
        <v>2</v>
      </c>
      <c r="F137" s="20">
        <v>31.47</v>
      </c>
      <c r="G137" s="14">
        <f t="shared" si="75"/>
        <v>16679.099999999999</v>
      </c>
      <c r="H137" s="171"/>
      <c r="I137" s="14" t="str">
        <f t="shared" si="76"/>
        <v/>
      </c>
      <c r="J137" s="171"/>
      <c r="K137" s="13" t="str">
        <f t="shared" si="77"/>
        <v/>
      </c>
    </row>
    <row r="138" spans="1:12" ht="31.5" x14ac:dyDescent="0.25">
      <c r="A138" s="114">
        <f t="shared" si="78"/>
        <v>110</v>
      </c>
      <c r="B138" s="12" t="s">
        <v>217</v>
      </c>
      <c r="C138" s="66" t="s">
        <v>218</v>
      </c>
      <c r="D138" s="93">
        <v>445</v>
      </c>
      <c r="E138" s="12" t="s">
        <v>2</v>
      </c>
      <c r="F138" s="20">
        <v>20</v>
      </c>
      <c r="G138" s="14">
        <f t="shared" si="75"/>
        <v>8900</v>
      </c>
      <c r="H138" s="171"/>
      <c r="I138" s="14" t="str">
        <f t="shared" si="76"/>
        <v/>
      </c>
      <c r="J138" s="171"/>
      <c r="K138" s="13" t="str">
        <f t="shared" si="77"/>
        <v/>
      </c>
    </row>
    <row r="139" spans="1:12" ht="31.5" x14ac:dyDescent="0.25">
      <c r="A139" s="114">
        <f t="shared" si="78"/>
        <v>111</v>
      </c>
      <c r="B139" s="12" t="s">
        <v>219</v>
      </c>
      <c r="C139" s="66" t="s">
        <v>196</v>
      </c>
      <c r="D139" s="93">
        <v>250</v>
      </c>
      <c r="E139" s="12" t="s">
        <v>161</v>
      </c>
      <c r="F139" s="20">
        <v>51.78</v>
      </c>
      <c r="G139" s="14">
        <f t="shared" si="75"/>
        <v>12945</v>
      </c>
      <c r="H139" s="171"/>
      <c r="I139" s="14" t="str">
        <f t="shared" si="76"/>
        <v/>
      </c>
      <c r="J139" s="171"/>
      <c r="K139" s="13" t="str">
        <f t="shared" si="77"/>
        <v/>
      </c>
    </row>
    <row r="140" spans="1:12" ht="31.5" x14ac:dyDescent="0.25">
      <c r="A140" s="114">
        <f t="shared" si="78"/>
        <v>112</v>
      </c>
      <c r="B140" s="12" t="s">
        <v>220</v>
      </c>
      <c r="C140" s="66" t="s">
        <v>198</v>
      </c>
      <c r="D140" s="93">
        <v>109</v>
      </c>
      <c r="E140" s="12" t="s">
        <v>161</v>
      </c>
      <c r="F140" s="20">
        <v>60.44</v>
      </c>
      <c r="G140" s="14">
        <f t="shared" si="75"/>
        <v>6587.96</v>
      </c>
      <c r="H140" s="171"/>
      <c r="I140" s="14" t="str">
        <f t="shared" si="76"/>
        <v/>
      </c>
      <c r="J140" s="171"/>
      <c r="K140" s="13" t="str">
        <f t="shared" si="77"/>
        <v/>
      </c>
    </row>
    <row r="141" spans="1:12" x14ac:dyDescent="0.25">
      <c r="A141" s="114">
        <f t="shared" si="78"/>
        <v>113</v>
      </c>
      <c r="B141" s="12" t="s">
        <v>221</v>
      </c>
      <c r="C141" s="66" t="s">
        <v>200</v>
      </c>
      <c r="D141" s="93">
        <v>50</v>
      </c>
      <c r="E141" s="12" t="s">
        <v>4</v>
      </c>
      <c r="F141" s="20">
        <v>29.67</v>
      </c>
      <c r="G141" s="14">
        <f t="shared" si="75"/>
        <v>1483.5</v>
      </c>
      <c r="H141" s="171"/>
      <c r="I141" s="14" t="str">
        <f t="shared" si="76"/>
        <v/>
      </c>
      <c r="J141" s="171"/>
      <c r="K141" s="13" t="str">
        <f t="shared" si="77"/>
        <v/>
      </c>
    </row>
    <row r="142" spans="1:12" x14ac:dyDescent="0.25">
      <c r="A142" s="114">
        <f t="shared" si="78"/>
        <v>114</v>
      </c>
      <c r="B142" s="5" t="s">
        <v>222</v>
      </c>
      <c r="C142" s="43" t="s">
        <v>204</v>
      </c>
      <c r="D142" s="64">
        <v>1000</v>
      </c>
      <c r="E142" s="5" t="s">
        <v>161</v>
      </c>
      <c r="F142" s="20">
        <v>1.72</v>
      </c>
      <c r="G142" s="14">
        <f t="shared" si="75"/>
        <v>1720</v>
      </c>
      <c r="H142" s="171"/>
      <c r="I142" s="14" t="str">
        <f t="shared" si="76"/>
        <v/>
      </c>
      <c r="J142" s="171"/>
      <c r="K142" s="13" t="str">
        <f t="shared" si="77"/>
        <v/>
      </c>
    </row>
    <row r="143" spans="1:12" ht="30.75" customHeight="1" thickBot="1" x14ac:dyDescent="0.3">
      <c r="A143" s="120" t="s">
        <v>236</v>
      </c>
      <c r="B143" s="121"/>
      <c r="C143" s="121"/>
      <c r="D143" s="121"/>
      <c r="E143" s="121"/>
      <c r="F143" s="98"/>
      <c r="G143" s="99">
        <f>SUM(G124:G142)</f>
        <v>180321.802</v>
      </c>
      <c r="H143" s="100"/>
      <c r="I143" s="101" t="str">
        <f>IF(H124&lt;&gt;"",SUM(I124:I142),"")</f>
        <v/>
      </c>
      <c r="J143" s="100"/>
      <c r="K143" s="164" t="str">
        <f>IF(J124&lt;&gt;"",SUM(K124:K142),"")</f>
        <v/>
      </c>
      <c r="L143" s="87"/>
    </row>
    <row r="144" spans="1:12" s="18" customFormat="1" ht="15.95" customHeight="1" x14ac:dyDescent="0.25">
      <c r="A144" s="77"/>
      <c r="B144" s="77"/>
      <c r="C144" s="77"/>
      <c r="D144" s="77"/>
      <c r="E144" s="77"/>
      <c r="F144" s="78"/>
      <c r="G144" s="79"/>
      <c r="H144" s="80"/>
      <c r="I144" s="61"/>
      <c r="J144" s="80"/>
      <c r="K144" s="61"/>
    </row>
    <row r="145" spans="1:11" s="18" customFormat="1" ht="15.95" customHeight="1" thickBot="1" x14ac:dyDescent="0.3">
      <c r="A145" s="77"/>
      <c r="B145" s="77"/>
      <c r="C145" s="77"/>
      <c r="D145" s="77"/>
      <c r="E145" s="77"/>
      <c r="F145" s="78"/>
      <c r="G145" s="79"/>
      <c r="H145" s="80"/>
      <c r="I145" s="61"/>
      <c r="J145" s="80"/>
      <c r="K145" s="61"/>
    </row>
    <row r="146" spans="1:11" ht="27" customHeight="1" x14ac:dyDescent="0.25">
      <c r="A146" s="155" t="s">
        <v>233</v>
      </c>
      <c r="B146" s="156"/>
      <c r="C146" s="156"/>
      <c r="D146" s="156"/>
      <c r="E146" s="156"/>
      <c r="F146" s="157"/>
      <c r="G146" s="158">
        <f>SUM(G9,G72,G40)</f>
        <v>0</v>
      </c>
      <c r="H146" s="159"/>
      <c r="I146" s="160" t="str">
        <f>IF(I9&lt;&gt;"",SUM(I9,I72,I143,I119,I84,I40),"")</f>
        <v/>
      </c>
      <c r="J146" s="159"/>
      <c r="K146" s="161" t="str">
        <f>IF(K9&lt;&gt;"",SUM(K9,K72,K143,K119,K84,K40),"")</f>
        <v/>
      </c>
    </row>
    <row r="147" spans="1:11" ht="46.5" customHeight="1" x14ac:dyDescent="0.25">
      <c r="A147" s="129" t="s">
        <v>58</v>
      </c>
      <c r="B147" s="130"/>
      <c r="C147" s="131"/>
      <c r="D147" s="173">
        <v>1</v>
      </c>
      <c r="E147" s="162">
        <v>0.1</v>
      </c>
      <c r="F147" s="67">
        <v>0.1</v>
      </c>
      <c r="G147" s="68">
        <f>SUM(E147*G146)</f>
        <v>0</v>
      </c>
      <c r="H147" s="37"/>
      <c r="I147" s="70" t="str">
        <f>IF(I9&lt;&gt;"",(I146*$E147),"")</f>
        <v/>
      </c>
      <c r="J147" s="69"/>
      <c r="K147" s="163" t="str">
        <f>IF(K9&lt;&gt;"",(K146*$E147),"")</f>
        <v/>
      </c>
    </row>
    <row r="148" spans="1:11" ht="54.75" customHeight="1" thickBot="1" x14ac:dyDescent="0.3">
      <c r="A148" s="118" t="s">
        <v>232</v>
      </c>
      <c r="B148" s="119"/>
      <c r="C148" s="119"/>
      <c r="D148" s="119"/>
      <c r="E148" s="119"/>
      <c r="F148" s="72"/>
      <c r="G148" s="73">
        <f>SUM(G146+G147)</f>
        <v>0</v>
      </c>
      <c r="H148" s="74"/>
      <c r="I148" s="75" t="str">
        <f>IF(I146&lt;&gt;"",SUM(I146:I147),"")</f>
        <v/>
      </c>
      <c r="J148" s="76"/>
      <c r="K148" s="81" t="str">
        <f>IF(K146&lt;&gt;"",SUM(K146:K147),"")</f>
        <v/>
      </c>
    </row>
    <row r="149" spans="1:11" x14ac:dyDescent="0.25">
      <c r="A149" s="88"/>
      <c r="B149" s="88"/>
      <c r="C149" s="88"/>
      <c r="D149" s="88"/>
      <c r="E149" s="88"/>
      <c r="F149" s="88"/>
      <c r="G149" s="88"/>
      <c r="H149" s="88"/>
      <c r="I149" s="88"/>
      <c r="J149" s="88"/>
      <c r="K149" s="88"/>
    </row>
    <row r="150" spans="1:11" x14ac:dyDescent="0.25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88"/>
    </row>
    <row r="151" spans="1:11" x14ac:dyDescent="0.25">
      <c r="A151" s="117" t="s">
        <v>234</v>
      </c>
      <c r="B151" s="117"/>
      <c r="C151" s="117"/>
      <c r="D151" s="88"/>
      <c r="E151" s="88"/>
      <c r="F151" s="88"/>
      <c r="G151" s="88"/>
      <c r="H151" s="88"/>
      <c r="I151" s="88"/>
      <c r="J151" s="88"/>
      <c r="K151" s="88"/>
    </row>
    <row r="152" spans="1:11" x14ac:dyDescent="0.25">
      <c r="A152" s="89"/>
      <c r="B152" s="89"/>
      <c r="C152" s="89"/>
      <c r="D152" s="88"/>
      <c r="E152" s="88"/>
      <c r="F152" s="88"/>
      <c r="G152" s="88"/>
      <c r="H152" s="88"/>
      <c r="I152" s="88"/>
      <c r="J152" s="88"/>
      <c r="K152" s="88"/>
    </row>
    <row r="153" spans="1:11" x14ac:dyDescent="0.25">
      <c r="A153" s="89"/>
      <c r="B153" s="89"/>
      <c r="C153" s="89"/>
      <c r="D153" s="88"/>
      <c r="E153" s="88"/>
      <c r="F153" s="88"/>
      <c r="G153" s="88"/>
      <c r="H153" s="88"/>
      <c r="I153" s="88"/>
      <c r="J153" s="88"/>
      <c r="K153" s="88"/>
    </row>
    <row r="154" spans="1:11" x14ac:dyDescent="0.25">
      <c r="A154" s="117" t="s">
        <v>235</v>
      </c>
      <c r="B154" s="117"/>
      <c r="C154" s="117"/>
      <c r="D154" s="88"/>
      <c r="E154" s="88"/>
      <c r="F154" s="88"/>
      <c r="G154" s="88"/>
      <c r="H154" s="88"/>
      <c r="I154" s="88"/>
      <c r="J154" s="88"/>
      <c r="K154" s="88"/>
    </row>
    <row r="155" spans="1:11" x14ac:dyDescent="0.25">
      <c r="A155" s="90"/>
      <c r="B155" s="90"/>
      <c r="C155" s="90"/>
      <c r="D155" s="88"/>
      <c r="E155" s="88"/>
      <c r="F155" s="88"/>
      <c r="G155" s="88"/>
      <c r="H155" s="88"/>
      <c r="I155" s="88"/>
      <c r="J155" s="88"/>
      <c r="K155" s="88"/>
    </row>
    <row r="156" spans="1:11" x14ac:dyDescent="0.25">
      <c r="A156" s="88"/>
      <c r="B156" s="88"/>
      <c r="C156" s="88"/>
      <c r="D156" s="88"/>
      <c r="E156" s="88"/>
      <c r="F156" s="88"/>
      <c r="G156" s="88"/>
      <c r="H156" s="88"/>
      <c r="I156" s="88"/>
      <c r="J156" s="88"/>
      <c r="K156" s="88"/>
    </row>
  </sheetData>
  <sheetProtection algorithmName="SHA-512" hashValue="X3v3GDIYEGnmz7U+ZY1jxJzyVHzys8sGHSp3TZN77cHpC6dnEl5GHSWc7EOs+BvWkHnm5aukdl1oz8AhWwWUjA==" saltValue="J4RhAf2e3zk+MBw0lDnohA==" spinCount="100000" sheet="1" objects="1" scenarios="1" selectLockedCells="1"/>
  <mergeCells count="33">
    <mergeCell ref="A6:E6"/>
    <mergeCell ref="A12:E12"/>
    <mergeCell ref="A43:E43"/>
    <mergeCell ref="A75:E75"/>
    <mergeCell ref="A88:E88"/>
    <mergeCell ref="A9:E9"/>
    <mergeCell ref="A40:E40"/>
    <mergeCell ref="A72:E72"/>
    <mergeCell ref="A84:E84"/>
    <mergeCell ref="A87:E87"/>
    <mergeCell ref="A1:E3"/>
    <mergeCell ref="J4:J5"/>
    <mergeCell ref="K4:K5"/>
    <mergeCell ref="H4:H5"/>
    <mergeCell ref="I4:I5"/>
    <mergeCell ref="F1:G3"/>
    <mergeCell ref="H1:K3"/>
    <mergeCell ref="G4:G5"/>
    <mergeCell ref="E4:E5"/>
    <mergeCell ref="C4:C5"/>
    <mergeCell ref="B4:B5"/>
    <mergeCell ref="A4:A5"/>
    <mergeCell ref="D4:D5"/>
    <mergeCell ref="F4:F5"/>
    <mergeCell ref="A151:C151"/>
    <mergeCell ref="A154:C154"/>
    <mergeCell ref="A148:E148"/>
    <mergeCell ref="A143:E143"/>
    <mergeCell ref="A119:E119"/>
    <mergeCell ref="A122:E122"/>
    <mergeCell ref="A123:E123"/>
    <mergeCell ref="A146:E146"/>
    <mergeCell ref="A147:C147"/>
  </mergeCells>
  <phoneticPr fontId="23" type="noConversion"/>
  <printOptions horizontalCentered="1"/>
  <pageMargins left="0.7" right="0.7" top="0.75" bottom="0.88" header="0.3" footer="0.17"/>
  <pageSetup scale="55" fitToHeight="0" orientation="portrait" r:id="rId1"/>
  <headerFooter>
    <oddHeader xml:space="preserve">&amp;CAPPENDIX K, BID PRICING FORM
22-TA003958DJ ERIE ROAD &amp; SR 62 IMPROVEMENTS
COUNTY PROJECT NO. 6094060 </oddHeader>
  </headerFooter>
  <rowBreaks count="3" manualBreakCount="3">
    <brk id="41" max="10" man="1"/>
    <brk id="73" max="10" man="1"/>
    <brk id="12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K</vt:lpstr>
      <vt:lpstr>'Appendix K'!Print_Area</vt:lpstr>
      <vt:lpstr>'Appendix K'!Print_Titles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Dave Janney</cp:lastModifiedBy>
  <cp:lastPrinted>2022-01-20T13:28:15Z</cp:lastPrinted>
  <dcterms:created xsi:type="dcterms:W3CDTF">2014-09-26T12:58:51Z</dcterms:created>
  <dcterms:modified xsi:type="dcterms:W3CDTF">2022-03-10T12:24:48Z</dcterms:modified>
</cp:coreProperties>
</file>