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2\22-TA003953DJ Whitfield at Prospect Intersection Improvements\Working Docs\Solicitation Docs\Addendums\"/>
    </mc:Choice>
  </mc:AlternateContent>
  <xr:revisionPtr revIDLastSave="0" documentId="13_ncr:1_{93BA9459-09DD-4953-B3F1-A7D4D1BD74DF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BID FORM" sheetId="1" r:id="rId1"/>
  </sheets>
  <definedNames>
    <definedName name="_xlnm.Print_Area" localSheetId="0">'BID FORM'!$A$1:$N$140</definedName>
    <definedName name="_xlnm.Print_Titles" localSheetId="0">'BID FORM'!$4:$5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1" l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N7" i="1"/>
  <c r="L7" i="1"/>
  <c r="I8" i="1" l="1"/>
  <c r="I7" i="1"/>
  <c r="J17" i="1"/>
  <c r="J8" i="1"/>
  <c r="J7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3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53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N129" i="1" l="1"/>
  <c r="N130" i="1" s="1"/>
  <c r="N110" i="1"/>
  <c r="L129" i="1"/>
  <c r="L110" i="1"/>
  <c r="N70" i="1"/>
  <c r="L70" i="1"/>
  <c r="G34" i="1"/>
  <c r="J34" i="1" s="1"/>
  <c r="G35" i="1"/>
  <c r="J35" i="1" s="1"/>
  <c r="G44" i="1"/>
  <c r="J44" i="1" s="1"/>
  <c r="G39" i="1"/>
  <c r="J39" i="1" s="1"/>
  <c r="G40" i="1"/>
  <c r="J40" i="1" s="1"/>
  <c r="G41" i="1"/>
  <c r="J41" i="1" s="1"/>
  <c r="G42" i="1"/>
  <c r="J42" i="1" s="1"/>
  <c r="G43" i="1"/>
  <c r="J43" i="1" s="1"/>
  <c r="G37" i="1"/>
  <c r="J37" i="1" s="1"/>
  <c r="G30" i="1"/>
  <c r="J30" i="1" s="1"/>
  <c r="G114" i="1"/>
  <c r="J114" i="1" s="1"/>
  <c r="G115" i="1"/>
  <c r="J115" i="1" s="1"/>
  <c r="G116" i="1"/>
  <c r="J116" i="1" s="1"/>
  <c r="G117" i="1"/>
  <c r="J117" i="1" s="1"/>
  <c r="G118" i="1"/>
  <c r="J118" i="1" s="1"/>
  <c r="G119" i="1"/>
  <c r="J119" i="1" s="1"/>
  <c r="G120" i="1"/>
  <c r="J120" i="1" s="1"/>
  <c r="G121" i="1"/>
  <c r="J121" i="1" s="1"/>
  <c r="G122" i="1"/>
  <c r="J122" i="1" s="1"/>
  <c r="G123" i="1"/>
  <c r="J123" i="1" s="1"/>
  <c r="G124" i="1"/>
  <c r="J124" i="1" s="1"/>
  <c r="G125" i="1"/>
  <c r="J125" i="1" s="1"/>
  <c r="G126" i="1"/>
  <c r="J126" i="1" s="1"/>
  <c r="G127" i="1"/>
  <c r="J127" i="1" s="1"/>
  <c r="G113" i="1"/>
  <c r="J113" i="1" s="1"/>
  <c r="L130" i="1" l="1"/>
  <c r="N131" i="1"/>
  <c r="N132" i="1" s="1"/>
  <c r="G107" i="1"/>
  <c r="J107" i="1" s="1"/>
  <c r="G108" i="1"/>
  <c r="J108" i="1" s="1"/>
  <c r="G104" i="1"/>
  <c r="J104" i="1" s="1"/>
  <c r="G105" i="1"/>
  <c r="J105" i="1" s="1"/>
  <c r="G106" i="1"/>
  <c r="J106" i="1" s="1"/>
  <c r="G101" i="1"/>
  <c r="J101" i="1" s="1"/>
  <c r="G100" i="1"/>
  <c r="J100" i="1" s="1"/>
  <c r="G99" i="1"/>
  <c r="J99" i="1" s="1"/>
  <c r="G102" i="1"/>
  <c r="J102" i="1" s="1"/>
  <c r="G103" i="1"/>
  <c r="J103" i="1" s="1"/>
  <c r="G98" i="1"/>
  <c r="J98" i="1" s="1"/>
  <c r="G97" i="1"/>
  <c r="J97" i="1" s="1"/>
  <c r="G96" i="1"/>
  <c r="J96" i="1" s="1"/>
  <c r="G87" i="1"/>
  <c r="J87" i="1" s="1"/>
  <c r="G88" i="1"/>
  <c r="J88" i="1" s="1"/>
  <c r="G84" i="1"/>
  <c r="J84" i="1" s="1"/>
  <c r="G82" i="1"/>
  <c r="J82" i="1" s="1"/>
  <c r="G85" i="1"/>
  <c r="J85" i="1" s="1"/>
  <c r="G86" i="1"/>
  <c r="J86" i="1" s="1"/>
  <c r="G81" i="1"/>
  <c r="J81" i="1" s="1"/>
  <c r="G79" i="1"/>
  <c r="J79" i="1" s="1"/>
  <c r="G77" i="1"/>
  <c r="J77" i="1" s="1"/>
  <c r="G80" i="1"/>
  <c r="J80" i="1" s="1"/>
  <c r="G83" i="1"/>
  <c r="J83" i="1" s="1"/>
  <c r="G76" i="1"/>
  <c r="J76" i="1" s="1"/>
  <c r="G64" i="1"/>
  <c r="J64" i="1" s="1"/>
  <c r="G61" i="1"/>
  <c r="J61" i="1" s="1"/>
  <c r="G62" i="1"/>
  <c r="J62" i="1" s="1"/>
  <c r="G63" i="1"/>
  <c r="J63" i="1" s="1"/>
  <c r="G60" i="1"/>
  <c r="J60" i="1" s="1"/>
  <c r="G59" i="1"/>
  <c r="J59" i="1" s="1"/>
  <c r="G58" i="1"/>
  <c r="J58" i="1" s="1"/>
  <c r="G65" i="1"/>
  <c r="J65" i="1" s="1"/>
  <c r="G66" i="1"/>
  <c r="J66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8" i="1"/>
  <c r="J18" i="1" s="1"/>
  <c r="G19" i="1"/>
  <c r="J19" i="1" s="1"/>
  <c r="G20" i="1"/>
  <c r="J20" i="1" s="1"/>
  <c r="G21" i="1"/>
  <c r="J21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G29" i="1"/>
  <c r="J29" i="1" s="1"/>
  <c r="G31" i="1"/>
  <c r="J31" i="1" s="1"/>
  <c r="G32" i="1"/>
  <c r="J32" i="1" s="1"/>
  <c r="G33" i="1"/>
  <c r="J33" i="1" s="1"/>
  <c r="G36" i="1"/>
  <c r="J36" i="1" s="1"/>
  <c r="G38" i="1"/>
  <c r="J38" i="1" s="1"/>
  <c r="G45" i="1"/>
  <c r="J45" i="1" s="1"/>
  <c r="G46" i="1"/>
  <c r="J46" i="1" s="1"/>
  <c r="G47" i="1"/>
  <c r="J47" i="1" s="1"/>
  <c r="G48" i="1"/>
  <c r="J48" i="1" s="1"/>
  <c r="G49" i="1"/>
  <c r="J49" i="1" s="1"/>
  <c r="G50" i="1"/>
  <c r="J50" i="1" s="1"/>
  <c r="G51" i="1"/>
  <c r="J51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G128" i="1"/>
  <c r="J128" i="1" s="1"/>
  <c r="G112" i="1"/>
  <c r="J112" i="1" s="1"/>
  <c r="G73" i="1"/>
  <c r="J73" i="1" s="1"/>
  <c r="G74" i="1"/>
  <c r="J74" i="1" s="1"/>
  <c r="G75" i="1"/>
  <c r="J75" i="1" s="1"/>
  <c r="G78" i="1"/>
  <c r="J78" i="1" s="1"/>
  <c r="G89" i="1"/>
  <c r="J89" i="1" s="1"/>
  <c r="G90" i="1"/>
  <c r="J90" i="1" s="1"/>
  <c r="G91" i="1"/>
  <c r="J91" i="1" s="1"/>
  <c r="G92" i="1"/>
  <c r="J92" i="1" s="1"/>
  <c r="G93" i="1"/>
  <c r="J93" i="1" s="1"/>
  <c r="G94" i="1"/>
  <c r="J94" i="1" s="1"/>
  <c r="G95" i="1"/>
  <c r="J95" i="1" s="1"/>
  <c r="G109" i="1"/>
  <c r="J109" i="1" s="1"/>
  <c r="G72" i="1"/>
  <c r="J72" i="1" s="1"/>
  <c r="G57" i="1"/>
  <c r="J57" i="1" s="1"/>
  <c r="G67" i="1"/>
  <c r="J67" i="1" s="1"/>
  <c r="G68" i="1"/>
  <c r="J68" i="1" s="1"/>
  <c r="G69" i="1"/>
  <c r="J69" i="1" s="1"/>
  <c r="G56" i="1"/>
  <c r="J56" i="1" s="1"/>
  <c r="G55" i="1"/>
  <c r="J55" i="1" s="1"/>
  <c r="L131" i="1" l="1"/>
  <c r="L132" i="1" s="1"/>
  <c r="J110" i="1"/>
  <c r="J70" i="1"/>
  <c r="J129" i="1"/>
  <c r="A23" i="1"/>
  <c r="A24" i="1" s="1"/>
  <c r="A25" i="1" s="1"/>
  <c r="A26" i="1" s="1"/>
  <c r="A27" i="1" s="1"/>
  <c r="A28" i="1" s="1"/>
  <c r="A29" i="1" s="1"/>
  <c r="A30" i="1" s="1"/>
  <c r="G52" i="1"/>
  <c r="J52" i="1" s="1"/>
  <c r="J53" i="1" s="1"/>
  <c r="J130" i="1" s="1"/>
  <c r="J131" i="1" l="1"/>
  <c r="J132" i="1"/>
  <c r="A31" i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2" i="1" s="1"/>
  <c r="A73" i="1" s="1"/>
  <c r="A74" i="1" s="1"/>
  <c r="A75" i="1" s="1"/>
  <c r="A76" i="1" l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2" i="1" l="1"/>
  <c r="A113" i="1" s="1"/>
  <c r="A114" i="1" s="1"/>
  <c r="A115" i="1" s="1"/>
  <c r="A116" i="1" s="1"/>
  <c r="A117" i="1" s="1"/>
  <c r="A118" i="1" s="1"/>
  <c r="A119" i="1" s="1"/>
  <c r="A120" i="1" s="1"/>
  <c r="A121" i="1" l="1"/>
  <c r="A122" i="1" s="1"/>
  <c r="A123" i="1" s="1"/>
  <c r="A124" i="1" l="1"/>
  <c r="A125" i="1" s="1"/>
  <c r="A126" i="1" s="1"/>
  <c r="A127" i="1" s="1"/>
  <c r="A128" i="1" s="1"/>
</calcChain>
</file>

<file path=xl/sharedStrings.xml><?xml version="1.0" encoding="utf-8"?>
<sst xmlns="http://schemas.openxmlformats.org/spreadsheetml/2006/main" count="377" uniqueCount="270">
  <si>
    <t>DESCRIPTION</t>
  </si>
  <si>
    <t>LS</t>
  </si>
  <si>
    <t>LF</t>
  </si>
  <si>
    <t>EA</t>
  </si>
  <si>
    <t>SY</t>
  </si>
  <si>
    <t>SF</t>
  </si>
  <si>
    <t>AS</t>
  </si>
  <si>
    <t>GM</t>
  </si>
  <si>
    <t>TOTAL BID PRICE ($)</t>
  </si>
  <si>
    <t>UNITS</t>
  </si>
  <si>
    <t>FDOT ITEM NUMBER</t>
  </si>
  <si>
    <t>PAY ITEM NO.</t>
  </si>
  <si>
    <t>TOTAL PROJECT QTY.</t>
  </si>
  <si>
    <t>PI</t>
  </si>
  <si>
    <t>0101 1</t>
  </si>
  <si>
    <t>0102 1</t>
  </si>
  <si>
    <t>0570  1  2</t>
  </si>
  <si>
    <t>REMOVAL OF EXISTING CONCRETE</t>
  </si>
  <si>
    <t>CONCRETE SIDEWALK AND DRIVEWAYS, 4" THICK</t>
  </si>
  <si>
    <t>DETECTABLE WARNINGS</t>
  </si>
  <si>
    <t>PERFORMANCE TURF, SOD</t>
  </si>
  <si>
    <t>SIGNING AND PAVEMENT MARKING</t>
  </si>
  <si>
    <t>0700  1 11</t>
  </si>
  <si>
    <t>SINGLE POST SIGN, F&amp;I GROUND MOUNT, UP TO 12 SF</t>
  </si>
  <si>
    <t>0700  1 60</t>
  </si>
  <si>
    <t>SINGLE POST SIGN, REMOVE</t>
  </si>
  <si>
    <t>0711 11123</t>
  </si>
  <si>
    <t>THERMOPLASTIC, STANDARD, WHITE, SOLID, 12" FOR CROSSWALK AND ROUNDABOUT</t>
  </si>
  <si>
    <t>0711 11125</t>
  </si>
  <si>
    <t>THERMOPLASTIC, STANDARD, WHITE, SOLID, 24" FOR STOP LINE AND CROSSWALK</t>
  </si>
  <si>
    <t>0711 11170</t>
  </si>
  <si>
    <t>THERMOPLASTIC, STANDARD, WHITE, ARROW</t>
  </si>
  <si>
    <t>0711 11241</t>
  </si>
  <si>
    <t>THERMOPLASTIC, STANDARD, YELLOW, 2-4 DOTTED GUIDE LINE /6-10 DOTTED EXTENSION LINE, 6"</t>
  </si>
  <si>
    <t>0711 14125</t>
  </si>
  <si>
    <t>0711 16101</t>
  </si>
  <si>
    <t>THERMOPLASTIC, STANDARD-OTHER SURFACES, WHITE, SOLID, 6"</t>
  </si>
  <si>
    <t>SINGLE POST SIGN, F&amp;I CUSTOM, 31+ SF</t>
  </si>
  <si>
    <t>0630  2 11</t>
  </si>
  <si>
    <t>CONDUIT, FURNISH &amp; INSTALL, OPEN TRENCH</t>
  </si>
  <si>
    <t>0630  2 12</t>
  </si>
  <si>
    <t>CONDUIT, FURNISH &amp; INSTALL, DIRECTIONAL BORE</t>
  </si>
  <si>
    <t>0635  2 11</t>
  </si>
  <si>
    <t>0715  1 12</t>
  </si>
  <si>
    <t>LIGHTING CONDUCTORS, F&amp;I, INSULATED, NO.8 - 6</t>
  </si>
  <si>
    <t>SIGNALIZATION &amp; LIGHTING</t>
  </si>
  <si>
    <t>0632  7  1</t>
  </si>
  <si>
    <t>SIGNAL CABLE- NEW OR RECONSTRUCTED INTERSECTION, FURNISH &amp; INSTALL</t>
  </si>
  <si>
    <t>MULTI-CONDUCTOR COMMUNICATION CABLE, FURNISH &amp; INSTALL</t>
  </si>
  <si>
    <t>0639  1122</t>
  </si>
  <si>
    <t>ELECTRICAL POWER SERVICE, F&amp;I, UNDERGROUND, METER PURCHASED BY CONTRACTOR</t>
  </si>
  <si>
    <t>0639  2  1</t>
  </si>
  <si>
    <t>0641  2 12</t>
  </si>
  <si>
    <t>PRESTRESSED CONCRETE POLE, F&amp;I, TYPE P-II SERVICE POLE</t>
  </si>
  <si>
    <t>0646  1 11</t>
  </si>
  <si>
    <t>0650  1 14</t>
  </si>
  <si>
    <t>TRAFFIC SIGNAL, FURNISH &amp; INSTALL ALUMINUM, 3 SECTION, 1 WAY</t>
  </si>
  <si>
    <t>0650  1 16</t>
  </si>
  <si>
    <t>TRAFFIC SIGNAL, FURNISH &amp; INSTALL ALUMINUM, 4 SECTION, 1 WAY</t>
  </si>
  <si>
    <t>0650  1 19</t>
  </si>
  <si>
    <t>TRAFFIC SIGNAL, FURNISH &amp; INSTALL ALUMINUM, 5 SECTION CLUSTER, 1 WAY</t>
  </si>
  <si>
    <t>0653  1 11</t>
  </si>
  <si>
    <t>PEDESTRIAN SIGNAL, FURNISH &amp; INSTALL LED COUNTDOWN, 1 WAY</t>
  </si>
  <si>
    <t>0660  3 11</t>
  </si>
  <si>
    <t>VEHICLE DETECTION SYSTEM- MICROWAVE, FURNISH &amp; INSTALL CABINET EQUIPMENT</t>
  </si>
  <si>
    <t>0660  3 12</t>
  </si>
  <si>
    <t>VEHICLE DETECTION SYSTEM- MICROWAVE, FURNISH &amp; INSTALL, ABOVE GROUND EQUIPMENT</t>
  </si>
  <si>
    <t>0660  6121</t>
  </si>
  <si>
    <t>VEHICLE DETECTION SYSTEM- AVI, BLUETOOTH, FURNISH &amp; INSTALL, CABINET EQUIPMENT</t>
  </si>
  <si>
    <t>0660  6122</t>
  </si>
  <si>
    <t>VEHICLE DETECTION SYSTEM- AVI, BLUETOOTH, FURNISH &amp; INSTALL, ABOVE GROUND EQUIPMENT</t>
  </si>
  <si>
    <t>0665  1 11</t>
  </si>
  <si>
    <t>PEDESTRIAN DETECTOR, FURNISH &amp; INSTALL, STANDARD</t>
  </si>
  <si>
    <t>0682  1113</t>
  </si>
  <si>
    <t>ITS CCTV  CAMERA, F&amp;I, DOME PTZ ENCLOSURE - PRESSURIZED, IP, HIGH DEFINITION</t>
  </si>
  <si>
    <t>MANAGED FIELD ETHERNET SWITCH, FURNISH &amp; INSTALL</t>
  </si>
  <si>
    <t>CONTRACT CONTINGENCY WORK (USED ONLY WITH COUNTY APPROVAL)</t>
  </si>
  <si>
    <t>VALLEY GUTTER - CONCRETE</t>
  </si>
  <si>
    <t>0700  1 74</t>
  </si>
  <si>
    <t>0700 11 391</t>
  </si>
  <si>
    <t>STEEL MAST ARM ASSEMBLY, FURNISH AND INSTALL, DOUBLE ARM 70'-60'</t>
  </si>
  <si>
    <t>STEEL MAST ARM ASSEMBLY, FURNISH AND INSTALL, SINGLE ARM 78'</t>
  </si>
  <si>
    <t>0670  5111</t>
  </si>
  <si>
    <t>TRAFFIC CONTROLLER ASSEMBLY, F&amp;I, NEMA, 1 PREEMPTION</t>
  </si>
  <si>
    <t>0685  1  12</t>
  </si>
  <si>
    <t>0684  1  1</t>
  </si>
  <si>
    <t>PULL &amp; SPLICE BOX, F&amp;I, 17" x 30" COVER SIZE</t>
  </si>
  <si>
    <t>SUBTOTAL (SIGNING AND PAVEMENT MARKING)</t>
  </si>
  <si>
    <t>SUBTOTAL (SIGNALIZATION &amp; LIGHTING)</t>
  </si>
  <si>
    <t>0527 2</t>
  </si>
  <si>
    <t>INTERSECTION IMPROVEMENTS: PROJECT NO. 6068361</t>
  </si>
  <si>
    <t>WEST SIDEWALK: PROJECT NO. 5400001</t>
  </si>
  <si>
    <t>EAST SIDEWALK: PROJECT NO. 5400002</t>
  </si>
  <si>
    <t xml:space="preserve">MOBILIZATION (Includes All Projects) </t>
  </si>
  <si>
    <t>MAINTENANCE OF TRAFFIC (MOT); (Includes All Projects)</t>
  </si>
  <si>
    <t>SUBTOTAL (POTABLE WATER)</t>
  </si>
  <si>
    <t>WORK ZONE SIGN</t>
  </si>
  <si>
    <t>TEMPORARY BARRIER, F&amp;I, LOW PROFILE, CONCRETE</t>
  </si>
  <si>
    <t>TEMPORARY BARRIER, RELOCATE, LOW PROFILE CONCRETE</t>
  </si>
  <si>
    <t>CHANNELIZING DEVICE - TYPES I, II, DI, VP, DRUM, OR LCD</t>
  </si>
  <si>
    <t>CHANNELIZING DEVICE - PEDESTRIAN LCD (LONGITUDINAL CHANNELIZING DEVICE)</t>
  </si>
  <si>
    <t>PORTABLE CHANGEABLE MESSAGE SIGN, TEMPORARY</t>
  </si>
  <si>
    <t>SEDIMENT BARRIER</t>
  </si>
  <si>
    <t>INLET PROTECTION SYSTEM</t>
  </si>
  <si>
    <t>REGULAR EXCAVATION</t>
  </si>
  <si>
    <t xml:space="preserve">EMBANKMENT  </t>
  </si>
  <si>
    <t>TYPE B STABILIZATION</t>
  </si>
  <si>
    <t>OPTIONAL BASE (BASE GROUP 09)</t>
  </si>
  <si>
    <t>MILLING EXIST ASPH PAVT, 1 1/2" AVG DEPTH</t>
  </si>
  <si>
    <t>SUPERPAVE ASPHALTIC CONCRETE, TRAFFIC C</t>
  </si>
  <si>
    <t>ASPHALT FRICTION COURSE, TRAFFIC C, FC-12.5, PG 76-22</t>
  </si>
  <si>
    <t>CONCRETE CLASS NS, GRAVITY WALL</t>
  </si>
  <si>
    <t>INLETS, DT BOT, TYPE C, &lt;10'</t>
  </si>
  <si>
    <t>INLETS, DT BOT, TYPE D, &lt;10'</t>
  </si>
  <si>
    <t>INLETS, DT BOT, TYPE D, MODIFY</t>
  </si>
  <si>
    <t>MANHOLES, P-7, &lt;10'</t>
  </si>
  <si>
    <t>PIPE CULVERT, OPTIONAL MATERIAL, ROUND, 18" S/CD</t>
  </si>
  <si>
    <t>PIPE CULVERT, OPTIONAL MATERIAL, OTHER-ELIP/ARCH, 15" S/CD</t>
  </si>
  <si>
    <t>PIPE CULVERT, OPTIONAL MATERIAL, OTHER-ELIP/ARCH, 24" S/CD</t>
  </si>
  <si>
    <t>DESILTING PIPE, 0 - 24"</t>
  </si>
  <si>
    <t>MITERED END SECTION, OPTIONAL-ELLIPTICAL/ARCH, 24" SD</t>
  </si>
  <si>
    <t>PIPE HANDRAIL - GUIDERAIL, ALUMINUM</t>
  </si>
  <si>
    <t>CONCRETE CURB &amp; GUTTER, TYPE F</t>
  </si>
  <si>
    <t>CONCRETE SIDEWALK AND DRIVEWAYS, 6" THICK</t>
  </si>
  <si>
    <t>0102 60</t>
  </si>
  <si>
    <t>0102 71 13</t>
  </si>
  <si>
    <t>0102 74 1</t>
  </si>
  <si>
    <t>0102 71 23</t>
  </si>
  <si>
    <t>0102 74 7</t>
  </si>
  <si>
    <t>0102 99</t>
  </si>
  <si>
    <t>0104 10 3</t>
  </si>
  <si>
    <t>0104 18</t>
  </si>
  <si>
    <t>0110 1 1</t>
  </si>
  <si>
    <t>0110 4 10</t>
  </si>
  <si>
    <t>0120 1</t>
  </si>
  <si>
    <t>0120 6</t>
  </si>
  <si>
    <t>0160 4</t>
  </si>
  <si>
    <t>0285 709</t>
  </si>
  <si>
    <t>0327 70 6</t>
  </si>
  <si>
    <t>0334 1 13</t>
  </si>
  <si>
    <t>0337 7 83</t>
  </si>
  <si>
    <t>0400 0 11</t>
  </si>
  <si>
    <t>0425 1 201</t>
  </si>
  <si>
    <t>0425 1 205</t>
  </si>
  <si>
    <t>0425 1 521</t>
  </si>
  <si>
    <t>0425 1 541</t>
  </si>
  <si>
    <t>0425 1 545</t>
  </si>
  <si>
    <t>0425 2 41</t>
  </si>
  <si>
    <t>0430 175 118</t>
  </si>
  <si>
    <t>0430 175 215</t>
  </si>
  <si>
    <t>0430 175 224</t>
  </si>
  <si>
    <t>0430 94 1</t>
  </si>
  <si>
    <t>0515 1 2</t>
  </si>
  <si>
    <t>0520 1 10</t>
  </si>
  <si>
    <t>0520 3</t>
  </si>
  <si>
    <t>0522 1</t>
  </si>
  <si>
    <t>0522 2</t>
  </si>
  <si>
    <t>ED</t>
  </si>
  <si>
    <t>CY</t>
  </si>
  <si>
    <t>TN</t>
  </si>
  <si>
    <t>PAINTED PAVEMENT MARKINGS, FINAL SURFACE</t>
  </si>
  <si>
    <t>THERMOPLASTIC, STANDARD, WHITE, 2-4 DOTTED GUIDELINE/ 6-10 GAP EXTENSION, 6"</t>
  </si>
  <si>
    <t>THERMOPLASTIC, STANDARD, YELLOW, SOLID, 18" FOR DIAGONAL OR CHEVRON</t>
  </si>
  <si>
    <t>THERMOPLASTIC, PREFORMED, WHITE, SOLID, 24" FOR CROSSWALK</t>
  </si>
  <si>
    <t>THERMOPLASTIC, PREFORMED, WHITE, MESSAGE</t>
  </si>
  <si>
    <t>THERMOPLASTIC, STANDARD-OTHER SURFACES, YELLOW, SOLID, 6"</t>
  </si>
  <si>
    <t>0711 16201</t>
  </si>
  <si>
    <t>0710  90</t>
  </si>
  <si>
    <t>0711 11141</t>
  </si>
  <si>
    <t>0711 11224</t>
  </si>
  <si>
    <t>0711 14160</t>
  </si>
  <si>
    <t>ROADWAY</t>
  </si>
  <si>
    <t>SUBTOTAL (ROADWAY)</t>
  </si>
  <si>
    <t>ELECTRICAL POWER SERVICE, REMOVE OVERHEAD</t>
  </si>
  <si>
    <t xml:space="preserve">ELECTRICAL SERVICE WIRE, FURNISH &amp; INSTALL </t>
  </si>
  <si>
    <t>ELECTRICAL SERVICE DISCONNECT, F&amp;I, POLE MOUNT</t>
  </si>
  <si>
    <t>EMERGENCY GENERATOR - PORTABLE, FURNISH &amp; INSTALL HOUSING ONLY</t>
  </si>
  <si>
    <t>PRESTRESSED CONCRETE POLE, COMPLETE POLE REMOVAL- POLE 30' AND GREATER</t>
  </si>
  <si>
    <t>ALUMINUM SIGNALS POLE, FURNISH &amp; INSTALL PEDESTAL</t>
  </si>
  <si>
    <t>ALUMINUM SIGNALS POLE, REMOVE</t>
  </si>
  <si>
    <t>STEEL MAST ARM ASSEMBLY, FURNISH AND INSTALL, SINGLE ARM 50'</t>
  </si>
  <si>
    <t>TRAFFIC CONTROLLER ASSEMBLY, REMOVE CONTROLLER WITH CABINET</t>
  </si>
  <si>
    <t>WIRELESS COMMUNICATION DEVICE, FURNISH &amp; INSTALL ETHERNET ACCESS POINT</t>
  </si>
  <si>
    <t xml:space="preserve">WIRELESS COMMUNICATION DEVICE, FURNISH &amp; INSTALL ETHERNET SUBSCRIBER UNIT </t>
  </si>
  <si>
    <t>UNINTERRUPTIBLE POWER SUPPLY, FURNISH AND INSTALL, ONLINE/DOUBLE CONVERSION</t>
  </si>
  <si>
    <t>SIGN PANEL, FURNISH &amp; INSTALL OVERHEAD MOUNT, UP TO 12 SF</t>
  </si>
  <si>
    <t>INTERNALLY ILLUMINATED SIGN, FURNISH &amp; INSTALL OVERHEAD MOUNT, 12-18 SF</t>
  </si>
  <si>
    <t>ELECTRONIC DISPLAY SIGN, FURNISH &amp; INSTALL OVERHEAD MOUNT- AC POWERED, BLANK OUT SIGN, UP TO 12 SF</t>
  </si>
  <si>
    <t>LUMINAIRE &amp; BRACKET ARM- ALUMINUM, FURNISH &amp; INSTALL NEW LUMINAIRE AND ARM ON NEW/EXISTING POLE</t>
  </si>
  <si>
    <t>0632  8 1</t>
  </si>
  <si>
    <t>0639  1610</t>
  </si>
  <si>
    <t>0639 4  6</t>
  </si>
  <si>
    <t>0639 3 11</t>
  </si>
  <si>
    <t>0641 2 80</t>
  </si>
  <si>
    <t>0646 1 60</t>
  </si>
  <si>
    <t>0649 21 6</t>
  </si>
  <si>
    <t>0649 21 19</t>
  </si>
  <si>
    <t>0649 21 21</t>
  </si>
  <si>
    <t>0670 5600</t>
  </si>
  <si>
    <t>0684  6 11</t>
  </si>
  <si>
    <t>0684  6 12</t>
  </si>
  <si>
    <t>0715  5  31</t>
  </si>
  <si>
    <t>0700 3 201</t>
  </si>
  <si>
    <t>0700 5 22</t>
  </si>
  <si>
    <t>MC-1</t>
  </si>
  <si>
    <t>MOBILIZATION</t>
  </si>
  <si>
    <t>MC-2</t>
  </si>
  <si>
    <t>8" PLUG &amp; FILL, POTABLE WATER MAIN</t>
  </si>
  <si>
    <t>MC-3</t>
  </si>
  <si>
    <t>6" DUCTILE IRON PIPE (RESTRAINED JOINT), POTABLE WATER</t>
  </si>
  <si>
    <t>MC-4</t>
  </si>
  <si>
    <t>8" DUCTILE IRON PIPE (RESTRAINED JOINT), POTABLE WATER</t>
  </si>
  <si>
    <t>MC-5</t>
  </si>
  <si>
    <t>6" DUCTILE IRON ELBOW (RESTRAINED JOINT), POTABLE WATER</t>
  </si>
  <si>
    <t>MC-6</t>
  </si>
  <si>
    <t>8" DUCTILE IRON ELBOW (RESTRAINED JOINT), POTABLE WATER</t>
  </si>
  <si>
    <t>MC-7</t>
  </si>
  <si>
    <t>8" DUCTILE IRON TEE (RESTRAINED JOINT), POTABLE WATER</t>
  </si>
  <si>
    <t>MC-8</t>
  </si>
  <si>
    <t>8" DUCTILE IRON UNION (RESTRAINED JOINT), POTABLE WATER</t>
  </si>
  <si>
    <t>MC-9</t>
  </si>
  <si>
    <t>8" DUCTILE IRON CAP (RESTRAINED JOINT), POTABLE WATER</t>
  </si>
  <si>
    <t>MC-10</t>
  </si>
  <si>
    <t>POTABLE WATER SERVICE REPLACEMENT</t>
  </si>
  <si>
    <t>MC-11</t>
  </si>
  <si>
    <t>8" GATE VALVE (RESTRAINED JOINT), POTABLE WATER</t>
  </si>
  <si>
    <t>MC-12</t>
  </si>
  <si>
    <t>EXISTING VALVE, ABANDON, POTABLE WATER</t>
  </si>
  <si>
    <t>MC-13</t>
  </si>
  <si>
    <t>ARV WITH ENCLOSURE, POTABLE WATER</t>
  </si>
  <si>
    <t>MC-14</t>
  </si>
  <si>
    <t>SAMPLE POINT, 8", POTABLE WATER</t>
  </si>
  <si>
    <t>MC-15</t>
  </si>
  <si>
    <t>FIRE HYDRANT, POTABLE WATER</t>
  </si>
  <si>
    <t>MC-16</t>
  </si>
  <si>
    <t>FIRE HYDRANT, REMOVE, POTABLE WATER</t>
  </si>
  <si>
    <t>MC-17</t>
  </si>
  <si>
    <t>RECORD DRAWINGS</t>
  </si>
  <si>
    <t>0425 1 531</t>
  </si>
  <si>
    <t>INLETS, DT BOT, TYPE C, MODIFIED-BACK OF SIDEWALK, &lt;10'</t>
  </si>
  <si>
    <t>0430 175 124</t>
  </si>
  <si>
    <t>PIPE CULVERT, OPTIONAL MATERIAL, ROUND, 24" S/CD</t>
  </si>
  <si>
    <t>0430 984 629</t>
  </si>
  <si>
    <t>0430 984 623</t>
  </si>
  <si>
    <t>MITERED END SECTION, OPTIONAL-ELLIPTICAL/ARCH, 15" SD</t>
  </si>
  <si>
    <t>0430 524 100</t>
  </si>
  <si>
    <t>STRAIGHT CONCRETE ENDWALLS, 24", SINGLE, 0 DEGREES, ROUND</t>
  </si>
  <si>
    <t>0430 175 218</t>
  </si>
  <si>
    <t>PIPE CULVERT, OPTIONAL MATERIAL, OTHER-ELIP/ARCH, 18" S/CD</t>
  </si>
  <si>
    <t>MITERED END SECTION, OPTIONAL ROUND, 18" SD</t>
  </si>
  <si>
    <t>0430 984 125</t>
  </si>
  <si>
    <t xml:space="preserve">CLEARING AND GRUBBING (Includes All Projects)     </t>
  </si>
  <si>
    <t>0430 984 625</t>
  </si>
  <si>
    <t>MITERED END SECTION, OPTIONAL-ELLIPTICAL/ARCH, 18" SD</t>
  </si>
  <si>
    <t>0425 6</t>
  </si>
  <si>
    <t>VALVE BOXES, ADJUST</t>
  </si>
  <si>
    <t>BIDDER NAME________________________________________________</t>
  </si>
  <si>
    <t>BIDDER SIGNATURE___________________________________________</t>
  </si>
  <si>
    <t xml:space="preserve">UNIT PRICE
</t>
  </si>
  <si>
    <t>GRAND TOTAL</t>
  </si>
  <si>
    <r>
      <t xml:space="preserve">UNIT PRICE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 
</t>
    </r>
    <r>
      <rPr>
        <b/>
        <sz val="12"/>
        <color rgb="FFFF0000"/>
        <rFont val="Times New Roman"/>
        <family val="1"/>
      </rPr>
      <t>360</t>
    </r>
    <r>
      <rPr>
        <b/>
        <sz val="12"/>
        <rFont val="Times New Roman"/>
        <family val="1"/>
      </rPr>
      <t xml:space="preserve"> Calendar Days</t>
    </r>
  </si>
  <si>
    <r>
      <t xml:space="preserve">UNIT PRICE
</t>
    </r>
    <r>
      <rPr>
        <b/>
        <sz val="12"/>
        <color rgb="FFFF0000"/>
        <rFont val="Times New Roman"/>
        <family val="1"/>
      </rPr>
      <t xml:space="preserve">BID B 
300 </t>
    </r>
    <r>
      <rPr>
        <b/>
        <sz val="12"/>
        <rFont val="Times New Roman"/>
        <family val="1"/>
      </rPr>
      <t>Calendar Days</t>
    </r>
  </si>
  <si>
    <r>
      <t xml:space="preserve">EXTENDED AMOUNT 
</t>
    </r>
    <r>
      <rPr>
        <b/>
        <sz val="12"/>
        <color rgb="FFFF0000"/>
        <rFont val="Times New Roman"/>
        <family val="1"/>
      </rPr>
      <t>BID B</t>
    </r>
  </si>
  <si>
    <r>
      <t xml:space="preserve">EXTENDED AMOUNT 
</t>
    </r>
    <r>
      <rPr>
        <b/>
        <sz val="12"/>
        <color rgb="FFFF0000"/>
        <rFont val="Times New Roman"/>
        <family val="1"/>
      </rPr>
      <t>BID A</t>
    </r>
  </si>
  <si>
    <t>POTABLE WATER (6068371)</t>
  </si>
  <si>
    <t>EOC--HDR</t>
  </si>
  <si>
    <t>SUBTOTAL ALL SECTIONS (ROADWAY, SIGNING &amp; PAVEMENT MARKING, SIGNALIZATION &amp; LIGHTING, AND POTABLE WATER)</t>
  </si>
  <si>
    <t>APPENDIX K, BID PRICING FORM REVISED
22-TA003953DJ WHITFIELD AVE AT PROSPECT ROAD INTERSECTION IMPROVEMENTS
COUNTY PROJECT NO. 6068361, 6068371, 5400001, 5400002</t>
  </si>
  <si>
    <t>INLETS, CURB, TYPE 9, &lt;10' (MANATEE COUNTY CURB INLET)</t>
  </si>
  <si>
    <t>INLETS, CURB, TYPE 9, PARTIAL  (MANATEE COUNTY CURB INLET)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</si>
</sst>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#,##0.000_);[Red]\(#,##0.000\)"/>
    <numFmt numFmtId="167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</borders>
  <cellStyleXfs count="63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9" applyNumberFormat="0" applyAlignment="0" applyProtection="0"/>
    <xf numFmtId="0" fontId="11" fillId="8" borderId="10" applyNumberFormat="0" applyAlignment="0" applyProtection="0"/>
    <xf numFmtId="0" fontId="12" fillId="8" borderId="9" applyNumberFormat="0" applyAlignment="0" applyProtection="0"/>
    <xf numFmtId="0" fontId="13" fillId="0" borderId="11" applyNumberFormat="0" applyFill="0" applyAlignment="0" applyProtection="0"/>
    <xf numFmtId="0" fontId="14" fillId="9" borderId="12" applyNumberFormat="0" applyAlignment="0" applyProtection="0"/>
    <xf numFmtId="0" fontId="15" fillId="0" borderId="0" applyNumberFormat="0" applyFill="0" applyBorder="0" applyAlignment="0" applyProtection="0"/>
    <xf numFmtId="0" fontId="3" fillId="10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5" applyNumberFormat="0" applyFont="0" applyFill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25" fillId="0" borderId="0" xfId="0" applyFont="1"/>
    <xf numFmtId="7" fontId="25" fillId="0" borderId="0" xfId="0" applyNumberFormat="1" applyFont="1"/>
    <xf numFmtId="0" fontId="0" fillId="0" borderId="0" xfId="0" applyBorder="1"/>
    <xf numFmtId="0" fontId="25" fillId="0" borderId="0" xfId="0" applyFont="1" applyProtection="1">
      <protection locked="0"/>
    </xf>
    <xf numFmtId="0" fontId="28" fillId="2" borderId="16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40" fontId="28" fillId="2" borderId="2" xfId="0" applyNumberFormat="1" applyFont="1" applyFill="1" applyBorder="1" applyAlignment="1">
      <alignment horizontal="center" vertical="center"/>
    </xf>
    <xf numFmtId="0" fontId="28" fillId="2" borderId="58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55" xfId="0" applyFont="1" applyFill="1" applyBorder="1" applyAlignment="1">
      <alignment horizontal="center" vertical="center"/>
    </xf>
    <xf numFmtId="0" fontId="28" fillId="2" borderId="57" xfId="0" applyFont="1" applyFill="1" applyBorder="1" applyAlignment="1">
      <alignment horizontal="center" vertical="center"/>
    </xf>
    <xf numFmtId="164" fontId="28" fillId="3" borderId="22" xfId="0" applyNumberFormat="1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 wrapText="1"/>
    </xf>
    <xf numFmtId="40" fontId="28" fillId="0" borderId="23" xfId="0" applyNumberFormat="1" applyFont="1" applyFill="1" applyBorder="1" applyAlignment="1">
      <alignment horizontal="center" vertical="center"/>
    </xf>
    <xf numFmtId="0" fontId="28" fillId="3" borderId="23" xfId="0" applyFont="1" applyFill="1" applyBorder="1" applyAlignment="1">
      <alignment horizontal="center" vertical="center"/>
    </xf>
    <xf numFmtId="167" fontId="28" fillId="3" borderId="23" xfId="635" quotePrefix="1" applyNumberFormat="1" applyFont="1" applyFill="1" applyBorder="1" applyAlignment="1">
      <alignment horizontal="center" vertical="center"/>
    </xf>
    <xf numFmtId="167" fontId="28" fillId="3" borderId="46" xfId="635" quotePrefix="1" applyNumberFormat="1" applyFont="1" applyFill="1" applyBorder="1" applyAlignment="1">
      <alignment horizontal="center" vertical="center"/>
    </xf>
    <xf numFmtId="167" fontId="28" fillId="3" borderId="23" xfId="635" quotePrefix="1" applyNumberFormat="1" applyFont="1" applyFill="1" applyBorder="1" applyAlignment="1" applyProtection="1">
      <alignment horizontal="center" vertical="center"/>
      <protection locked="0"/>
    </xf>
    <xf numFmtId="167" fontId="28" fillId="3" borderId="49" xfId="635" quotePrefix="1" applyNumberFormat="1" applyFont="1" applyFill="1" applyBorder="1" applyAlignment="1">
      <alignment horizontal="center" vertical="center"/>
    </xf>
    <xf numFmtId="167" fontId="28" fillId="3" borderId="50" xfId="635" quotePrefix="1" applyNumberFormat="1" applyFont="1" applyFill="1" applyBorder="1" applyAlignment="1">
      <alignment horizontal="center" vertical="center"/>
    </xf>
    <xf numFmtId="164" fontId="28" fillId="3" borderId="17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8" fillId="36" borderId="1" xfId="0" applyFont="1" applyFill="1" applyBorder="1" applyAlignment="1">
      <alignment horizontal="center" vertical="center" wrapText="1"/>
    </xf>
    <xf numFmtId="40" fontId="28" fillId="0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67" fontId="28" fillId="3" borderId="1" xfId="635" quotePrefix="1" applyNumberFormat="1" applyFont="1" applyFill="1" applyBorder="1" applyAlignment="1">
      <alignment horizontal="center" vertical="center"/>
    </xf>
    <xf numFmtId="167" fontId="28" fillId="3" borderId="47" xfId="635" quotePrefix="1" applyNumberFormat="1" applyFont="1" applyFill="1" applyBorder="1" applyAlignment="1">
      <alignment horizontal="center" vertical="center"/>
    </xf>
    <xf numFmtId="167" fontId="28" fillId="3" borderId="1" xfId="635" quotePrefix="1" applyNumberFormat="1" applyFont="1" applyFill="1" applyBorder="1" applyAlignment="1" applyProtection="1">
      <alignment horizontal="center" vertical="center"/>
      <protection locked="0"/>
    </xf>
    <xf numFmtId="40" fontId="28" fillId="0" borderId="29" xfId="0" applyNumberFormat="1" applyFont="1" applyFill="1" applyBorder="1" applyAlignment="1">
      <alignment horizontal="center" vertical="center"/>
    </xf>
    <xf numFmtId="167" fontId="28" fillId="0" borderId="1" xfId="635" quotePrefix="1" applyNumberFormat="1" applyFont="1" applyFill="1" applyBorder="1" applyAlignment="1">
      <alignment horizontal="center" vertical="center"/>
    </xf>
    <xf numFmtId="167" fontId="28" fillId="0" borderId="1" xfId="635" quotePrefix="1" applyNumberFormat="1" applyFont="1" applyFill="1" applyBorder="1" applyAlignment="1" applyProtection="1">
      <alignment horizontal="center" vertical="center"/>
      <protection locked="0"/>
    </xf>
    <xf numFmtId="167" fontId="28" fillId="3" borderId="51" xfId="635" quotePrefix="1" applyNumberFormat="1" applyFont="1" applyFill="1" applyBorder="1" applyAlignment="1">
      <alignment horizontal="center" vertical="center"/>
    </xf>
    <xf numFmtId="164" fontId="28" fillId="3" borderId="32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167" fontId="28" fillId="3" borderId="29" xfId="635" quotePrefix="1" applyNumberFormat="1" applyFont="1" applyFill="1" applyBorder="1" applyAlignment="1">
      <alignment horizontal="center" vertical="center"/>
    </xf>
    <xf numFmtId="167" fontId="28" fillId="3" borderId="29" xfId="635" quotePrefix="1" applyNumberFormat="1" applyFont="1" applyFill="1" applyBorder="1" applyAlignment="1" applyProtection="1">
      <alignment horizontal="center" vertical="center"/>
      <protection locked="0"/>
    </xf>
    <xf numFmtId="164" fontId="26" fillId="37" borderId="2" xfId="0" applyNumberFormat="1" applyFont="1" applyFill="1" applyBorder="1" applyAlignment="1">
      <alignment horizontal="center" vertical="center"/>
    </xf>
    <xf numFmtId="167" fontId="26" fillId="37" borderId="40" xfId="635" quotePrefix="1" applyNumberFormat="1" applyFont="1" applyFill="1" applyBorder="1" applyAlignment="1">
      <alignment horizontal="center" vertical="center"/>
    </xf>
    <xf numFmtId="164" fontId="26" fillId="37" borderId="55" xfId="0" applyNumberFormat="1" applyFont="1" applyFill="1" applyBorder="1" applyAlignment="1">
      <alignment horizontal="center" vertical="center"/>
    </xf>
    <xf numFmtId="167" fontId="26" fillId="37" borderId="3" xfId="635" quotePrefix="1" applyNumberFormat="1" applyFont="1" applyFill="1" applyBorder="1" applyAlignment="1">
      <alignment horizontal="center" vertical="center"/>
    </xf>
    <xf numFmtId="164" fontId="28" fillId="2" borderId="16" xfId="0" applyNumberFormat="1" applyFont="1" applyFill="1" applyBorder="1" applyAlignment="1">
      <alignment horizontal="center" vertical="center"/>
    </xf>
    <xf numFmtId="167" fontId="28" fillId="2" borderId="3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0" fontId="28" fillId="36" borderId="1" xfId="0" applyNumberFormat="1" applyFont="1" applyFill="1" applyBorder="1" applyAlignment="1">
      <alignment horizontal="center" vertical="center"/>
    </xf>
    <xf numFmtId="167" fontId="28" fillId="3" borderId="1" xfId="0" quotePrefix="1" applyNumberFormat="1" applyFont="1" applyFill="1" applyBorder="1" applyAlignment="1">
      <alignment horizontal="center" vertical="center"/>
    </xf>
    <xf numFmtId="167" fontId="28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28" fillId="0" borderId="1" xfId="2" applyFont="1" applyFill="1" applyBorder="1" applyAlignment="1">
      <alignment horizontal="center" vertical="center"/>
    </xf>
    <xf numFmtId="166" fontId="28" fillId="0" borderId="1" xfId="0" applyNumberFormat="1" applyFont="1" applyFill="1" applyBorder="1" applyAlignment="1">
      <alignment horizontal="center" vertical="center"/>
    </xf>
    <xf numFmtId="164" fontId="28" fillId="3" borderId="26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40" fontId="28" fillId="36" borderId="27" xfId="0" applyNumberFormat="1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167" fontId="28" fillId="3" borderId="25" xfId="0" quotePrefix="1" applyNumberFormat="1" applyFont="1" applyFill="1" applyBorder="1" applyAlignment="1">
      <alignment horizontal="center" vertical="center"/>
    </xf>
    <xf numFmtId="167" fontId="28" fillId="3" borderId="25" xfId="0" quotePrefix="1" applyNumberFormat="1" applyFont="1" applyFill="1" applyBorder="1" applyAlignment="1" applyProtection="1">
      <alignment horizontal="center" vertical="center"/>
      <protection locked="0"/>
    </xf>
    <xf numFmtId="0" fontId="28" fillId="2" borderId="59" xfId="0" applyFont="1" applyFill="1" applyBorder="1" applyAlignment="1">
      <alignment horizontal="center" vertical="center"/>
    </xf>
    <xf numFmtId="167" fontId="28" fillId="2" borderId="44" xfId="0" applyNumberFormat="1" applyFont="1" applyFill="1" applyBorder="1" applyAlignment="1">
      <alignment horizontal="center" vertical="center"/>
    </xf>
    <xf numFmtId="164" fontId="28" fillId="3" borderId="24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67" fontId="28" fillId="3" borderId="23" xfId="0" quotePrefix="1" applyNumberFormat="1" applyFont="1" applyFill="1" applyBorder="1" applyAlignment="1">
      <alignment horizontal="center" vertical="center"/>
    </xf>
    <xf numFmtId="167" fontId="28" fillId="3" borderId="23" xfId="0" quotePrefix="1" applyNumberFormat="1" applyFont="1" applyFill="1" applyBorder="1" applyAlignment="1" applyProtection="1">
      <alignment horizontal="center" vertical="center"/>
      <protection locked="0"/>
    </xf>
    <xf numFmtId="0" fontId="28" fillId="0" borderId="1" xfId="2" applyFont="1" applyBorder="1" applyAlignment="1">
      <alignment horizontal="center" vertical="center"/>
    </xf>
    <xf numFmtId="167" fontId="25" fillId="3" borderId="1" xfId="0" quotePrefix="1" applyNumberFormat="1" applyFont="1" applyFill="1" applyBorder="1" applyAlignment="1">
      <alignment horizontal="center" vertical="center"/>
    </xf>
    <xf numFmtId="167" fontId="25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25" fillId="3" borderId="29" xfId="0" applyFont="1" applyFill="1" applyBorder="1" applyAlignment="1">
      <alignment horizontal="center" vertical="center"/>
    </xf>
    <xf numFmtId="167" fontId="28" fillId="3" borderId="29" xfId="0" quotePrefix="1" applyNumberFormat="1" applyFont="1" applyFill="1" applyBorder="1" applyAlignment="1">
      <alignment horizontal="center" vertical="center"/>
    </xf>
    <xf numFmtId="167" fontId="28" fillId="3" borderId="29" xfId="0" quotePrefix="1" applyNumberFormat="1" applyFont="1" applyFill="1" applyBorder="1" applyAlignment="1" applyProtection="1">
      <alignment horizontal="center" vertical="center"/>
      <protection locked="0"/>
    </xf>
    <xf numFmtId="167" fontId="28" fillId="3" borderId="60" xfId="635" quotePrefix="1" applyNumberFormat="1" applyFont="1" applyFill="1" applyBorder="1" applyAlignment="1">
      <alignment horizontal="center" vertical="center"/>
    </xf>
    <xf numFmtId="1" fontId="28" fillId="2" borderId="2" xfId="0" applyNumberFormat="1" applyFont="1" applyFill="1" applyBorder="1" applyAlignment="1">
      <alignment horizontal="center" vertical="center"/>
    </xf>
    <xf numFmtId="167" fontId="28" fillId="2" borderId="2" xfId="0" applyNumberFormat="1" applyFont="1" applyFill="1" applyBorder="1" applyAlignment="1">
      <alignment horizontal="center" vertical="center"/>
    </xf>
    <xf numFmtId="167" fontId="28" fillId="2" borderId="59" xfId="0" applyNumberFormat="1" applyFont="1" applyFill="1" applyBorder="1" applyAlignment="1">
      <alignment horizontal="center" vertical="center"/>
    </xf>
    <xf numFmtId="164" fontId="25" fillId="3" borderId="17" xfId="0" applyNumberFormat="1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40" fontId="28" fillId="3" borderId="29" xfId="0" applyNumberFormat="1" applyFont="1" applyFill="1" applyBorder="1" applyAlignment="1">
      <alignment horizontal="center" vertical="center"/>
    </xf>
    <xf numFmtId="0" fontId="28" fillId="35" borderId="30" xfId="0" applyFont="1" applyFill="1" applyBorder="1" applyAlignment="1">
      <alignment horizontal="center" vertical="center"/>
    </xf>
    <xf numFmtId="167" fontId="28" fillId="3" borderId="28" xfId="0" quotePrefix="1" applyNumberFormat="1" applyFont="1" applyFill="1" applyBorder="1" applyAlignment="1">
      <alignment horizontal="center" vertical="center"/>
    </xf>
    <xf numFmtId="167" fontId="28" fillId="0" borderId="30" xfId="0" applyNumberFormat="1" applyFont="1" applyBorder="1" applyAlignment="1">
      <alignment horizontal="center" vertical="center"/>
    </xf>
    <xf numFmtId="167" fontId="28" fillId="0" borderId="30" xfId="0" applyNumberFormat="1" applyFont="1" applyBorder="1" applyAlignment="1" applyProtection="1">
      <alignment horizontal="center" vertical="center"/>
      <protection locked="0"/>
    </xf>
    <xf numFmtId="164" fontId="25" fillId="3" borderId="32" xfId="0" applyNumberFormat="1" applyFont="1" applyFill="1" applyBorder="1" applyAlignment="1">
      <alignment horizontal="center" vertical="center"/>
    </xf>
    <xf numFmtId="2" fontId="28" fillId="3" borderId="29" xfId="0" applyNumberFormat="1" applyFont="1" applyFill="1" applyBorder="1" applyAlignment="1">
      <alignment horizontal="center" vertical="center"/>
    </xf>
    <xf numFmtId="0" fontId="28" fillId="35" borderId="36" xfId="0" applyFont="1" applyFill="1" applyBorder="1" applyAlignment="1">
      <alignment horizontal="center" vertical="center"/>
    </xf>
    <xf numFmtId="167" fontId="28" fillId="3" borderId="33" xfId="0" quotePrefix="1" applyNumberFormat="1" applyFont="1" applyFill="1" applyBorder="1" applyAlignment="1">
      <alignment horizontal="center" vertical="center"/>
    </xf>
    <xf numFmtId="167" fontId="28" fillId="0" borderId="33" xfId="0" applyNumberFormat="1" applyFont="1" applyFill="1" applyBorder="1" applyAlignment="1">
      <alignment horizontal="center" vertical="center" wrapText="1"/>
    </xf>
    <xf numFmtId="167" fontId="28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26" fillId="37" borderId="35" xfId="0" applyNumberFormat="1" applyFont="1" applyFill="1" applyBorder="1" applyAlignment="1">
      <alignment horizontal="center" vertical="center"/>
    </xf>
    <xf numFmtId="164" fontId="26" fillId="37" borderId="56" xfId="0" applyNumberFormat="1" applyFont="1" applyFill="1" applyBorder="1" applyAlignment="1">
      <alignment horizontal="center" vertical="center"/>
    </xf>
    <xf numFmtId="0" fontId="29" fillId="37" borderId="56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 wrapText="1"/>
    </xf>
    <xf numFmtId="167" fontId="24" fillId="0" borderId="20" xfId="0" applyNumberFormat="1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167" fontId="24" fillId="0" borderId="43" xfId="0" applyNumberFormat="1" applyFont="1" applyFill="1" applyBorder="1" applyAlignment="1">
      <alignment horizontal="center" vertical="center" wrapText="1"/>
    </xf>
    <xf numFmtId="9" fontId="28" fillId="0" borderId="52" xfId="0" applyNumberFormat="1" applyFont="1" applyBorder="1" applyAlignment="1">
      <alignment horizontal="center" vertical="center" wrapText="1"/>
    </xf>
    <xf numFmtId="167" fontId="26" fillId="0" borderId="52" xfId="0" applyNumberFormat="1" applyFont="1" applyBorder="1" applyAlignment="1">
      <alignment horizontal="center" vertical="center" wrapText="1"/>
    </xf>
    <xf numFmtId="9" fontId="28" fillId="0" borderId="48" xfId="0" applyNumberFormat="1" applyFont="1" applyBorder="1" applyAlignment="1">
      <alignment horizontal="center" vertical="center" wrapText="1"/>
    </xf>
    <xf numFmtId="167" fontId="26" fillId="0" borderId="53" xfId="0" applyNumberFormat="1" applyFont="1" applyBorder="1" applyAlignment="1">
      <alignment horizontal="center" vertical="center" wrapText="1"/>
    </xf>
    <xf numFmtId="0" fontId="24" fillId="38" borderId="56" xfId="0" applyFont="1" applyFill="1" applyBorder="1" applyAlignment="1">
      <alignment horizontal="center" vertical="center"/>
    </xf>
    <xf numFmtId="167" fontId="24" fillId="38" borderId="42" xfId="0" applyNumberFormat="1" applyFont="1" applyFill="1" applyBorder="1" applyAlignment="1">
      <alignment horizontal="center" vertical="center"/>
    </xf>
    <xf numFmtId="0" fontId="24" fillId="38" borderId="55" xfId="0" applyFont="1" applyFill="1" applyBorder="1" applyAlignment="1">
      <alignment horizontal="center" vertical="center"/>
    </xf>
    <xf numFmtId="167" fontId="24" fillId="38" borderId="3" xfId="0" applyNumberFormat="1" applyFont="1" applyFill="1" applyBorder="1" applyAlignment="1">
      <alignment horizontal="center" vertical="center"/>
    </xf>
    <xf numFmtId="0" fontId="29" fillId="0" borderId="0" xfId="0" applyFont="1"/>
    <xf numFmtId="38" fontId="24" fillId="0" borderId="0" xfId="636" applyNumberFormat="1" applyFont="1" applyAlignment="1" applyProtection="1"/>
    <xf numFmtId="38" fontId="24" fillId="0" borderId="0" xfId="636" applyNumberFormat="1" applyFont="1" applyAlignment="1" applyProtection="1">
      <protection locked="0"/>
    </xf>
    <xf numFmtId="0" fontId="29" fillId="0" borderId="0" xfId="0" applyFont="1" applyProtection="1">
      <protection locked="0"/>
    </xf>
    <xf numFmtId="0" fontId="28" fillId="3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8" fillId="3" borderId="25" xfId="0" applyFont="1" applyFill="1" applyBorder="1" applyAlignment="1">
      <alignment horizontal="left" vertical="center" wrapText="1"/>
    </xf>
    <xf numFmtId="0" fontId="28" fillId="0" borderId="23" xfId="0" applyFont="1" applyFill="1" applyBorder="1" applyAlignment="1">
      <alignment horizontal="left" vertical="center" wrapText="1"/>
    </xf>
    <xf numFmtId="0" fontId="28" fillId="0" borderId="29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4" fillId="39" borderId="41" xfId="0" applyFont="1" applyFill="1" applyBorder="1" applyAlignment="1">
      <alignment horizontal="center" vertical="center" wrapText="1"/>
    </xf>
    <xf numFmtId="0" fontId="28" fillId="39" borderId="44" xfId="0" applyFont="1" applyFill="1" applyBorder="1" applyAlignment="1">
      <alignment horizontal="center" vertical="center" wrapText="1"/>
    </xf>
    <xf numFmtId="0" fontId="24" fillId="39" borderId="45" xfId="0" applyFont="1" applyFill="1" applyBorder="1" applyAlignment="1">
      <alignment horizontal="center" vertical="center" wrapText="1"/>
    </xf>
    <xf numFmtId="0" fontId="28" fillId="39" borderId="5" xfId="0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61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59" xfId="0" applyFont="1" applyBorder="1" applyAlignment="1" applyProtection="1">
      <alignment horizontal="center" vertical="center"/>
      <protection locked="0"/>
    </xf>
    <xf numFmtId="0" fontId="26" fillId="0" borderId="44" xfId="0" applyFont="1" applyBorder="1" applyAlignment="1" applyProtection="1">
      <alignment horizontal="center" vertical="center"/>
      <protection locked="0"/>
    </xf>
    <xf numFmtId="164" fontId="26" fillId="37" borderId="16" xfId="0" applyNumberFormat="1" applyFont="1" applyFill="1" applyBorder="1" applyAlignment="1">
      <alignment horizontal="center" vertical="center"/>
    </xf>
    <xf numFmtId="164" fontId="26" fillId="37" borderId="2" xfId="0" applyNumberFormat="1" applyFont="1" applyFill="1" applyBorder="1" applyAlignment="1">
      <alignment horizontal="center" vertical="center"/>
    </xf>
    <xf numFmtId="164" fontId="26" fillId="37" borderId="58" xfId="0" applyNumberFormat="1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4" fillId="39" borderId="5" xfId="0" applyFont="1" applyFill="1" applyBorder="1" applyAlignment="1">
      <alignment horizontal="center" vertical="center" wrapText="1"/>
    </xf>
    <xf numFmtId="0" fontId="24" fillId="39" borderId="62" xfId="0" applyFont="1" applyFill="1" applyBorder="1" applyAlignment="1">
      <alignment horizontal="center" vertical="center" wrapText="1"/>
    </xf>
    <xf numFmtId="0" fontId="24" fillId="39" borderId="21" xfId="0" applyFont="1" applyFill="1" applyBorder="1" applyAlignment="1">
      <alignment horizontal="center" vertical="center" wrapText="1"/>
    </xf>
    <xf numFmtId="40" fontId="24" fillId="39" borderId="45" xfId="0" applyNumberFormat="1" applyFont="1" applyFill="1" applyBorder="1" applyAlignment="1">
      <alignment horizontal="center" vertical="center" wrapText="1"/>
    </xf>
    <xf numFmtId="0" fontId="24" fillId="0" borderId="18" xfId="0" applyNumberFormat="1" applyFont="1" applyBorder="1" applyAlignment="1">
      <alignment horizontal="center" vertical="center"/>
    </xf>
    <xf numFmtId="0" fontId="24" fillId="0" borderId="19" xfId="0" applyNumberFormat="1" applyFont="1" applyBorder="1" applyAlignment="1">
      <alignment horizontal="center" vertical="center"/>
    </xf>
    <xf numFmtId="0" fontId="24" fillId="0" borderId="37" xfId="0" applyNumberFormat="1" applyFont="1" applyBorder="1" applyAlignment="1">
      <alignment horizontal="center" vertical="center"/>
    </xf>
    <xf numFmtId="0" fontId="24" fillId="0" borderId="18" xfId="0" applyNumberFormat="1" applyFont="1" applyBorder="1" applyAlignment="1">
      <alignment horizontal="center" vertical="center" wrapText="1"/>
    </xf>
    <xf numFmtId="0" fontId="24" fillId="0" borderId="19" xfId="0" applyNumberFormat="1" applyFont="1" applyBorder="1" applyAlignment="1">
      <alignment horizontal="center" vertical="center" wrapText="1"/>
    </xf>
    <xf numFmtId="0" fontId="24" fillId="0" borderId="37" xfId="0" applyNumberFormat="1" applyFont="1" applyBorder="1" applyAlignment="1">
      <alignment horizontal="center" vertical="center" wrapText="1"/>
    </xf>
    <xf numFmtId="0" fontId="26" fillId="38" borderId="18" xfId="0" applyFont="1" applyFill="1" applyBorder="1" applyAlignment="1">
      <alignment horizontal="center" vertical="center" wrapText="1"/>
    </xf>
    <xf numFmtId="0" fontId="26" fillId="38" borderId="19" xfId="0" applyFont="1" applyFill="1" applyBorder="1" applyAlignment="1">
      <alignment horizontal="center" vertical="center" wrapText="1"/>
    </xf>
    <xf numFmtId="0" fontId="26" fillId="38" borderId="37" xfId="0" applyFont="1" applyFill="1" applyBorder="1" applyAlignment="1">
      <alignment horizontal="center" vertical="center" wrapText="1"/>
    </xf>
    <xf numFmtId="164" fontId="26" fillId="37" borderId="34" xfId="0" applyNumberFormat="1" applyFont="1" applyFill="1" applyBorder="1" applyAlignment="1">
      <alignment horizontal="center" vertical="center"/>
    </xf>
    <xf numFmtId="164" fontId="26" fillId="37" borderId="35" xfId="0" applyNumberFormat="1" applyFont="1" applyFill="1" applyBorder="1" applyAlignment="1">
      <alignment horizontal="center" vertical="center"/>
    </xf>
  </cellXfs>
  <cellStyles count="637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0" xfId="628" xr:uid="{00000000-0005-0000-0000-00001B000000}"/>
    <cellStyle name="Currency" xfId="635" builtinId="4"/>
    <cellStyle name="Currency 2" xfId="43" xr:uid="{00000000-0005-0000-0000-00001D000000}"/>
    <cellStyle name="Currency0" xfId="629" xr:uid="{00000000-0005-0000-0000-00001E000000}"/>
    <cellStyle name="Date" xfId="630" xr:uid="{00000000-0005-0000-0000-00001F000000}"/>
    <cellStyle name="Explanatory Text 2" xfId="17" xr:uid="{00000000-0005-0000-0000-000020000000}"/>
    <cellStyle name="Fixed" xfId="631" xr:uid="{00000000-0005-0000-0000-000021000000}"/>
    <cellStyle name="Good 2" xfId="7" xr:uid="{00000000-0005-0000-0000-000022000000}"/>
    <cellStyle name="Heading 1 2" xfId="632" xr:uid="{00000000-0005-0000-0000-000023000000}"/>
    <cellStyle name="Heading 1 3" xfId="3" xr:uid="{00000000-0005-0000-0000-000024000000}"/>
    <cellStyle name="Heading 2 2" xfId="633" xr:uid="{00000000-0005-0000-0000-000025000000}"/>
    <cellStyle name="Heading 2 3" xfId="4" xr:uid="{00000000-0005-0000-0000-000026000000}"/>
    <cellStyle name="Heading 3 2" xfId="5" xr:uid="{00000000-0005-0000-0000-000027000000}"/>
    <cellStyle name="Heading 4 2" xfId="6" xr:uid="{00000000-0005-0000-0000-000028000000}"/>
    <cellStyle name="Input 2" xfId="10" xr:uid="{00000000-0005-0000-0000-000029000000}"/>
    <cellStyle name="Linked Cell 2" xfId="13" xr:uid="{00000000-0005-0000-0000-00002A000000}"/>
    <cellStyle name="Neutral 2" xfId="9" xr:uid="{00000000-0005-0000-0000-00002B000000}"/>
    <cellStyle name="Normal" xfId="0" builtinId="0"/>
    <cellStyle name="Normal 10" xfId="54" xr:uid="{00000000-0005-0000-0000-00002D000000}"/>
    <cellStyle name="Normal 10 2" xfId="106" xr:uid="{00000000-0005-0000-0000-00002E000000}"/>
    <cellStyle name="Normal 10 3" xfId="163" xr:uid="{00000000-0005-0000-0000-00002F000000}"/>
    <cellStyle name="Normal 10 4" xfId="220" xr:uid="{00000000-0005-0000-0000-000030000000}"/>
    <cellStyle name="Normal 10 5" xfId="378" xr:uid="{00000000-0005-0000-0000-000031000000}"/>
    <cellStyle name="Normal 10 6" xfId="390" xr:uid="{00000000-0005-0000-0000-000032000000}"/>
    <cellStyle name="Normal 10 7" xfId="497" xr:uid="{00000000-0005-0000-0000-000033000000}"/>
    <cellStyle name="Normal 10 8" xfId="538" xr:uid="{00000000-0005-0000-0000-000034000000}"/>
    <cellStyle name="Normal 11" xfId="55" xr:uid="{00000000-0005-0000-0000-000035000000}"/>
    <cellStyle name="Normal 11 2" xfId="107" xr:uid="{00000000-0005-0000-0000-000036000000}"/>
    <cellStyle name="Normal 11 3" xfId="164" xr:uid="{00000000-0005-0000-0000-000037000000}"/>
    <cellStyle name="Normal 11 4" xfId="221" xr:uid="{00000000-0005-0000-0000-000038000000}"/>
    <cellStyle name="Normal 11 5" xfId="324" xr:uid="{00000000-0005-0000-0000-000039000000}"/>
    <cellStyle name="Normal 11 6" xfId="441" xr:uid="{00000000-0005-0000-0000-00003A000000}"/>
    <cellStyle name="Normal 11 7" xfId="451" xr:uid="{00000000-0005-0000-0000-00003B000000}"/>
    <cellStyle name="Normal 11 8" xfId="504" xr:uid="{00000000-0005-0000-0000-00003C000000}"/>
    <cellStyle name="Normal 12" xfId="56" xr:uid="{00000000-0005-0000-0000-00003D000000}"/>
    <cellStyle name="Normal 12 2" xfId="108" xr:uid="{00000000-0005-0000-0000-00003E000000}"/>
    <cellStyle name="Normal 12 3" xfId="165" xr:uid="{00000000-0005-0000-0000-00003F000000}"/>
    <cellStyle name="Normal 12 4" xfId="222" xr:uid="{00000000-0005-0000-0000-000040000000}"/>
    <cellStyle name="Normal 12 5" xfId="377" xr:uid="{00000000-0005-0000-0000-000041000000}"/>
    <cellStyle name="Normal 12 6" xfId="389" xr:uid="{00000000-0005-0000-0000-000042000000}"/>
    <cellStyle name="Normal 12 7" xfId="496" xr:uid="{00000000-0005-0000-0000-000043000000}"/>
    <cellStyle name="Normal 12 8" xfId="537" xr:uid="{00000000-0005-0000-0000-000044000000}"/>
    <cellStyle name="Normal 13" xfId="57" xr:uid="{00000000-0005-0000-0000-000045000000}"/>
    <cellStyle name="Normal 13 2" xfId="109" xr:uid="{00000000-0005-0000-0000-000046000000}"/>
    <cellStyle name="Normal 13 3" xfId="166" xr:uid="{00000000-0005-0000-0000-000047000000}"/>
    <cellStyle name="Normal 13 4" xfId="223" xr:uid="{00000000-0005-0000-0000-000048000000}"/>
    <cellStyle name="Normal 13 5" xfId="323" xr:uid="{00000000-0005-0000-0000-000049000000}"/>
    <cellStyle name="Normal 13 6" xfId="440" xr:uid="{00000000-0005-0000-0000-00004A000000}"/>
    <cellStyle name="Normal 13 7" xfId="450" xr:uid="{00000000-0005-0000-0000-00004B000000}"/>
    <cellStyle name="Normal 13 8" xfId="503" xr:uid="{00000000-0005-0000-0000-00004C000000}"/>
    <cellStyle name="Normal 14" xfId="45" xr:uid="{00000000-0005-0000-0000-00004D000000}"/>
    <cellStyle name="Normal 14 2" xfId="110" xr:uid="{00000000-0005-0000-0000-00004E000000}"/>
    <cellStyle name="Normal 14 3" xfId="167" xr:uid="{00000000-0005-0000-0000-00004F000000}"/>
    <cellStyle name="Normal 14 4" xfId="224" xr:uid="{00000000-0005-0000-0000-000050000000}"/>
    <cellStyle name="Normal 14 5" xfId="376" xr:uid="{00000000-0005-0000-0000-000051000000}"/>
    <cellStyle name="Normal 14 6" xfId="388" xr:uid="{00000000-0005-0000-0000-000052000000}"/>
    <cellStyle name="Normal 14 7" xfId="495" xr:uid="{00000000-0005-0000-0000-000053000000}"/>
    <cellStyle name="Normal 14 8" xfId="536" xr:uid="{00000000-0005-0000-0000-000054000000}"/>
    <cellStyle name="Normal 15" xfId="58" xr:uid="{00000000-0005-0000-0000-000055000000}"/>
    <cellStyle name="Normal 15 2" xfId="111" xr:uid="{00000000-0005-0000-0000-000056000000}"/>
    <cellStyle name="Normal 15 3" xfId="168" xr:uid="{00000000-0005-0000-0000-000057000000}"/>
    <cellStyle name="Normal 15 4" xfId="225" xr:uid="{00000000-0005-0000-0000-000058000000}"/>
    <cellStyle name="Normal 15 5" xfId="322" xr:uid="{00000000-0005-0000-0000-000059000000}"/>
    <cellStyle name="Normal 15 6" xfId="439" xr:uid="{00000000-0005-0000-0000-00005A000000}"/>
    <cellStyle name="Normal 15 7" xfId="449" xr:uid="{00000000-0005-0000-0000-00005B000000}"/>
    <cellStyle name="Normal 15 8" xfId="502" xr:uid="{00000000-0005-0000-0000-00005C000000}"/>
    <cellStyle name="Normal 16" xfId="59" xr:uid="{00000000-0005-0000-0000-00005D000000}"/>
    <cellStyle name="Normal 16 2" xfId="112" xr:uid="{00000000-0005-0000-0000-00005E000000}"/>
    <cellStyle name="Normal 16 3" xfId="169" xr:uid="{00000000-0005-0000-0000-00005F000000}"/>
    <cellStyle name="Normal 16 4" xfId="226" xr:uid="{00000000-0005-0000-0000-000060000000}"/>
    <cellStyle name="Normal 16 5" xfId="375" xr:uid="{00000000-0005-0000-0000-000061000000}"/>
    <cellStyle name="Normal 16 6" xfId="387" xr:uid="{00000000-0005-0000-0000-000062000000}"/>
    <cellStyle name="Normal 16 7" xfId="494" xr:uid="{00000000-0005-0000-0000-000063000000}"/>
    <cellStyle name="Normal 16 8" xfId="535" xr:uid="{00000000-0005-0000-0000-000064000000}"/>
    <cellStyle name="Normal 17" xfId="60" xr:uid="{00000000-0005-0000-0000-000065000000}"/>
    <cellStyle name="Normal 17 2" xfId="113" xr:uid="{00000000-0005-0000-0000-000066000000}"/>
    <cellStyle name="Normal 17 3" xfId="170" xr:uid="{00000000-0005-0000-0000-000067000000}"/>
    <cellStyle name="Normal 17 4" xfId="227" xr:uid="{00000000-0005-0000-0000-000068000000}"/>
    <cellStyle name="Normal 17 5" xfId="321" xr:uid="{00000000-0005-0000-0000-000069000000}"/>
    <cellStyle name="Normal 17 6" xfId="438" xr:uid="{00000000-0005-0000-0000-00006A000000}"/>
    <cellStyle name="Normal 17 7" xfId="448" xr:uid="{00000000-0005-0000-0000-00006B000000}"/>
    <cellStyle name="Normal 17 8" xfId="501" xr:uid="{00000000-0005-0000-0000-00006C000000}"/>
    <cellStyle name="Normal 18" xfId="61" xr:uid="{00000000-0005-0000-0000-00006D000000}"/>
    <cellStyle name="Normal 18 2" xfId="114" xr:uid="{00000000-0005-0000-0000-00006E000000}"/>
    <cellStyle name="Normal 18 3" xfId="171" xr:uid="{00000000-0005-0000-0000-00006F000000}"/>
    <cellStyle name="Normal 18 4" xfId="228" xr:uid="{00000000-0005-0000-0000-000070000000}"/>
    <cellStyle name="Normal 18 5" xfId="374" xr:uid="{00000000-0005-0000-0000-000071000000}"/>
    <cellStyle name="Normal 18 6" xfId="386" xr:uid="{00000000-0005-0000-0000-000072000000}"/>
    <cellStyle name="Normal 18 7" xfId="493" xr:uid="{00000000-0005-0000-0000-000073000000}"/>
    <cellStyle name="Normal 18 8" xfId="534" xr:uid="{00000000-0005-0000-0000-000074000000}"/>
    <cellStyle name="Normal 19" xfId="62" xr:uid="{00000000-0005-0000-0000-000075000000}"/>
    <cellStyle name="Normal 19 2" xfId="115" xr:uid="{00000000-0005-0000-0000-000076000000}"/>
    <cellStyle name="Normal 19 3" xfId="172" xr:uid="{00000000-0005-0000-0000-000077000000}"/>
    <cellStyle name="Normal 19 4" xfId="229" xr:uid="{00000000-0005-0000-0000-000078000000}"/>
    <cellStyle name="Normal 19 5" xfId="320" xr:uid="{00000000-0005-0000-0000-000079000000}"/>
    <cellStyle name="Normal 19 6" xfId="437" xr:uid="{00000000-0005-0000-0000-00007A000000}"/>
    <cellStyle name="Normal 19 7" xfId="447" xr:uid="{00000000-0005-0000-0000-00007B000000}"/>
    <cellStyle name="Normal 19 8" xfId="500" xr:uid="{00000000-0005-0000-0000-00007C000000}"/>
    <cellStyle name="Normal 2" xfId="46" xr:uid="{00000000-0005-0000-0000-00007D000000}"/>
    <cellStyle name="Normal 2 10" xfId="550" xr:uid="{00000000-0005-0000-0000-00007E000000}"/>
    <cellStyle name="Normal 2 11" xfId="556" xr:uid="{00000000-0005-0000-0000-00007F000000}"/>
    <cellStyle name="Normal 2 12" xfId="562" xr:uid="{00000000-0005-0000-0000-000080000000}"/>
    <cellStyle name="Normal 2 13" xfId="568" xr:uid="{00000000-0005-0000-0000-000081000000}"/>
    <cellStyle name="Normal 2 14" xfId="574" xr:uid="{00000000-0005-0000-0000-000082000000}"/>
    <cellStyle name="Normal 2 15" xfId="580" xr:uid="{00000000-0005-0000-0000-000083000000}"/>
    <cellStyle name="Normal 2 16" xfId="586" xr:uid="{00000000-0005-0000-0000-000084000000}"/>
    <cellStyle name="Normal 2 17" xfId="592" xr:uid="{00000000-0005-0000-0000-000085000000}"/>
    <cellStyle name="Normal 2 18" xfId="598" xr:uid="{00000000-0005-0000-0000-000086000000}"/>
    <cellStyle name="Normal 2 19" xfId="604" xr:uid="{00000000-0005-0000-0000-000087000000}"/>
    <cellStyle name="Normal 2 2" xfId="97" xr:uid="{00000000-0005-0000-0000-000088000000}"/>
    <cellStyle name="Normal 2 2 2" xfId="98" xr:uid="{00000000-0005-0000-0000-000089000000}"/>
    <cellStyle name="Normal 2 2 2 2" xfId="273" xr:uid="{00000000-0005-0000-0000-00008A000000}"/>
    <cellStyle name="Normal 2 2 2 2 2" xfId="274" xr:uid="{00000000-0005-0000-0000-00008B000000}"/>
    <cellStyle name="Normal 2 2 2 2 3" xfId="353" xr:uid="{00000000-0005-0000-0000-00008C000000}"/>
    <cellStyle name="Normal 2 2 2 2 4" xfId="342" xr:uid="{00000000-0005-0000-0000-00008D000000}"/>
    <cellStyle name="Normal 2 2 2 2 5" xfId="472" xr:uid="{00000000-0005-0000-0000-00008E000000}"/>
    <cellStyle name="Normal 2 2 2 2 6" xfId="513" xr:uid="{00000000-0005-0000-0000-00008F000000}"/>
    <cellStyle name="Normal 2 2 2 3" xfId="381" xr:uid="{00000000-0005-0000-0000-000090000000}"/>
    <cellStyle name="Normal 2 2 2 4" xfId="300" xr:uid="{00000000-0005-0000-0000-000091000000}"/>
    <cellStyle name="Normal 2 2 2 5" xfId="417" xr:uid="{00000000-0005-0000-0000-000092000000}"/>
    <cellStyle name="Normal 2 2 2 6" xfId="407" xr:uid="{00000000-0005-0000-0000-000093000000}"/>
    <cellStyle name="Normal 2 2 2 7" xfId="469" xr:uid="{00000000-0005-0000-0000-000094000000}"/>
    <cellStyle name="Normal 2 2 3" xfId="155" xr:uid="{00000000-0005-0000-0000-000095000000}"/>
    <cellStyle name="Normal 2 2 4" xfId="212" xr:uid="{00000000-0005-0000-0000-000096000000}"/>
    <cellStyle name="Normal 2 2 4 2" xfId="380" xr:uid="{00000000-0005-0000-0000-000097000000}"/>
    <cellStyle name="Normal 2 2 4 3" xfId="444" xr:uid="{00000000-0005-0000-0000-000098000000}"/>
    <cellStyle name="Normal 2 2 4 4" xfId="499" xr:uid="{00000000-0005-0000-0000-000099000000}"/>
    <cellStyle name="Normal 2 2 4 5" xfId="541" xr:uid="{00000000-0005-0000-0000-00009A000000}"/>
    <cellStyle name="Normal 2 2 4 6" xfId="543" xr:uid="{00000000-0005-0000-0000-00009B000000}"/>
    <cellStyle name="Normal 2 2 5" xfId="333" xr:uid="{00000000-0005-0000-0000-00009C000000}"/>
    <cellStyle name="Normal 2 2 6" xfId="351" xr:uid="{00000000-0005-0000-0000-00009D000000}"/>
    <cellStyle name="Normal 2 2 7" xfId="459" xr:uid="{00000000-0005-0000-0000-00009E000000}"/>
    <cellStyle name="Normal 2 2 8" xfId="511" xr:uid="{00000000-0005-0000-0000-00009F000000}"/>
    <cellStyle name="Normal 2 20" xfId="610" xr:uid="{00000000-0005-0000-0000-0000A0000000}"/>
    <cellStyle name="Normal 2 21" xfId="616" xr:uid="{00000000-0005-0000-0000-0000A1000000}"/>
    <cellStyle name="Normal 2 22" xfId="622" xr:uid="{00000000-0005-0000-0000-0000A2000000}"/>
    <cellStyle name="Normal 2 3" xfId="154" xr:uid="{00000000-0005-0000-0000-0000A3000000}"/>
    <cellStyle name="Normal 2 3 2" xfId="269" xr:uid="{00000000-0005-0000-0000-0000A4000000}"/>
    <cellStyle name="Normal 2 3 2 2" xfId="326" xr:uid="{00000000-0005-0000-0000-0000A5000000}"/>
    <cellStyle name="Normal 2 3 2 3" xfId="392" xr:uid="{00000000-0005-0000-0000-0000A6000000}"/>
    <cellStyle name="Normal 2 3 2 4" xfId="453" xr:uid="{00000000-0005-0000-0000-0000A7000000}"/>
    <cellStyle name="Normal 2 3 2 5" xfId="507" xr:uid="{00000000-0005-0000-0000-0000A8000000}"/>
    <cellStyle name="Normal 2 3 2 6" xfId="542" xr:uid="{00000000-0005-0000-0000-0000A9000000}"/>
    <cellStyle name="Normal 2 3 3" xfId="382" xr:uid="{00000000-0005-0000-0000-0000AA000000}"/>
    <cellStyle name="Normal 2 3 4" xfId="302" xr:uid="{00000000-0005-0000-0000-0000AB000000}"/>
    <cellStyle name="Normal 2 3 5" xfId="419" xr:uid="{00000000-0005-0000-0000-0000AC000000}"/>
    <cellStyle name="Normal 2 3 6" xfId="406" xr:uid="{00000000-0005-0000-0000-0000AD000000}"/>
    <cellStyle name="Normal 2 3 7" xfId="468" xr:uid="{00000000-0005-0000-0000-0000AE000000}"/>
    <cellStyle name="Normal 2 4" xfId="211" xr:uid="{00000000-0005-0000-0000-0000AF000000}"/>
    <cellStyle name="Normal 2 4 2" xfId="270" xr:uid="{00000000-0005-0000-0000-0000B0000000}"/>
    <cellStyle name="Normal 2 4 3" xfId="355" xr:uid="{00000000-0005-0000-0000-0000B1000000}"/>
    <cellStyle name="Normal 2 4 4" xfId="341" xr:uid="{00000000-0005-0000-0000-0000B2000000}"/>
    <cellStyle name="Normal 2 4 5" xfId="474" xr:uid="{00000000-0005-0000-0000-0000B3000000}"/>
    <cellStyle name="Normal 2 4 6" xfId="515" xr:uid="{00000000-0005-0000-0000-0000B4000000}"/>
    <cellStyle name="Normal 2 5" xfId="281" xr:uid="{00000000-0005-0000-0000-0000B5000000}"/>
    <cellStyle name="Normal 2 6" xfId="398" xr:uid="{00000000-0005-0000-0000-0000B6000000}"/>
    <cellStyle name="Normal 2 7" xfId="414" xr:uid="{00000000-0005-0000-0000-0000B7000000}"/>
    <cellStyle name="Normal 2 8" xfId="470" xr:uid="{00000000-0005-0000-0000-0000B8000000}"/>
    <cellStyle name="Normal 2 9" xfId="544" xr:uid="{00000000-0005-0000-0000-0000B9000000}"/>
    <cellStyle name="Normal 20" xfId="63" xr:uid="{00000000-0005-0000-0000-0000BA000000}"/>
    <cellStyle name="Normal 20 2" xfId="116" xr:uid="{00000000-0005-0000-0000-0000BB000000}"/>
    <cellStyle name="Normal 20 3" xfId="173" xr:uid="{00000000-0005-0000-0000-0000BC000000}"/>
    <cellStyle name="Normal 20 4" xfId="230" xr:uid="{00000000-0005-0000-0000-0000BD000000}"/>
    <cellStyle name="Normal 20 5" xfId="373" xr:uid="{00000000-0005-0000-0000-0000BE000000}"/>
    <cellStyle name="Normal 20 6" xfId="385" xr:uid="{00000000-0005-0000-0000-0000BF000000}"/>
    <cellStyle name="Normal 20 7" xfId="492" xr:uid="{00000000-0005-0000-0000-0000C0000000}"/>
    <cellStyle name="Normal 20 8" xfId="533" xr:uid="{00000000-0005-0000-0000-0000C1000000}"/>
    <cellStyle name="Normal 21" xfId="2" xr:uid="{00000000-0005-0000-0000-0000C2000000}"/>
    <cellStyle name="Normal 21 2" xfId="117" xr:uid="{00000000-0005-0000-0000-0000C3000000}"/>
    <cellStyle name="Normal 21 3" xfId="174" xr:uid="{00000000-0005-0000-0000-0000C4000000}"/>
    <cellStyle name="Normal 21 4" xfId="231" xr:uid="{00000000-0005-0000-0000-0000C5000000}"/>
    <cellStyle name="Normal 21 5" xfId="319" xr:uid="{00000000-0005-0000-0000-0000C6000000}"/>
    <cellStyle name="Normal 21 6" xfId="436" xr:uid="{00000000-0005-0000-0000-0000C7000000}"/>
    <cellStyle name="Normal 21 7" xfId="446" xr:uid="{00000000-0005-0000-0000-0000C8000000}"/>
    <cellStyle name="Normal 21 8" xfId="327" xr:uid="{00000000-0005-0000-0000-0000C9000000}"/>
    <cellStyle name="Normal 22" xfId="64" xr:uid="{00000000-0005-0000-0000-0000CA000000}"/>
    <cellStyle name="Normal 22 2" xfId="118" xr:uid="{00000000-0005-0000-0000-0000CB000000}"/>
    <cellStyle name="Normal 22 3" xfId="175" xr:uid="{00000000-0005-0000-0000-0000CC000000}"/>
    <cellStyle name="Normal 22 4" xfId="232" xr:uid="{00000000-0005-0000-0000-0000CD000000}"/>
    <cellStyle name="Normal 22 5" xfId="372" xr:uid="{00000000-0005-0000-0000-0000CE000000}"/>
    <cellStyle name="Normal 22 6" xfId="384" xr:uid="{00000000-0005-0000-0000-0000CF000000}"/>
    <cellStyle name="Normal 22 7" xfId="491" xr:uid="{00000000-0005-0000-0000-0000D0000000}"/>
    <cellStyle name="Normal 22 8" xfId="532" xr:uid="{00000000-0005-0000-0000-0000D1000000}"/>
    <cellStyle name="Normal 23" xfId="65" xr:uid="{00000000-0005-0000-0000-0000D2000000}"/>
    <cellStyle name="Normal 23 2" xfId="119" xr:uid="{00000000-0005-0000-0000-0000D3000000}"/>
    <cellStyle name="Normal 23 3" xfId="176" xr:uid="{00000000-0005-0000-0000-0000D4000000}"/>
    <cellStyle name="Normal 23 4" xfId="233" xr:uid="{00000000-0005-0000-0000-0000D5000000}"/>
    <cellStyle name="Normal 23 5" xfId="318" xr:uid="{00000000-0005-0000-0000-0000D6000000}"/>
    <cellStyle name="Normal 23 6" xfId="435" xr:uid="{00000000-0005-0000-0000-0000D7000000}"/>
    <cellStyle name="Normal 23 7" xfId="445" xr:uid="{00000000-0005-0000-0000-0000D8000000}"/>
    <cellStyle name="Normal 23 8" xfId="460" xr:uid="{00000000-0005-0000-0000-0000D9000000}"/>
    <cellStyle name="Normal 24" xfId="66" xr:uid="{00000000-0005-0000-0000-0000DA000000}"/>
    <cellStyle name="Normal 24 2" xfId="120" xr:uid="{00000000-0005-0000-0000-0000DB000000}"/>
    <cellStyle name="Normal 24 3" xfId="177" xr:uid="{00000000-0005-0000-0000-0000DC000000}"/>
    <cellStyle name="Normal 24 4" xfId="234" xr:uid="{00000000-0005-0000-0000-0000DD000000}"/>
    <cellStyle name="Normal 24 5" xfId="371" xr:uid="{00000000-0005-0000-0000-0000DE000000}"/>
    <cellStyle name="Normal 24 6" xfId="383" xr:uid="{00000000-0005-0000-0000-0000DF000000}"/>
    <cellStyle name="Normal 24 7" xfId="490" xr:uid="{00000000-0005-0000-0000-0000E0000000}"/>
    <cellStyle name="Normal 24 8" xfId="509" xr:uid="{00000000-0005-0000-0000-0000E1000000}"/>
    <cellStyle name="Normal 25" xfId="67" xr:uid="{00000000-0005-0000-0000-0000E2000000}"/>
    <cellStyle name="Normal 25 2" xfId="121" xr:uid="{00000000-0005-0000-0000-0000E3000000}"/>
    <cellStyle name="Normal 25 3" xfId="178" xr:uid="{00000000-0005-0000-0000-0000E4000000}"/>
    <cellStyle name="Normal 25 4" xfId="235" xr:uid="{00000000-0005-0000-0000-0000E5000000}"/>
    <cellStyle name="Normal 25 5" xfId="317" xr:uid="{00000000-0005-0000-0000-0000E6000000}"/>
    <cellStyle name="Normal 25 6" xfId="395" xr:uid="{00000000-0005-0000-0000-0000E7000000}"/>
    <cellStyle name="Normal 25 7" xfId="350" xr:uid="{00000000-0005-0000-0000-0000E8000000}"/>
    <cellStyle name="Normal 25 8" xfId="408" xr:uid="{00000000-0005-0000-0000-0000E9000000}"/>
    <cellStyle name="Normal 26" xfId="68" xr:uid="{00000000-0005-0000-0000-0000EA000000}"/>
    <cellStyle name="Normal 26 2" xfId="122" xr:uid="{00000000-0005-0000-0000-0000EB000000}"/>
    <cellStyle name="Normal 26 3" xfId="179" xr:uid="{00000000-0005-0000-0000-0000EC000000}"/>
    <cellStyle name="Normal 26 4" xfId="236" xr:uid="{00000000-0005-0000-0000-0000ED000000}"/>
    <cellStyle name="Normal 26 5" xfId="330" xr:uid="{00000000-0005-0000-0000-0000EE000000}"/>
    <cellStyle name="Normal 26 6" xfId="298" xr:uid="{00000000-0005-0000-0000-0000EF000000}"/>
    <cellStyle name="Normal 26 7" xfId="456" xr:uid="{00000000-0005-0000-0000-0000F0000000}"/>
    <cellStyle name="Normal 26 8" xfId="531" xr:uid="{00000000-0005-0000-0000-0000F1000000}"/>
    <cellStyle name="Normal 27" xfId="69" xr:uid="{00000000-0005-0000-0000-0000F2000000}"/>
    <cellStyle name="Normal 27 2" xfId="123" xr:uid="{00000000-0005-0000-0000-0000F3000000}"/>
    <cellStyle name="Normal 27 3" xfId="180" xr:uid="{00000000-0005-0000-0000-0000F4000000}"/>
    <cellStyle name="Normal 27 4" xfId="237" xr:uid="{00000000-0005-0000-0000-0000F5000000}"/>
    <cellStyle name="Normal 27 5" xfId="277" xr:uid="{00000000-0005-0000-0000-0000F6000000}"/>
    <cellStyle name="Normal 27 6" xfId="434" xr:uid="{00000000-0005-0000-0000-0000F7000000}"/>
    <cellStyle name="Normal 27 7" xfId="393" xr:uid="{00000000-0005-0000-0000-0000F8000000}"/>
    <cellStyle name="Normal 27 8" xfId="413" xr:uid="{00000000-0005-0000-0000-0000F9000000}"/>
    <cellStyle name="Normal 28" xfId="70" xr:uid="{00000000-0005-0000-0000-0000FA000000}"/>
    <cellStyle name="Normal 28 2" xfId="124" xr:uid="{00000000-0005-0000-0000-0000FB000000}"/>
    <cellStyle name="Normal 28 3" xfId="181" xr:uid="{00000000-0005-0000-0000-0000FC000000}"/>
    <cellStyle name="Normal 28 4" xfId="238" xr:uid="{00000000-0005-0000-0000-0000FD000000}"/>
    <cellStyle name="Normal 28 5" xfId="370" xr:uid="{00000000-0005-0000-0000-0000FE000000}"/>
    <cellStyle name="Normal 28 6" xfId="282" xr:uid="{00000000-0005-0000-0000-0000FF000000}"/>
    <cellStyle name="Normal 28 7" xfId="489" xr:uid="{00000000-0005-0000-0000-000000010000}"/>
    <cellStyle name="Normal 28 8" xfId="530" xr:uid="{00000000-0005-0000-0000-000001010000}"/>
    <cellStyle name="Normal 29" xfId="71" xr:uid="{00000000-0005-0000-0000-000002010000}"/>
    <cellStyle name="Normal 29 2" xfId="125" xr:uid="{00000000-0005-0000-0000-000003010000}"/>
    <cellStyle name="Normal 29 3" xfId="182" xr:uid="{00000000-0005-0000-0000-000004010000}"/>
    <cellStyle name="Normal 29 4" xfId="239" xr:uid="{00000000-0005-0000-0000-000005010000}"/>
    <cellStyle name="Normal 29 5" xfId="316" xr:uid="{00000000-0005-0000-0000-000006010000}"/>
    <cellStyle name="Normal 29 6" xfId="433" xr:uid="{00000000-0005-0000-0000-000007010000}"/>
    <cellStyle name="Normal 29 7" xfId="399" xr:uid="{00000000-0005-0000-0000-000008010000}"/>
    <cellStyle name="Normal 29 8" xfId="461" xr:uid="{00000000-0005-0000-0000-000009010000}"/>
    <cellStyle name="Normal 3" xfId="47" xr:uid="{00000000-0005-0000-0000-00000A010000}"/>
    <cellStyle name="Normal 3 10" xfId="551" xr:uid="{00000000-0005-0000-0000-00000B010000}"/>
    <cellStyle name="Normal 3 11" xfId="557" xr:uid="{00000000-0005-0000-0000-00000C010000}"/>
    <cellStyle name="Normal 3 12" xfId="563" xr:uid="{00000000-0005-0000-0000-00000D010000}"/>
    <cellStyle name="Normal 3 13" xfId="569" xr:uid="{00000000-0005-0000-0000-00000E010000}"/>
    <cellStyle name="Normal 3 14" xfId="575" xr:uid="{00000000-0005-0000-0000-00000F010000}"/>
    <cellStyle name="Normal 3 15" xfId="581" xr:uid="{00000000-0005-0000-0000-000010010000}"/>
    <cellStyle name="Normal 3 16" xfId="587" xr:uid="{00000000-0005-0000-0000-000011010000}"/>
    <cellStyle name="Normal 3 17" xfId="593" xr:uid="{00000000-0005-0000-0000-000012010000}"/>
    <cellStyle name="Normal 3 18" xfId="599" xr:uid="{00000000-0005-0000-0000-000013010000}"/>
    <cellStyle name="Normal 3 19" xfId="605" xr:uid="{00000000-0005-0000-0000-000014010000}"/>
    <cellStyle name="Normal 3 2" xfId="99" xr:uid="{00000000-0005-0000-0000-000015010000}"/>
    <cellStyle name="Normal 3 20" xfId="611" xr:uid="{00000000-0005-0000-0000-000016010000}"/>
    <cellStyle name="Normal 3 21" xfId="617" xr:uid="{00000000-0005-0000-0000-000017010000}"/>
    <cellStyle name="Normal 3 22" xfId="623" xr:uid="{00000000-0005-0000-0000-000018010000}"/>
    <cellStyle name="Normal 3 3" xfId="156" xr:uid="{00000000-0005-0000-0000-000019010000}"/>
    <cellStyle name="Normal 3 4" xfId="213" xr:uid="{00000000-0005-0000-0000-00001A010000}"/>
    <cellStyle name="Normal 3 5" xfId="280" xr:uid="{00000000-0005-0000-0000-00001B010000}"/>
    <cellStyle name="Normal 3 6" xfId="397" xr:uid="{00000000-0005-0000-0000-00001C010000}"/>
    <cellStyle name="Normal 3 7" xfId="343" xr:uid="{00000000-0005-0000-0000-00001D010000}"/>
    <cellStyle name="Normal 3 8" xfId="416" xr:uid="{00000000-0005-0000-0000-00001E010000}"/>
    <cellStyle name="Normal 3 9" xfId="545" xr:uid="{00000000-0005-0000-0000-00001F010000}"/>
    <cellStyle name="Normal 30" xfId="72" xr:uid="{00000000-0005-0000-0000-000020010000}"/>
    <cellStyle name="Normal 30 2" xfId="126" xr:uid="{00000000-0005-0000-0000-000021010000}"/>
    <cellStyle name="Normal 30 3" xfId="183" xr:uid="{00000000-0005-0000-0000-000022010000}"/>
    <cellStyle name="Normal 30 4" xfId="240" xr:uid="{00000000-0005-0000-0000-000023010000}"/>
    <cellStyle name="Normal 30 5" xfId="369" xr:uid="{00000000-0005-0000-0000-000024010000}"/>
    <cellStyle name="Normal 30 6" xfId="334" xr:uid="{00000000-0005-0000-0000-000025010000}"/>
    <cellStyle name="Normal 30 7" xfId="488" xr:uid="{00000000-0005-0000-0000-000026010000}"/>
    <cellStyle name="Normal 30 8" xfId="529" xr:uid="{00000000-0005-0000-0000-000027010000}"/>
    <cellStyle name="Normal 31" xfId="73" xr:uid="{00000000-0005-0000-0000-000028010000}"/>
    <cellStyle name="Normal 31 2" xfId="127" xr:uid="{00000000-0005-0000-0000-000029010000}"/>
    <cellStyle name="Normal 31 3" xfId="184" xr:uid="{00000000-0005-0000-0000-00002A010000}"/>
    <cellStyle name="Normal 31 4" xfId="241" xr:uid="{00000000-0005-0000-0000-00002B010000}"/>
    <cellStyle name="Normal 31 5" xfId="315" xr:uid="{00000000-0005-0000-0000-00002C010000}"/>
    <cellStyle name="Normal 31 6" xfId="432" xr:uid="{00000000-0005-0000-0000-00002D010000}"/>
    <cellStyle name="Normal 31 7" xfId="297" xr:uid="{00000000-0005-0000-0000-00002E010000}"/>
    <cellStyle name="Normal 31 8" xfId="292" xr:uid="{00000000-0005-0000-0000-00002F010000}"/>
    <cellStyle name="Normal 32 2" xfId="128" xr:uid="{00000000-0005-0000-0000-000030010000}"/>
    <cellStyle name="Normal 32 3" xfId="185" xr:uid="{00000000-0005-0000-0000-000031010000}"/>
    <cellStyle name="Normal 32 4" xfId="242" xr:uid="{00000000-0005-0000-0000-000032010000}"/>
    <cellStyle name="Normal 32 5" xfId="368" xr:uid="{00000000-0005-0000-0000-000033010000}"/>
    <cellStyle name="Normal 32 6" xfId="283" xr:uid="{00000000-0005-0000-0000-000034010000}"/>
    <cellStyle name="Normal 32 7" xfId="487" xr:uid="{00000000-0005-0000-0000-000035010000}"/>
    <cellStyle name="Normal 32 8" xfId="528" xr:uid="{00000000-0005-0000-0000-000036010000}"/>
    <cellStyle name="Normal 33" xfId="74" xr:uid="{00000000-0005-0000-0000-000037010000}"/>
    <cellStyle name="Normal 33 2" xfId="129" xr:uid="{00000000-0005-0000-0000-000038010000}"/>
    <cellStyle name="Normal 33 3" xfId="186" xr:uid="{00000000-0005-0000-0000-000039010000}"/>
    <cellStyle name="Normal 33 4" xfId="243" xr:uid="{00000000-0005-0000-0000-00003A010000}"/>
    <cellStyle name="Normal 33 5" xfId="314" xr:uid="{00000000-0005-0000-0000-00003B010000}"/>
    <cellStyle name="Normal 33 6" xfId="431" xr:uid="{00000000-0005-0000-0000-00003C010000}"/>
    <cellStyle name="Normal 33 7" xfId="400" xr:uid="{00000000-0005-0000-0000-00003D010000}"/>
    <cellStyle name="Normal 33 8" xfId="462" xr:uid="{00000000-0005-0000-0000-00003E010000}"/>
    <cellStyle name="Normal 34" xfId="75" xr:uid="{00000000-0005-0000-0000-00003F010000}"/>
    <cellStyle name="Normal 34 2" xfId="130" xr:uid="{00000000-0005-0000-0000-000040010000}"/>
    <cellStyle name="Normal 34 3" xfId="187" xr:uid="{00000000-0005-0000-0000-000041010000}"/>
    <cellStyle name="Normal 34 4" xfId="244" xr:uid="{00000000-0005-0000-0000-000042010000}"/>
    <cellStyle name="Normal 34 5" xfId="367" xr:uid="{00000000-0005-0000-0000-000043010000}"/>
    <cellStyle name="Normal 34 6" xfId="335" xr:uid="{00000000-0005-0000-0000-000044010000}"/>
    <cellStyle name="Normal 34 7" xfId="486" xr:uid="{00000000-0005-0000-0000-000045010000}"/>
    <cellStyle name="Normal 34 8" xfId="527" xr:uid="{00000000-0005-0000-0000-000046010000}"/>
    <cellStyle name="Normal 35" xfId="76" xr:uid="{00000000-0005-0000-0000-000047010000}"/>
    <cellStyle name="Normal 35 2" xfId="131" xr:uid="{00000000-0005-0000-0000-000048010000}"/>
    <cellStyle name="Normal 35 3" xfId="188" xr:uid="{00000000-0005-0000-0000-000049010000}"/>
    <cellStyle name="Normal 35 4" xfId="245" xr:uid="{00000000-0005-0000-0000-00004A010000}"/>
    <cellStyle name="Normal 35 5" xfId="313" xr:uid="{00000000-0005-0000-0000-00004B010000}"/>
    <cellStyle name="Normal 35 6" xfId="430" xr:uid="{00000000-0005-0000-0000-00004C010000}"/>
    <cellStyle name="Normal 35 7" xfId="349" xr:uid="{00000000-0005-0000-0000-00004D010000}"/>
    <cellStyle name="Normal 35 8" xfId="412" xr:uid="{00000000-0005-0000-0000-00004E010000}"/>
    <cellStyle name="Normal 36" xfId="77" xr:uid="{00000000-0005-0000-0000-00004F010000}"/>
    <cellStyle name="Normal 36 2" xfId="132" xr:uid="{00000000-0005-0000-0000-000050010000}"/>
    <cellStyle name="Normal 36 3" xfId="189" xr:uid="{00000000-0005-0000-0000-000051010000}"/>
    <cellStyle name="Normal 36 4" xfId="246" xr:uid="{00000000-0005-0000-0000-000052010000}"/>
    <cellStyle name="Normal 36 5" xfId="366" xr:uid="{00000000-0005-0000-0000-000053010000}"/>
    <cellStyle name="Normal 36 6" xfId="284" xr:uid="{00000000-0005-0000-0000-000054010000}"/>
    <cellStyle name="Normal 36 7" xfId="485" xr:uid="{00000000-0005-0000-0000-000055010000}"/>
    <cellStyle name="Normal 36 8" xfId="526" xr:uid="{00000000-0005-0000-0000-000056010000}"/>
    <cellStyle name="Normal 37" xfId="78" xr:uid="{00000000-0005-0000-0000-000057010000}"/>
    <cellStyle name="Normal 37 2" xfId="133" xr:uid="{00000000-0005-0000-0000-000058010000}"/>
    <cellStyle name="Normal 37 3" xfId="190" xr:uid="{00000000-0005-0000-0000-000059010000}"/>
    <cellStyle name="Normal 37 4" xfId="247" xr:uid="{00000000-0005-0000-0000-00005A010000}"/>
    <cellStyle name="Normal 37 5" xfId="312" xr:uid="{00000000-0005-0000-0000-00005B010000}"/>
    <cellStyle name="Normal 37 6" xfId="429" xr:uid="{00000000-0005-0000-0000-00005C010000}"/>
    <cellStyle name="Normal 37 7" xfId="401" xr:uid="{00000000-0005-0000-0000-00005D010000}"/>
    <cellStyle name="Normal 37 8" xfId="463" xr:uid="{00000000-0005-0000-0000-00005E010000}"/>
    <cellStyle name="Normal 38" xfId="79" xr:uid="{00000000-0005-0000-0000-00005F010000}"/>
    <cellStyle name="Normal 38 2" xfId="134" xr:uid="{00000000-0005-0000-0000-000060010000}"/>
    <cellStyle name="Normal 38 3" xfId="191" xr:uid="{00000000-0005-0000-0000-000061010000}"/>
    <cellStyle name="Normal 38 4" xfId="248" xr:uid="{00000000-0005-0000-0000-000062010000}"/>
    <cellStyle name="Normal 38 5" xfId="365" xr:uid="{00000000-0005-0000-0000-000063010000}"/>
    <cellStyle name="Normal 38 6" xfId="336" xr:uid="{00000000-0005-0000-0000-000064010000}"/>
    <cellStyle name="Normal 38 7" xfId="484" xr:uid="{00000000-0005-0000-0000-000065010000}"/>
    <cellStyle name="Normal 38 8" xfId="525" xr:uid="{00000000-0005-0000-0000-000066010000}"/>
    <cellStyle name="Normal 39" xfId="80" xr:uid="{00000000-0005-0000-0000-000067010000}"/>
    <cellStyle name="Normal 39 2" xfId="135" xr:uid="{00000000-0005-0000-0000-000068010000}"/>
    <cellStyle name="Normal 39 3" xfId="192" xr:uid="{00000000-0005-0000-0000-000069010000}"/>
    <cellStyle name="Normal 39 4" xfId="249" xr:uid="{00000000-0005-0000-0000-00006A010000}"/>
    <cellStyle name="Normal 39 5" xfId="311" xr:uid="{00000000-0005-0000-0000-00006B010000}"/>
    <cellStyle name="Normal 39 6" xfId="428" xr:uid="{00000000-0005-0000-0000-00006C010000}"/>
    <cellStyle name="Normal 39 7" xfId="296" xr:uid="{00000000-0005-0000-0000-00006D010000}"/>
    <cellStyle name="Normal 39 8" xfId="344" xr:uid="{00000000-0005-0000-0000-00006E010000}"/>
    <cellStyle name="Normal 4" xfId="48" xr:uid="{00000000-0005-0000-0000-00006F010000}"/>
    <cellStyle name="Normal 4 10" xfId="552" xr:uid="{00000000-0005-0000-0000-000070010000}"/>
    <cellStyle name="Normal 4 11" xfId="558" xr:uid="{00000000-0005-0000-0000-000071010000}"/>
    <cellStyle name="Normal 4 12" xfId="564" xr:uid="{00000000-0005-0000-0000-000072010000}"/>
    <cellStyle name="Normal 4 13" xfId="570" xr:uid="{00000000-0005-0000-0000-000073010000}"/>
    <cellStyle name="Normal 4 14" xfId="576" xr:uid="{00000000-0005-0000-0000-000074010000}"/>
    <cellStyle name="Normal 4 15" xfId="582" xr:uid="{00000000-0005-0000-0000-000075010000}"/>
    <cellStyle name="Normal 4 16" xfId="588" xr:uid="{00000000-0005-0000-0000-000076010000}"/>
    <cellStyle name="Normal 4 17" xfId="594" xr:uid="{00000000-0005-0000-0000-000077010000}"/>
    <cellStyle name="Normal 4 18" xfId="600" xr:uid="{00000000-0005-0000-0000-000078010000}"/>
    <cellStyle name="Normal 4 19" xfId="606" xr:uid="{00000000-0005-0000-0000-000079010000}"/>
    <cellStyle name="Normal 4 2" xfId="100" xr:uid="{00000000-0005-0000-0000-00007A010000}"/>
    <cellStyle name="Normal 4 20" xfId="612" xr:uid="{00000000-0005-0000-0000-00007B010000}"/>
    <cellStyle name="Normal 4 21" xfId="618" xr:uid="{00000000-0005-0000-0000-00007C010000}"/>
    <cellStyle name="Normal 4 22" xfId="624" xr:uid="{00000000-0005-0000-0000-00007D010000}"/>
    <cellStyle name="Normal 4 3" xfId="157" xr:uid="{00000000-0005-0000-0000-00007E010000}"/>
    <cellStyle name="Normal 4 4" xfId="214" xr:uid="{00000000-0005-0000-0000-00007F010000}"/>
    <cellStyle name="Normal 4 5" xfId="332" xr:uid="{00000000-0005-0000-0000-000080010000}"/>
    <cellStyle name="Normal 4 6" xfId="275" xr:uid="{00000000-0005-0000-0000-000081010000}"/>
    <cellStyle name="Normal 4 7" xfId="458" xr:uid="{00000000-0005-0000-0000-000082010000}"/>
    <cellStyle name="Normal 4 8" xfId="510" xr:uid="{00000000-0005-0000-0000-000083010000}"/>
    <cellStyle name="Normal 4 9" xfId="546" xr:uid="{00000000-0005-0000-0000-000084010000}"/>
    <cellStyle name="Normal 40" xfId="81" xr:uid="{00000000-0005-0000-0000-000085010000}"/>
    <cellStyle name="Normal 40 2" xfId="136" xr:uid="{00000000-0005-0000-0000-000086010000}"/>
    <cellStyle name="Normal 40 3" xfId="193" xr:uid="{00000000-0005-0000-0000-000087010000}"/>
    <cellStyle name="Normal 40 4" xfId="250" xr:uid="{00000000-0005-0000-0000-000088010000}"/>
    <cellStyle name="Normal 40 5" xfId="364" xr:uid="{00000000-0005-0000-0000-000089010000}"/>
    <cellStyle name="Normal 40 6" xfId="285" xr:uid="{00000000-0005-0000-0000-00008A010000}"/>
    <cellStyle name="Normal 40 7" xfId="483" xr:uid="{00000000-0005-0000-0000-00008B010000}"/>
    <cellStyle name="Normal 40 8" xfId="524" xr:uid="{00000000-0005-0000-0000-00008C010000}"/>
    <cellStyle name="Normal 41" xfId="82" xr:uid="{00000000-0005-0000-0000-00008D010000}"/>
    <cellStyle name="Normal 41 2" xfId="137" xr:uid="{00000000-0005-0000-0000-00008E010000}"/>
    <cellStyle name="Normal 41 3" xfId="194" xr:uid="{00000000-0005-0000-0000-00008F010000}"/>
    <cellStyle name="Normal 41 4" xfId="251" xr:uid="{00000000-0005-0000-0000-000090010000}"/>
    <cellStyle name="Normal 41 5" xfId="310" xr:uid="{00000000-0005-0000-0000-000091010000}"/>
    <cellStyle name="Normal 41 6" xfId="427" xr:uid="{00000000-0005-0000-0000-000092010000}"/>
    <cellStyle name="Normal 41 7" xfId="402" xr:uid="{00000000-0005-0000-0000-000093010000}"/>
    <cellStyle name="Normal 41 8" xfId="464" xr:uid="{00000000-0005-0000-0000-000094010000}"/>
    <cellStyle name="Normal 42 2" xfId="138" xr:uid="{00000000-0005-0000-0000-000095010000}"/>
    <cellStyle name="Normal 42 3" xfId="195" xr:uid="{00000000-0005-0000-0000-000096010000}"/>
    <cellStyle name="Normal 42 4" xfId="252" xr:uid="{00000000-0005-0000-0000-000097010000}"/>
    <cellStyle name="Normal 42 5" xfId="363" xr:uid="{00000000-0005-0000-0000-000098010000}"/>
    <cellStyle name="Normal 42 6" xfId="337" xr:uid="{00000000-0005-0000-0000-000099010000}"/>
    <cellStyle name="Normal 42 7" xfId="482" xr:uid="{00000000-0005-0000-0000-00009A010000}"/>
    <cellStyle name="Normal 42 8" xfId="523" xr:uid="{00000000-0005-0000-0000-00009B010000}"/>
    <cellStyle name="Normal 43" xfId="83" xr:uid="{00000000-0005-0000-0000-00009C010000}"/>
    <cellStyle name="Normal 43 2" xfId="139" xr:uid="{00000000-0005-0000-0000-00009D010000}"/>
    <cellStyle name="Normal 43 3" xfId="196" xr:uid="{00000000-0005-0000-0000-00009E010000}"/>
    <cellStyle name="Normal 43 4" xfId="253" xr:uid="{00000000-0005-0000-0000-00009F010000}"/>
    <cellStyle name="Normal 43 5" xfId="309" xr:uid="{00000000-0005-0000-0000-0000A0010000}"/>
    <cellStyle name="Normal 43 6" xfId="426" xr:uid="{00000000-0005-0000-0000-0000A1010000}"/>
    <cellStyle name="Normal 43 7" xfId="348" xr:uid="{00000000-0005-0000-0000-0000A2010000}"/>
    <cellStyle name="Normal 43 8" xfId="411" xr:uid="{00000000-0005-0000-0000-0000A3010000}"/>
    <cellStyle name="Normal 44" xfId="84" xr:uid="{00000000-0005-0000-0000-0000A4010000}"/>
    <cellStyle name="Normal 44 2" xfId="140" xr:uid="{00000000-0005-0000-0000-0000A5010000}"/>
    <cellStyle name="Normal 44 3" xfId="197" xr:uid="{00000000-0005-0000-0000-0000A6010000}"/>
    <cellStyle name="Normal 44 4" xfId="254" xr:uid="{00000000-0005-0000-0000-0000A7010000}"/>
    <cellStyle name="Normal 44 5" xfId="362" xr:uid="{00000000-0005-0000-0000-0000A8010000}"/>
    <cellStyle name="Normal 44 6" xfId="286" xr:uid="{00000000-0005-0000-0000-0000A9010000}"/>
    <cellStyle name="Normal 44 7" xfId="481" xr:uid="{00000000-0005-0000-0000-0000AA010000}"/>
    <cellStyle name="Normal 44 8" xfId="508" xr:uid="{00000000-0005-0000-0000-0000AB010000}"/>
    <cellStyle name="Normal 45 2" xfId="141" xr:uid="{00000000-0005-0000-0000-0000AC010000}"/>
    <cellStyle name="Normal 45 3" xfId="198" xr:uid="{00000000-0005-0000-0000-0000AD010000}"/>
    <cellStyle name="Normal 45 4" xfId="255" xr:uid="{00000000-0005-0000-0000-0000AE010000}"/>
    <cellStyle name="Normal 45 5" xfId="308" xr:uid="{00000000-0005-0000-0000-0000AF010000}"/>
    <cellStyle name="Normal 45 6" xfId="394" xr:uid="{00000000-0005-0000-0000-0000B0010000}"/>
    <cellStyle name="Normal 45 7" xfId="403" xr:uid="{00000000-0005-0000-0000-0000B1010000}"/>
    <cellStyle name="Normal 45 8" xfId="471" xr:uid="{00000000-0005-0000-0000-0000B2010000}"/>
    <cellStyle name="Normal 46" xfId="85" xr:uid="{00000000-0005-0000-0000-0000B3010000}"/>
    <cellStyle name="Normal 46 2" xfId="142" xr:uid="{00000000-0005-0000-0000-0000B4010000}"/>
    <cellStyle name="Normal 46 3" xfId="199" xr:uid="{00000000-0005-0000-0000-0000B5010000}"/>
    <cellStyle name="Normal 46 4" xfId="256" xr:uid="{00000000-0005-0000-0000-0000B6010000}"/>
    <cellStyle name="Normal 46 5" xfId="329" xr:uid="{00000000-0005-0000-0000-0000B7010000}"/>
    <cellStyle name="Normal 46 6" xfId="352" xr:uid="{00000000-0005-0000-0000-0000B8010000}"/>
    <cellStyle name="Normal 46 7" xfId="455" xr:uid="{00000000-0005-0000-0000-0000B9010000}"/>
    <cellStyle name="Normal 46 8" xfId="522" xr:uid="{00000000-0005-0000-0000-0000BA010000}"/>
    <cellStyle name="Normal 47" xfId="86" xr:uid="{00000000-0005-0000-0000-0000BB010000}"/>
    <cellStyle name="Normal 47 2" xfId="143" xr:uid="{00000000-0005-0000-0000-0000BC010000}"/>
    <cellStyle name="Normal 47 3" xfId="200" xr:uid="{00000000-0005-0000-0000-0000BD010000}"/>
    <cellStyle name="Normal 47 4" xfId="257" xr:uid="{00000000-0005-0000-0000-0000BE010000}"/>
    <cellStyle name="Normal 47 5" xfId="276" xr:uid="{00000000-0005-0000-0000-0000BF010000}"/>
    <cellStyle name="Normal 47 6" xfId="425" xr:uid="{00000000-0005-0000-0000-0000C0010000}"/>
    <cellStyle name="Normal 47 7" xfId="291" xr:uid="{00000000-0005-0000-0000-0000C1010000}"/>
    <cellStyle name="Normal 47 8" xfId="465" xr:uid="{00000000-0005-0000-0000-0000C2010000}"/>
    <cellStyle name="Normal 48" xfId="87" xr:uid="{00000000-0005-0000-0000-0000C3010000}"/>
    <cellStyle name="Normal 48 2" xfId="144" xr:uid="{00000000-0005-0000-0000-0000C4010000}"/>
    <cellStyle name="Normal 48 3" xfId="201" xr:uid="{00000000-0005-0000-0000-0000C5010000}"/>
    <cellStyle name="Normal 48 4" xfId="258" xr:uid="{00000000-0005-0000-0000-0000C6010000}"/>
    <cellStyle name="Normal 48 5" xfId="361" xr:uid="{00000000-0005-0000-0000-0000C7010000}"/>
    <cellStyle name="Normal 48 6" xfId="338" xr:uid="{00000000-0005-0000-0000-0000C8010000}"/>
    <cellStyle name="Normal 48 7" xfId="480" xr:uid="{00000000-0005-0000-0000-0000C9010000}"/>
    <cellStyle name="Normal 48 8" xfId="521" xr:uid="{00000000-0005-0000-0000-0000CA010000}"/>
    <cellStyle name="Normal 49 2" xfId="268" xr:uid="{00000000-0005-0000-0000-0000CB010000}"/>
    <cellStyle name="Normal 49 3" xfId="356" xr:uid="{00000000-0005-0000-0000-0000CC010000}"/>
    <cellStyle name="Normal 49 4" xfId="289" xr:uid="{00000000-0005-0000-0000-0000CD010000}"/>
    <cellStyle name="Normal 49 5" xfId="475" xr:uid="{00000000-0005-0000-0000-0000CE010000}"/>
    <cellStyle name="Normal 49 6" xfId="516" xr:uid="{00000000-0005-0000-0000-0000CF010000}"/>
    <cellStyle name="Normal 5" xfId="49" xr:uid="{00000000-0005-0000-0000-0000D0010000}"/>
    <cellStyle name="Normal 5 10" xfId="553" xr:uid="{00000000-0005-0000-0000-0000D1010000}"/>
    <cellStyle name="Normal 5 11" xfId="559" xr:uid="{00000000-0005-0000-0000-0000D2010000}"/>
    <cellStyle name="Normal 5 12" xfId="565" xr:uid="{00000000-0005-0000-0000-0000D3010000}"/>
    <cellStyle name="Normal 5 13" xfId="571" xr:uid="{00000000-0005-0000-0000-0000D4010000}"/>
    <cellStyle name="Normal 5 14" xfId="577" xr:uid="{00000000-0005-0000-0000-0000D5010000}"/>
    <cellStyle name="Normal 5 15" xfId="583" xr:uid="{00000000-0005-0000-0000-0000D6010000}"/>
    <cellStyle name="Normal 5 16" xfId="589" xr:uid="{00000000-0005-0000-0000-0000D7010000}"/>
    <cellStyle name="Normal 5 17" xfId="595" xr:uid="{00000000-0005-0000-0000-0000D8010000}"/>
    <cellStyle name="Normal 5 18" xfId="601" xr:uid="{00000000-0005-0000-0000-0000D9010000}"/>
    <cellStyle name="Normal 5 19" xfId="607" xr:uid="{00000000-0005-0000-0000-0000DA010000}"/>
    <cellStyle name="Normal 5 2" xfId="101" xr:uid="{00000000-0005-0000-0000-0000DB010000}"/>
    <cellStyle name="Normal 5 20" xfId="613" xr:uid="{00000000-0005-0000-0000-0000DC010000}"/>
    <cellStyle name="Normal 5 21" xfId="619" xr:uid="{00000000-0005-0000-0000-0000DD010000}"/>
    <cellStyle name="Normal 5 22" xfId="625" xr:uid="{00000000-0005-0000-0000-0000DE010000}"/>
    <cellStyle name="Normal 5 3" xfId="158" xr:uid="{00000000-0005-0000-0000-0000DF010000}"/>
    <cellStyle name="Normal 5 4" xfId="215" xr:uid="{00000000-0005-0000-0000-0000E0010000}"/>
    <cellStyle name="Normal 5 5" xfId="279" xr:uid="{00000000-0005-0000-0000-0000E1010000}"/>
    <cellStyle name="Normal 5 6" xfId="396" xr:uid="{00000000-0005-0000-0000-0000E2010000}"/>
    <cellStyle name="Normal 5 7" xfId="415" xr:uid="{00000000-0005-0000-0000-0000E3010000}"/>
    <cellStyle name="Normal 5 8" xfId="454" xr:uid="{00000000-0005-0000-0000-0000E4010000}"/>
    <cellStyle name="Normal 5 9" xfId="547" xr:uid="{00000000-0005-0000-0000-0000E5010000}"/>
    <cellStyle name="Normal 50" xfId="88" xr:uid="{00000000-0005-0000-0000-0000E6010000}"/>
    <cellStyle name="Normal 50 2" xfId="145" xr:uid="{00000000-0005-0000-0000-0000E7010000}"/>
    <cellStyle name="Normal 50 3" xfId="202" xr:uid="{00000000-0005-0000-0000-0000E8010000}"/>
    <cellStyle name="Normal 50 4" xfId="259" xr:uid="{00000000-0005-0000-0000-0000E9010000}"/>
    <cellStyle name="Normal 50 5" xfId="307" xr:uid="{00000000-0005-0000-0000-0000EA010000}"/>
    <cellStyle name="Normal 50 6" xfId="424" xr:uid="{00000000-0005-0000-0000-0000EB010000}"/>
    <cellStyle name="Normal 50 7" xfId="295" xr:uid="{00000000-0005-0000-0000-0000EC010000}"/>
    <cellStyle name="Normal 50 8" xfId="293" xr:uid="{00000000-0005-0000-0000-0000ED010000}"/>
    <cellStyle name="Normal 51 2" xfId="146" xr:uid="{00000000-0005-0000-0000-0000EE010000}"/>
    <cellStyle name="Normal 51 3" xfId="203" xr:uid="{00000000-0005-0000-0000-0000EF010000}"/>
    <cellStyle name="Normal 51 4" xfId="260" xr:uid="{00000000-0005-0000-0000-0000F0010000}"/>
    <cellStyle name="Normal 51 5" xfId="360" xr:uid="{00000000-0005-0000-0000-0000F1010000}"/>
    <cellStyle name="Normal 51 6" xfId="287" xr:uid="{00000000-0005-0000-0000-0000F2010000}"/>
    <cellStyle name="Normal 51 7" xfId="479" xr:uid="{00000000-0005-0000-0000-0000F3010000}"/>
    <cellStyle name="Normal 51 8" xfId="520" xr:uid="{00000000-0005-0000-0000-0000F4010000}"/>
    <cellStyle name="Normal 52" xfId="89" xr:uid="{00000000-0005-0000-0000-0000F5010000}"/>
    <cellStyle name="Normal 52 2" xfId="147" xr:uid="{00000000-0005-0000-0000-0000F6010000}"/>
    <cellStyle name="Normal 52 3" xfId="204" xr:uid="{00000000-0005-0000-0000-0000F7010000}"/>
    <cellStyle name="Normal 52 4" xfId="261" xr:uid="{00000000-0005-0000-0000-0000F8010000}"/>
    <cellStyle name="Normal 52 5" xfId="306" xr:uid="{00000000-0005-0000-0000-0000F9010000}"/>
    <cellStyle name="Normal 52 6" xfId="423" xr:uid="{00000000-0005-0000-0000-0000FA010000}"/>
    <cellStyle name="Normal 52 7" xfId="404" xr:uid="{00000000-0005-0000-0000-0000FB010000}"/>
    <cellStyle name="Normal 52 8" xfId="466" xr:uid="{00000000-0005-0000-0000-0000FC010000}"/>
    <cellStyle name="Normal 53" xfId="90" xr:uid="{00000000-0005-0000-0000-0000FD010000}"/>
    <cellStyle name="Normal 53 2" xfId="148" xr:uid="{00000000-0005-0000-0000-0000FE010000}"/>
    <cellStyle name="Normal 53 3" xfId="205" xr:uid="{00000000-0005-0000-0000-0000FF010000}"/>
    <cellStyle name="Normal 53 4" xfId="262" xr:uid="{00000000-0005-0000-0000-000000020000}"/>
    <cellStyle name="Normal 53 5" xfId="359" xr:uid="{00000000-0005-0000-0000-000001020000}"/>
    <cellStyle name="Normal 53 6" xfId="339" xr:uid="{00000000-0005-0000-0000-000002020000}"/>
    <cellStyle name="Normal 53 7" xfId="478" xr:uid="{00000000-0005-0000-0000-000003020000}"/>
    <cellStyle name="Normal 53 8" xfId="519" xr:uid="{00000000-0005-0000-0000-000004020000}"/>
    <cellStyle name="Normal 54" xfId="91" xr:uid="{00000000-0005-0000-0000-000005020000}"/>
    <cellStyle name="Normal 54 2" xfId="149" xr:uid="{00000000-0005-0000-0000-000006020000}"/>
    <cellStyle name="Normal 54 3" xfId="206" xr:uid="{00000000-0005-0000-0000-000007020000}"/>
    <cellStyle name="Normal 54 4" xfId="263" xr:uid="{00000000-0005-0000-0000-000008020000}"/>
    <cellStyle name="Normal 54 5" xfId="305" xr:uid="{00000000-0005-0000-0000-000009020000}"/>
    <cellStyle name="Normal 54 6" xfId="422" xr:uid="{00000000-0005-0000-0000-00000A020000}"/>
    <cellStyle name="Normal 54 7" xfId="347" xr:uid="{00000000-0005-0000-0000-00000B020000}"/>
    <cellStyle name="Normal 54 8" xfId="410" xr:uid="{00000000-0005-0000-0000-00000C020000}"/>
    <cellStyle name="Normal 55" xfId="92" xr:uid="{00000000-0005-0000-0000-00000D020000}"/>
    <cellStyle name="Normal 55 2" xfId="150" xr:uid="{00000000-0005-0000-0000-00000E020000}"/>
    <cellStyle name="Normal 55 3" xfId="207" xr:uid="{00000000-0005-0000-0000-00000F020000}"/>
    <cellStyle name="Normal 55 4" xfId="264" xr:uid="{00000000-0005-0000-0000-000010020000}"/>
    <cellStyle name="Normal 55 5" xfId="358" xr:uid="{00000000-0005-0000-0000-000011020000}"/>
    <cellStyle name="Normal 55 6" xfId="288" xr:uid="{00000000-0005-0000-0000-000012020000}"/>
    <cellStyle name="Normal 55 7" xfId="477" xr:uid="{00000000-0005-0000-0000-000013020000}"/>
    <cellStyle name="Normal 55 8" xfId="518" xr:uid="{00000000-0005-0000-0000-000014020000}"/>
    <cellStyle name="Normal 56 2" xfId="271" xr:uid="{00000000-0005-0000-0000-000015020000}"/>
    <cellStyle name="Normal 56 3" xfId="301" xr:uid="{00000000-0005-0000-0000-000016020000}"/>
    <cellStyle name="Normal 56 4" xfId="418" xr:uid="{00000000-0005-0000-0000-000017020000}"/>
    <cellStyle name="Normal 56 5" xfId="346" xr:uid="{00000000-0005-0000-0000-000018020000}"/>
    <cellStyle name="Normal 56 6" xfId="409" xr:uid="{00000000-0005-0000-0000-000019020000}"/>
    <cellStyle name="Normal 57" xfId="93" xr:uid="{00000000-0005-0000-0000-00001A020000}"/>
    <cellStyle name="Normal 57 2" xfId="151" xr:uid="{00000000-0005-0000-0000-00001B020000}"/>
    <cellStyle name="Normal 57 3" xfId="208" xr:uid="{00000000-0005-0000-0000-00001C020000}"/>
    <cellStyle name="Normal 57 4" xfId="265" xr:uid="{00000000-0005-0000-0000-00001D020000}"/>
    <cellStyle name="Normal 57 5" xfId="304" xr:uid="{00000000-0005-0000-0000-00001E020000}"/>
    <cellStyle name="Normal 57 6" xfId="421" xr:uid="{00000000-0005-0000-0000-00001F020000}"/>
    <cellStyle name="Normal 57 7" xfId="405" xr:uid="{00000000-0005-0000-0000-000020020000}"/>
    <cellStyle name="Normal 57 8" xfId="467" xr:uid="{00000000-0005-0000-0000-000021020000}"/>
    <cellStyle name="Normal 58" xfId="94" xr:uid="{00000000-0005-0000-0000-000022020000}"/>
    <cellStyle name="Normal 58 2" xfId="152" xr:uid="{00000000-0005-0000-0000-000023020000}"/>
    <cellStyle name="Normal 58 3" xfId="209" xr:uid="{00000000-0005-0000-0000-000024020000}"/>
    <cellStyle name="Normal 58 4" xfId="266" xr:uid="{00000000-0005-0000-0000-000025020000}"/>
    <cellStyle name="Normal 58 5" xfId="357" xr:uid="{00000000-0005-0000-0000-000026020000}"/>
    <cellStyle name="Normal 58 6" xfId="340" xr:uid="{00000000-0005-0000-0000-000027020000}"/>
    <cellStyle name="Normal 58 7" xfId="476" xr:uid="{00000000-0005-0000-0000-000028020000}"/>
    <cellStyle name="Normal 58 8" xfId="517" xr:uid="{00000000-0005-0000-0000-000029020000}"/>
    <cellStyle name="Normal 59" xfId="95" xr:uid="{00000000-0005-0000-0000-00002A020000}"/>
    <cellStyle name="Normal 59 2" xfId="153" xr:uid="{00000000-0005-0000-0000-00002B020000}"/>
    <cellStyle name="Normal 59 3" xfId="210" xr:uid="{00000000-0005-0000-0000-00002C020000}"/>
    <cellStyle name="Normal 59 4" xfId="267" xr:uid="{00000000-0005-0000-0000-00002D020000}"/>
    <cellStyle name="Normal 59 5" xfId="303" xr:uid="{00000000-0005-0000-0000-00002E020000}"/>
    <cellStyle name="Normal 59 6" xfId="420" xr:uid="{00000000-0005-0000-0000-00002F020000}"/>
    <cellStyle name="Normal 59 7" xfId="294" xr:uid="{00000000-0005-0000-0000-000030020000}"/>
    <cellStyle name="Normal 59 8" xfId="345" xr:uid="{00000000-0005-0000-0000-000031020000}"/>
    <cellStyle name="Normal 6" xfId="50" xr:uid="{00000000-0005-0000-0000-000032020000}"/>
    <cellStyle name="Normal 6 10" xfId="554" xr:uid="{00000000-0005-0000-0000-000033020000}"/>
    <cellStyle name="Normal 6 11" xfId="560" xr:uid="{00000000-0005-0000-0000-000034020000}"/>
    <cellStyle name="Normal 6 12" xfId="566" xr:uid="{00000000-0005-0000-0000-000035020000}"/>
    <cellStyle name="Normal 6 13" xfId="572" xr:uid="{00000000-0005-0000-0000-000036020000}"/>
    <cellStyle name="Normal 6 14" xfId="578" xr:uid="{00000000-0005-0000-0000-000037020000}"/>
    <cellStyle name="Normal 6 15" xfId="584" xr:uid="{00000000-0005-0000-0000-000038020000}"/>
    <cellStyle name="Normal 6 16" xfId="590" xr:uid="{00000000-0005-0000-0000-000039020000}"/>
    <cellStyle name="Normal 6 17" xfId="596" xr:uid="{00000000-0005-0000-0000-00003A020000}"/>
    <cellStyle name="Normal 6 18" xfId="602" xr:uid="{00000000-0005-0000-0000-00003B020000}"/>
    <cellStyle name="Normal 6 19" xfId="608" xr:uid="{00000000-0005-0000-0000-00003C020000}"/>
    <cellStyle name="Normal 6 2" xfId="102" xr:uid="{00000000-0005-0000-0000-00003D020000}"/>
    <cellStyle name="Normal 6 20" xfId="614" xr:uid="{00000000-0005-0000-0000-00003E020000}"/>
    <cellStyle name="Normal 6 21" xfId="620" xr:uid="{00000000-0005-0000-0000-00003F020000}"/>
    <cellStyle name="Normal 6 22" xfId="626" xr:uid="{00000000-0005-0000-0000-000040020000}"/>
    <cellStyle name="Normal 6 3" xfId="159" xr:uid="{00000000-0005-0000-0000-000041020000}"/>
    <cellStyle name="Normal 6 4" xfId="216" xr:uid="{00000000-0005-0000-0000-000042020000}"/>
    <cellStyle name="Normal 6 5" xfId="331" xr:uid="{00000000-0005-0000-0000-000043020000}"/>
    <cellStyle name="Normal 6 6" xfId="328" xr:uid="{00000000-0005-0000-0000-000044020000}"/>
    <cellStyle name="Normal 6 7" xfId="457" xr:uid="{00000000-0005-0000-0000-000045020000}"/>
    <cellStyle name="Normal 6 8" xfId="540" xr:uid="{00000000-0005-0000-0000-000046020000}"/>
    <cellStyle name="Normal 6 9" xfId="548" xr:uid="{00000000-0005-0000-0000-000047020000}"/>
    <cellStyle name="Normal 61" xfId="96" xr:uid="{00000000-0005-0000-0000-000048020000}"/>
    <cellStyle name="Normal 61 2" xfId="272" xr:uid="{00000000-0005-0000-0000-000049020000}"/>
    <cellStyle name="Normal 61 3" xfId="354" xr:uid="{00000000-0005-0000-0000-00004A020000}"/>
    <cellStyle name="Normal 61 4" xfId="290" xr:uid="{00000000-0005-0000-0000-00004B020000}"/>
    <cellStyle name="Normal 61 5" xfId="473" xr:uid="{00000000-0005-0000-0000-00004C020000}"/>
    <cellStyle name="Normal 61 6" xfId="514" xr:uid="{00000000-0005-0000-0000-00004D020000}"/>
    <cellStyle name="Normal 67" xfId="512" xr:uid="{00000000-0005-0000-0000-00004E020000}"/>
    <cellStyle name="Normal 7" xfId="51" xr:uid="{00000000-0005-0000-0000-00004F020000}"/>
    <cellStyle name="Normal 7 10" xfId="555" xr:uid="{00000000-0005-0000-0000-000050020000}"/>
    <cellStyle name="Normal 7 11" xfId="561" xr:uid="{00000000-0005-0000-0000-000051020000}"/>
    <cellStyle name="Normal 7 12" xfId="567" xr:uid="{00000000-0005-0000-0000-000052020000}"/>
    <cellStyle name="Normal 7 13" xfId="573" xr:uid="{00000000-0005-0000-0000-000053020000}"/>
    <cellStyle name="Normal 7 14" xfId="579" xr:uid="{00000000-0005-0000-0000-000054020000}"/>
    <cellStyle name="Normal 7 15" xfId="585" xr:uid="{00000000-0005-0000-0000-000055020000}"/>
    <cellStyle name="Normal 7 16" xfId="591" xr:uid="{00000000-0005-0000-0000-000056020000}"/>
    <cellStyle name="Normal 7 17" xfId="597" xr:uid="{00000000-0005-0000-0000-000057020000}"/>
    <cellStyle name="Normal 7 18" xfId="603" xr:uid="{00000000-0005-0000-0000-000058020000}"/>
    <cellStyle name="Normal 7 19" xfId="609" xr:uid="{00000000-0005-0000-0000-000059020000}"/>
    <cellStyle name="Normal 7 2" xfId="103" xr:uid="{00000000-0005-0000-0000-00005A020000}"/>
    <cellStyle name="Normal 7 20" xfId="615" xr:uid="{00000000-0005-0000-0000-00005B020000}"/>
    <cellStyle name="Normal 7 21" xfId="621" xr:uid="{00000000-0005-0000-0000-00005C020000}"/>
    <cellStyle name="Normal 7 22" xfId="627" xr:uid="{00000000-0005-0000-0000-00005D020000}"/>
    <cellStyle name="Normal 7 3" xfId="160" xr:uid="{00000000-0005-0000-0000-00005E020000}"/>
    <cellStyle name="Normal 7 4" xfId="217" xr:uid="{00000000-0005-0000-0000-00005F020000}"/>
    <cellStyle name="Normal 7 5" xfId="278" xr:uid="{00000000-0005-0000-0000-000060020000}"/>
    <cellStyle name="Normal 7 6" xfId="443" xr:uid="{00000000-0005-0000-0000-000061020000}"/>
    <cellStyle name="Normal 7 7" xfId="299" xr:uid="{00000000-0005-0000-0000-000062020000}"/>
    <cellStyle name="Normal 7 8" xfId="506" xr:uid="{00000000-0005-0000-0000-000063020000}"/>
    <cellStyle name="Normal 7 9" xfId="549" xr:uid="{00000000-0005-0000-0000-000064020000}"/>
    <cellStyle name="Normal 8" xfId="52" xr:uid="{00000000-0005-0000-0000-000065020000}"/>
    <cellStyle name="Normal 8 2" xfId="104" xr:uid="{00000000-0005-0000-0000-000066020000}"/>
    <cellStyle name="Normal 8 3" xfId="161" xr:uid="{00000000-0005-0000-0000-000067020000}"/>
    <cellStyle name="Normal 8 4" xfId="218" xr:uid="{00000000-0005-0000-0000-000068020000}"/>
    <cellStyle name="Normal 8 5" xfId="379" xr:uid="{00000000-0005-0000-0000-000069020000}"/>
    <cellStyle name="Normal 8 6" xfId="391" xr:uid="{00000000-0005-0000-0000-00006A020000}"/>
    <cellStyle name="Normal 8 7" xfId="498" xr:uid="{00000000-0005-0000-0000-00006B020000}"/>
    <cellStyle name="Normal 8 8" xfId="539" xr:uid="{00000000-0005-0000-0000-00006C020000}"/>
    <cellStyle name="Normal 9" xfId="53" xr:uid="{00000000-0005-0000-0000-00006D020000}"/>
    <cellStyle name="Normal 9 2" xfId="105" xr:uid="{00000000-0005-0000-0000-00006E020000}"/>
    <cellStyle name="Normal 9 3" xfId="162" xr:uid="{00000000-0005-0000-0000-00006F020000}"/>
    <cellStyle name="Normal 9 4" xfId="219" xr:uid="{00000000-0005-0000-0000-000070020000}"/>
    <cellStyle name="Normal 9 5" xfId="325" xr:uid="{00000000-0005-0000-0000-000071020000}"/>
    <cellStyle name="Normal 9 6" xfId="442" xr:uid="{00000000-0005-0000-0000-000072020000}"/>
    <cellStyle name="Normal 9 7" xfId="452" xr:uid="{00000000-0005-0000-0000-000073020000}"/>
    <cellStyle name="Normal 9 8" xfId="505" xr:uid="{00000000-0005-0000-0000-000074020000}"/>
    <cellStyle name="Normal_ConstructionCostMagellanDrWLImp" xfId="636" xr:uid="{ADF59A14-218C-4405-9960-AFE590914375}"/>
    <cellStyle name="Note 2" xfId="16" xr:uid="{00000000-0005-0000-0000-000075020000}"/>
    <cellStyle name="Output 2" xfId="11" xr:uid="{00000000-0005-0000-0000-000076020000}"/>
    <cellStyle name="Percent 2" xfId="44" xr:uid="{00000000-0005-0000-0000-000078020000}"/>
    <cellStyle name="Title" xfId="1" builtinId="15" customBuiltin="1"/>
    <cellStyle name="Total 2" xfId="634" xr:uid="{00000000-0005-0000-0000-00007A020000}"/>
    <cellStyle name="Total 3" xfId="18" xr:uid="{00000000-0005-0000-0000-00007B020000}"/>
    <cellStyle name="Warning Text 2" xfId="15" xr:uid="{00000000-0005-0000-0000-00007C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0"/>
  <sheetViews>
    <sheetView tabSelected="1" zoomScaleNormal="100" zoomScaleSheetLayoutView="100" workbookViewId="0">
      <pane ySplit="5" topLeftCell="A6" activePane="bottomLeft" state="frozen"/>
      <selection pane="bottomLeft" activeCell="C135" sqref="C135"/>
    </sheetView>
  </sheetViews>
  <sheetFormatPr defaultRowHeight="15" x14ac:dyDescent="0.25"/>
  <cols>
    <col min="1" max="1" width="8.7109375" customWidth="1"/>
    <col min="2" max="2" width="13.7109375" customWidth="1"/>
    <col min="3" max="3" width="64.7109375" customWidth="1"/>
    <col min="4" max="4" width="20.7109375" customWidth="1"/>
    <col min="5" max="6" width="15.7109375" customWidth="1"/>
    <col min="7" max="7" width="11.7109375" customWidth="1"/>
    <col min="8" max="8" width="8.7109375" customWidth="1"/>
    <col min="9" max="9" width="20.28515625" hidden="1" customWidth="1"/>
    <col min="10" max="10" width="19.28515625" hidden="1" customWidth="1"/>
    <col min="11" max="11" width="19.7109375" customWidth="1"/>
    <col min="12" max="12" width="17.85546875" customWidth="1"/>
    <col min="13" max="13" width="19.7109375" customWidth="1"/>
    <col min="14" max="14" width="17.7109375" customWidth="1"/>
  </cols>
  <sheetData>
    <row r="1" spans="1:15" ht="15.75" customHeight="1" x14ac:dyDescent="0.25">
      <c r="A1" s="135" t="s">
        <v>267</v>
      </c>
      <c r="B1" s="136"/>
      <c r="C1" s="136"/>
      <c r="D1" s="136"/>
      <c r="E1" s="136"/>
      <c r="F1" s="136"/>
      <c r="G1" s="136"/>
      <c r="H1" s="137"/>
      <c r="I1" s="117" t="s">
        <v>265</v>
      </c>
      <c r="J1" s="118"/>
      <c r="K1" s="123"/>
      <c r="L1" s="124"/>
      <c r="M1" s="124"/>
      <c r="N1" s="125"/>
    </row>
    <row r="2" spans="1:15" ht="15.75" customHeight="1" x14ac:dyDescent="0.25">
      <c r="A2" s="138"/>
      <c r="B2" s="139"/>
      <c r="C2" s="139"/>
      <c r="D2" s="139"/>
      <c r="E2" s="139"/>
      <c r="F2" s="139"/>
      <c r="G2" s="139"/>
      <c r="H2" s="140"/>
      <c r="I2" s="119"/>
      <c r="J2" s="120"/>
      <c r="K2" s="126"/>
      <c r="L2" s="127"/>
      <c r="M2" s="127"/>
      <c r="N2" s="128"/>
    </row>
    <row r="3" spans="1:15" ht="15.75" customHeight="1" thickBot="1" x14ac:dyDescent="0.3">
      <c r="A3" s="141"/>
      <c r="B3" s="142"/>
      <c r="C3" s="142"/>
      <c r="D3" s="142"/>
      <c r="E3" s="142"/>
      <c r="F3" s="142"/>
      <c r="G3" s="142"/>
      <c r="H3" s="143"/>
      <c r="I3" s="121"/>
      <c r="J3" s="122"/>
      <c r="K3" s="129"/>
      <c r="L3" s="130"/>
      <c r="M3" s="130"/>
      <c r="N3" s="131"/>
    </row>
    <row r="4" spans="1:15" ht="27" customHeight="1" x14ac:dyDescent="0.25">
      <c r="A4" s="145" t="s">
        <v>11</v>
      </c>
      <c r="B4" s="115" t="s">
        <v>10</v>
      </c>
      <c r="C4" s="115" t="s">
        <v>0</v>
      </c>
      <c r="D4" s="115" t="s">
        <v>90</v>
      </c>
      <c r="E4" s="115" t="s">
        <v>91</v>
      </c>
      <c r="F4" s="115" t="s">
        <v>92</v>
      </c>
      <c r="G4" s="147" t="s">
        <v>12</v>
      </c>
      <c r="H4" s="115" t="s">
        <v>9</v>
      </c>
      <c r="I4" s="115" t="s">
        <v>258</v>
      </c>
      <c r="J4" s="115" t="s">
        <v>8</v>
      </c>
      <c r="K4" s="115" t="s">
        <v>260</v>
      </c>
      <c r="L4" s="115" t="s">
        <v>263</v>
      </c>
      <c r="M4" s="113" t="s">
        <v>261</v>
      </c>
      <c r="N4" s="115" t="s">
        <v>262</v>
      </c>
      <c r="O4" s="3"/>
    </row>
    <row r="5" spans="1:15" ht="36" customHeight="1" thickBot="1" x14ac:dyDescent="0.3">
      <c r="A5" s="146"/>
      <c r="B5" s="144"/>
      <c r="C5" s="144"/>
      <c r="D5" s="144"/>
      <c r="E5" s="144"/>
      <c r="F5" s="144"/>
      <c r="G5" s="116"/>
      <c r="H5" s="116"/>
      <c r="I5" s="116"/>
      <c r="J5" s="116"/>
      <c r="K5" s="116"/>
      <c r="L5" s="116"/>
      <c r="M5" s="114"/>
      <c r="N5" s="116"/>
      <c r="O5" s="3"/>
    </row>
    <row r="6" spans="1:15" ht="12" customHeight="1" thickBot="1" x14ac:dyDescent="0.3">
      <c r="A6" s="5"/>
      <c r="B6" s="6"/>
      <c r="C6" s="7" t="s">
        <v>171</v>
      </c>
      <c r="D6" s="7"/>
      <c r="E6" s="7"/>
      <c r="F6" s="7"/>
      <c r="G6" s="8"/>
      <c r="H6" s="9"/>
      <c r="I6" s="6"/>
      <c r="J6" s="10"/>
      <c r="K6" s="11"/>
      <c r="L6" s="12"/>
      <c r="M6" s="11"/>
      <c r="N6" s="12"/>
    </row>
    <row r="7" spans="1:15" s="102" customFormat="1" ht="15.75" x14ac:dyDescent="0.25">
      <c r="A7" s="13">
        <v>1</v>
      </c>
      <c r="B7" s="14" t="s">
        <v>14</v>
      </c>
      <c r="C7" s="110" t="s">
        <v>93</v>
      </c>
      <c r="D7" s="15"/>
      <c r="E7" s="15"/>
      <c r="F7" s="15"/>
      <c r="G7" s="16">
        <v>1</v>
      </c>
      <c r="H7" s="17" t="s">
        <v>1</v>
      </c>
      <c r="I7" s="18">
        <f>104639.17+14928.3+9128.63</f>
        <v>128696.1</v>
      </c>
      <c r="J7" s="19">
        <f>IF(I7&lt;&gt;"",($G7*I7),"")</f>
        <v>128696.1</v>
      </c>
      <c r="K7" s="20"/>
      <c r="L7" s="21" t="str">
        <f>IF(K7&lt;&gt;"",($G7*K7),"")</f>
        <v/>
      </c>
      <c r="M7" s="20"/>
      <c r="N7" s="22" t="str">
        <f>IF(M7&lt;&gt;"",($G7*M7),"")</f>
        <v/>
      </c>
    </row>
    <row r="8" spans="1:15" s="102" customFormat="1" ht="15.75" x14ac:dyDescent="0.25">
      <c r="A8" s="23">
        <f>A7+1</f>
        <v>2</v>
      </c>
      <c r="B8" s="24" t="s">
        <v>15</v>
      </c>
      <c r="C8" s="107" t="s">
        <v>94</v>
      </c>
      <c r="D8" s="25"/>
      <c r="E8" s="25"/>
      <c r="F8" s="25"/>
      <c r="G8" s="26">
        <v>1</v>
      </c>
      <c r="H8" s="27" t="s">
        <v>1</v>
      </c>
      <c r="I8" s="28">
        <f>104639.17+14928.3+9128.63</f>
        <v>128696.1</v>
      </c>
      <c r="J8" s="29">
        <f>IF(I8&lt;&gt;"",($G8*I8),"")</f>
        <v>128696.1</v>
      </c>
      <c r="K8" s="30"/>
      <c r="L8" s="29" t="str">
        <f t="shared" ref="L8:L52" si="0">IF(K8&lt;&gt;"",($G8*K8),"")</f>
        <v/>
      </c>
      <c r="M8" s="30"/>
      <c r="N8" s="29" t="str">
        <f t="shared" ref="N8:N52" si="1">IF(M8&lt;&gt;"",($G8*M8),"")</f>
        <v/>
      </c>
    </row>
    <row r="9" spans="1:15" s="102" customFormat="1" ht="15.75" x14ac:dyDescent="0.25">
      <c r="A9" s="23">
        <f>A8+1</f>
        <v>3</v>
      </c>
      <c r="B9" s="24" t="s">
        <v>124</v>
      </c>
      <c r="C9" s="107" t="s">
        <v>96</v>
      </c>
      <c r="D9" s="26">
        <v>5400</v>
      </c>
      <c r="E9" s="25"/>
      <c r="F9" s="25"/>
      <c r="G9" s="31">
        <f t="shared" ref="G9:G50" si="2">SUM(D9:F9)</f>
        <v>5400</v>
      </c>
      <c r="H9" s="27" t="s">
        <v>157</v>
      </c>
      <c r="I9" s="28">
        <v>0.21</v>
      </c>
      <c r="J9" s="29">
        <f>IF(I9&lt;&gt;"",($G9*I9),"")</f>
        <v>1134</v>
      </c>
      <c r="K9" s="30"/>
      <c r="L9" s="29" t="str">
        <f t="shared" si="0"/>
        <v/>
      </c>
      <c r="M9" s="30"/>
      <c r="N9" s="29" t="str">
        <f t="shared" si="1"/>
        <v/>
      </c>
    </row>
    <row r="10" spans="1:15" s="102" customFormat="1" ht="15.75" x14ac:dyDescent="0.25">
      <c r="A10" s="23">
        <f t="shared" ref="A10:A51" si="3">A9+1</f>
        <v>4</v>
      </c>
      <c r="B10" s="24" t="s">
        <v>125</v>
      </c>
      <c r="C10" s="107" t="s">
        <v>97</v>
      </c>
      <c r="D10" s="26">
        <v>1008</v>
      </c>
      <c r="E10" s="25"/>
      <c r="F10" s="25"/>
      <c r="G10" s="31">
        <f t="shared" si="2"/>
        <v>1008</v>
      </c>
      <c r="H10" s="27" t="s">
        <v>2</v>
      </c>
      <c r="I10" s="28">
        <v>27.29</v>
      </c>
      <c r="J10" s="29">
        <f t="shared" ref="J10" si="4">IF(I10&lt;&gt;"",($G10*I10),"")</f>
        <v>27508.32</v>
      </c>
      <c r="K10" s="30"/>
      <c r="L10" s="29" t="str">
        <f t="shared" si="0"/>
        <v/>
      </c>
      <c r="M10" s="30"/>
      <c r="N10" s="29" t="str">
        <f t="shared" si="1"/>
        <v/>
      </c>
    </row>
    <row r="11" spans="1:15" s="102" customFormat="1" ht="30" customHeight="1" x14ac:dyDescent="0.25">
      <c r="A11" s="23">
        <f t="shared" si="3"/>
        <v>5</v>
      </c>
      <c r="B11" s="24" t="s">
        <v>127</v>
      </c>
      <c r="C11" s="107" t="s">
        <v>98</v>
      </c>
      <c r="D11" s="26">
        <v>636</v>
      </c>
      <c r="E11" s="25"/>
      <c r="F11" s="25"/>
      <c r="G11" s="31">
        <f t="shared" si="2"/>
        <v>636</v>
      </c>
      <c r="H11" s="27" t="s">
        <v>2</v>
      </c>
      <c r="I11" s="28">
        <v>9.94</v>
      </c>
      <c r="J11" s="29">
        <f t="shared" ref="J11" si="5">IF(I11&lt;&gt;"",($G11*I11),"")</f>
        <v>6321.8399999999992</v>
      </c>
      <c r="K11" s="30"/>
      <c r="L11" s="29" t="str">
        <f t="shared" si="0"/>
        <v/>
      </c>
      <c r="M11" s="30"/>
      <c r="N11" s="29" t="str">
        <f t="shared" si="1"/>
        <v/>
      </c>
    </row>
    <row r="12" spans="1:15" s="102" customFormat="1" ht="15.75" customHeight="1" x14ac:dyDescent="0.25">
      <c r="A12" s="23">
        <f t="shared" si="3"/>
        <v>6</v>
      </c>
      <c r="B12" s="24" t="s">
        <v>126</v>
      </c>
      <c r="C12" s="107" t="s">
        <v>99</v>
      </c>
      <c r="D12" s="26">
        <v>7500</v>
      </c>
      <c r="E12" s="25"/>
      <c r="F12" s="25"/>
      <c r="G12" s="31">
        <f t="shared" si="2"/>
        <v>7500</v>
      </c>
      <c r="H12" s="27" t="s">
        <v>157</v>
      </c>
      <c r="I12" s="28">
        <v>0.09</v>
      </c>
      <c r="J12" s="29">
        <f t="shared" ref="J12" si="6">IF(I12&lt;&gt;"",($G12*I12),"")</f>
        <v>675</v>
      </c>
      <c r="K12" s="30"/>
      <c r="L12" s="29" t="str">
        <f t="shared" si="0"/>
        <v/>
      </c>
      <c r="M12" s="30"/>
      <c r="N12" s="29" t="str">
        <f t="shared" si="1"/>
        <v/>
      </c>
    </row>
    <row r="13" spans="1:15" s="102" customFormat="1" ht="30" customHeight="1" x14ac:dyDescent="0.25">
      <c r="A13" s="23">
        <f t="shared" si="3"/>
        <v>7</v>
      </c>
      <c r="B13" s="24" t="s">
        <v>128</v>
      </c>
      <c r="C13" s="107" t="s">
        <v>100</v>
      </c>
      <c r="D13" s="26">
        <v>621</v>
      </c>
      <c r="E13" s="25"/>
      <c r="F13" s="25"/>
      <c r="G13" s="31">
        <f t="shared" si="2"/>
        <v>621</v>
      </c>
      <c r="H13" s="27" t="s">
        <v>2</v>
      </c>
      <c r="I13" s="28">
        <v>5.49</v>
      </c>
      <c r="J13" s="29">
        <f t="shared" ref="J13" si="7">IF(I13&lt;&gt;"",($G13*I13),"")</f>
        <v>3409.29</v>
      </c>
      <c r="K13" s="30"/>
      <c r="L13" s="29" t="str">
        <f t="shared" si="0"/>
        <v/>
      </c>
      <c r="M13" s="30"/>
      <c r="N13" s="29" t="str">
        <f t="shared" si="1"/>
        <v/>
      </c>
    </row>
    <row r="14" spans="1:15" s="102" customFormat="1" ht="15.75" x14ac:dyDescent="0.25">
      <c r="A14" s="23">
        <f t="shared" si="3"/>
        <v>8</v>
      </c>
      <c r="B14" s="24" t="s">
        <v>129</v>
      </c>
      <c r="C14" s="107" t="s">
        <v>101</v>
      </c>
      <c r="D14" s="26">
        <v>60</v>
      </c>
      <c r="E14" s="25"/>
      <c r="F14" s="25"/>
      <c r="G14" s="31">
        <f t="shared" si="2"/>
        <v>60</v>
      </c>
      <c r="H14" s="27" t="s">
        <v>157</v>
      </c>
      <c r="I14" s="28">
        <v>8.77</v>
      </c>
      <c r="J14" s="29">
        <f t="shared" ref="J14" si="8">IF(I14&lt;&gt;"",($G14*I14),"")</f>
        <v>526.19999999999993</v>
      </c>
      <c r="K14" s="30"/>
      <c r="L14" s="29" t="str">
        <f t="shared" si="0"/>
        <v/>
      </c>
      <c r="M14" s="30"/>
      <c r="N14" s="29" t="str">
        <f t="shared" si="1"/>
        <v/>
      </c>
    </row>
    <row r="15" spans="1:15" s="102" customFormat="1" ht="15.75" x14ac:dyDescent="0.25">
      <c r="A15" s="23">
        <f t="shared" si="3"/>
        <v>9</v>
      </c>
      <c r="B15" s="24" t="s">
        <v>130</v>
      </c>
      <c r="C15" s="107" t="s">
        <v>102</v>
      </c>
      <c r="D15" s="26">
        <v>1334</v>
      </c>
      <c r="E15" s="26">
        <v>1070</v>
      </c>
      <c r="F15" s="26">
        <v>912</v>
      </c>
      <c r="G15" s="31">
        <f t="shared" si="2"/>
        <v>3316</v>
      </c>
      <c r="H15" s="27" t="s">
        <v>2</v>
      </c>
      <c r="I15" s="32">
        <v>1.57</v>
      </c>
      <c r="J15" s="29">
        <f t="shared" ref="J15" si="9">IF(I15&lt;&gt;"",($G15*I15),"")</f>
        <v>5206.12</v>
      </c>
      <c r="K15" s="33"/>
      <c r="L15" s="29" t="str">
        <f t="shared" si="0"/>
        <v/>
      </c>
      <c r="M15" s="33"/>
      <c r="N15" s="29" t="str">
        <f t="shared" si="1"/>
        <v/>
      </c>
    </row>
    <row r="16" spans="1:15" s="102" customFormat="1" ht="15.75" x14ac:dyDescent="0.25">
      <c r="A16" s="23">
        <f t="shared" si="3"/>
        <v>10</v>
      </c>
      <c r="B16" s="24" t="s">
        <v>131</v>
      </c>
      <c r="C16" s="107" t="s">
        <v>103</v>
      </c>
      <c r="D16" s="26">
        <v>19</v>
      </c>
      <c r="E16" s="26">
        <v>13</v>
      </c>
      <c r="F16" s="26">
        <v>9</v>
      </c>
      <c r="G16" s="31">
        <f t="shared" si="2"/>
        <v>41</v>
      </c>
      <c r="H16" s="27" t="s">
        <v>3</v>
      </c>
      <c r="I16" s="32">
        <v>127.73</v>
      </c>
      <c r="J16" s="29">
        <f t="shared" ref="J16" si="10">IF(I16&lt;&gt;"",($G16*I16),"")</f>
        <v>5236.93</v>
      </c>
      <c r="K16" s="33"/>
      <c r="L16" s="29" t="str">
        <f t="shared" si="0"/>
        <v/>
      </c>
      <c r="M16" s="33"/>
      <c r="N16" s="29" t="str">
        <f t="shared" si="1"/>
        <v/>
      </c>
    </row>
    <row r="17" spans="1:14" s="102" customFormat="1" ht="15.75" x14ac:dyDescent="0.25">
      <c r="A17" s="23">
        <f t="shared" si="3"/>
        <v>11</v>
      </c>
      <c r="B17" s="24" t="s">
        <v>132</v>
      </c>
      <c r="C17" s="107" t="s">
        <v>251</v>
      </c>
      <c r="D17" s="25"/>
      <c r="E17" s="25"/>
      <c r="F17" s="25"/>
      <c r="G17" s="31">
        <v>1</v>
      </c>
      <c r="H17" s="27" t="s">
        <v>1</v>
      </c>
      <c r="I17" s="32">
        <v>19000</v>
      </c>
      <c r="J17" s="29">
        <f t="shared" ref="J17" si="11">IF(I17&lt;&gt;"",($G17*I17),"")</f>
        <v>19000</v>
      </c>
      <c r="K17" s="33"/>
      <c r="L17" s="29" t="str">
        <f t="shared" si="0"/>
        <v/>
      </c>
      <c r="M17" s="33"/>
      <c r="N17" s="29" t="str">
        <f t="shared" si="1"/>
        <v/>
      </c>
    </row>
    <row r="18" spans="1:14" s="102" customFormat="1" ht="15.75" x14ac:dyDescent="0.25">
      <c r="A18" s="23">
        <f t="shared" si="3"/>
        <v>12</v>
      </c>
      <c r="B18" s="24" t="s">
        <v>133</v>
      </c>
      <c r="C18" s="107" t="s">
        <v>17</v>
      </c>
      <c r="D18" s="26">
        <v>786</v>
      </c>
      <c r="E18" s="26">
        <v>32</v>
      </c>
      <c r="F18" s="25"/>
      <c r="G18" s="31">
        <f t="shared" si="2"/>
        <v>818</v>
      </c>
      <c r="H18" s="27" t="s">
        <v>4</v>
      </c>
      <c r="I18" s="32">
        <v>20.64</v>
      </c>
      <c r="J18" s="29">
        <f t="shared" ref="J18" si="12">IF(I18&lt;&gt;"",($G18*I18),"")</f>
        <v>16883.52</v>
      </c>
      <c r="K18" s="33"/>
      <c r="L18" s="29" t="str">
        <f t="shared" si="0"/>
        <v/>
      </c>
      <c r="M18" s="33"/>
      <c r="N18" s="29" t="str">
        <f t="shared" si="1"/>
        <v/>
      </c>
    </row>
    <row r="19" spans="1:14" s="102" customFormat="1" ht="15.75" x14ac:dyDescent="0.25">
      <c r="A19" s="23">
        <f t="shared" si="3"/>
        <v>13</v>
      </c>
      <c r="B19" s="24" t="s">
        <v>134</v>
      </c>
      <c r="C19" s="107" t="s">
        <v>104</v>
      </c>
      <c r="D19" s="26">
        <v>794</v>
      </c>
      <c r="E19" s="26">
        <v>220</v>
      </c>
      <c r="F19" s="26">
        <v>66</v>
      </c>
      <c r="G19" s="31">
        <f t="shared" si="2"/>
        <v>1080</v>
      </c>
      <c r="H19" s="27" t="s">
        <v>158</v>
      </c>
      <c r="I19" s="32">
        <v>7.27</v>
      </c>
      <c r="J19" s="29">
        <f t="shared" ref="J19" si="13">IF(I19&lt;&gt;"",($G19*I19),"")</f>
        <v>7851.5999999999995</v>
      </c>
      <c r="K19" s="33"/>
      <c r="L19" s="29" t="str">
        <f t="shared" si="0"/>
        <v/>
      </c>
      <c r="M19" s="33"/>
      <c r="N19" s="29" t="str">
        <f t="shared" si="1"/>
        <v/>
      </c>
    </row>
    <row r="20" spans="1:14" s="102" customFormat="1" ht="15.75" x14ac:dyDescent="0.25">
      <c r="A20" s="23">
        <f t="shared" si="3"/>
        <v>14</v>
      </c>
      <c r="B20" s="24" t="s">
        <v>135</v>
      </c>
      <c r="C20" s="107" t="s">
        <v>105</v>
      </c>
      <c r="D20" s="26">
        <v>316</v>
      </c>
      <c r="E20" s="26">
        <v>191</v>
      </c>
      <c r="F20" s="26">
        <v>146</v>
      </c>
      <c r="G20" s="31">
        <f t="shared" si="2"/>
        <v>653</v>
      </c>
      <c r="H20" s="27" t="s">
        <v>158</v>
      </c>
      <c r="I20" s="32">
        <v>8.3699999999999992</v>
      </c>
      <c r="J20" s="29">
        <f t="shared" ref="J20" si="14">IF(I20&lt;&gt;"",($G20*I20),"")</f>
        <v>5465.61</v>
      </c>
      <c r="K20" s="33"/>
      <c r="L20" s="29" t="str">
        <f t="shared" si="0"/>
        <v/>
      </c>
      <c r="M20" s="33"/>
      <c r="N20" s="29" t="str">
        <f t="shared" si="1"/>
        <v/>
      </c>
    </row>
    <row r="21" spans="1:14" s="102" customFormat="1" ht="15.75" x14ac:dyDescent="0.25">
      <c r="A21" s="23">
        <f t="shared" si="3"/>
        <v>15</v>
      </c>
      <c r="B21" s="24" t="s">
        <v>136</v>
      </c>
      <c r="C21" s="107" t="s">
        <v>106</v>
      </c>
      <c r="D21" s="26">
        <v>2161</v>
      </c>
      <c r="E21" s="25"/>
      <c r="F21" s="25"/>
      <c r="G21" s="31">
        <f t="shared" si="2"/>
        <v>2161</v>
      </c>
      <c r="H21" s="27" t="s">
        <v>4</v>
      </c>
      <c r="I21" s="32">
        <v>5.4</v>
      </c>
      <c r="J21" s="29">
        <f t="shared" ref="J21" si="15">IF(I21&lt;&gt;"",($G21*I21),"")</f>
        <v>11669.400000000001</v>
      </c>
      <c r="K21" s="33"/>
      <c r="L21" s="29" t="str">
        <f t="shared" si="0"/>
        <v/>
      </c>
      <c r="M21" s="33"/>
      <c r="N21" s="29" t="str">
        <f t="shared" si="1"/>
        <v/>
      </c>
    </row>
    <row r="22" spans="1:14" s="102" customFormat="1" ht="15.75" x14ac:dyDescent="0.25">
      <c r="A22" s="23">
        <f t="shared" si="3"/>
        <v>16</v>
      </c>
      <c r="B22" s="24" t="s">
        <v>137</v>
      </c>
      <c r="C22" s="107" t="s">
        <v>107</v>
      </c>
      <c r="D22" s="26">
        <v>1582</v>
      </c>
      <c r="E22" s="25"/>
      <c r="F22" s="25"/>
      <c r="G22" s="31">
        <f t="shared" si="2"/>
        <v>1582</v>
      </c>
      <c r="H22" s="27" t="s">
        <v>4</v>
      </c>
      <c r="I22" s="32">
        <v>18.34</v>
      </c>
      <c r="J22" s="29">
        <f t="shared" ref="J22" si="16">IF(I22&lt;&gt;"",($G22*I22),"")</f>
        <v>29013.88</v>
      </c>
      <c r="K22" s="33"/>
      <c r="L22" s="29" t="str">
        <f t="shared" si="0"/>
        <v/>
      </c>
      <c r="M22" s="33"/>
      <c r="N22" s="29" t="str">
        <f t="shared" si="1"/>
        <v/>
      </c>
    </row>
    <row r="23" spans="1:14" s="102" customFormat="1" ht="15.75" x14ac:dyDescent="0.25">
      <c r="A23" s="23">
        <f t="shared" si="3"/>
        <v>17</v>
      </c>
      <c r="B23" s="24" t="s">
        <v>138</v>
      </c>
      <c r="C23" s="107" t="s">
        <v>108</v>
      </c>
      <c r="D23" s="26">
        <v>5823</v>
      </c>
      <c r="E23" s="25"/>
      <c r="F23" s="25"/>
      <c r="G23" s="31">
        <f t="shared" si="2"/>
        <v>5823</v>
      </c>
      <c r="H23" s="27" t="s">
        <v>4</v>
      </c>
      <c r="I23" s="32">
        <v>1.98</v>
      </c>
      <c r="J23" s="29">
        <f t="shared" ref="J23" si="17">IF(I23&lt;&gt;"",($G23*I23),"")</f>
        <v>11529.539999999999</v>
      </c>
      <c r="K23" s="33"/>
      <c r="L23" s="29" t="str">
        <f t="shared" si="0"/>
        <v/>
      </c>
      <c r="M23" s="33"/>
      <c r="N23" s="29" t="str">
        <f t="shared" si="1"/>
        <v/>
      </c>
    </row>
    <row r="24" spans="1:14" s="102" customFormat="1" ht="15.75" x14ac:dyDescent="0.25">
      <c r="A24" s="23">
        <f t="shared" si="3"/>
        <v>18</v>
      </c>
      <c r="B24" s="24" t="s">
        <v>139</v>
      </c>
      <c r="C24" s="107" t="s">
        <v>109</v>
      </c>
      <c r="D24" s="26">
        <v>131</v>
      </c>
      <c r="E24" s="25"/>
      <c r="F24" s="25"/>
      <c r="G24" s="31">
        <f t="shared" si="2"/>
        <v>131</v>
      </c>
      <c r="H24" s="27" t="s">
        <v>159</v>
      </c>
      <c r="I24" s="32">
        <v>97.9</v>
      </c>
      <c r="J24" s="29">
        <f t="shared" ref="J24" si="18">IF(I24&lt;&gt;"",($G24*I24),"")</f>
        <v>12824.900000000001</v>
      </c>
      <c r="K24" s="33"/>
      <c r="L24" s="29" t="str">
        <f t="shared" si="0"/>
        <v/>
      </c>
      <c r="M24" s="33"/>
      <c r="N24" s="29" t="str">
        <f t="shared" si="1"/>
        <v/>
      </c>
    </row>
    <row r="25" spans="1:14" s="102" customFormat="1" ht="15.75" x14ac:dyDescent="0.25">
      <c r="A25" s="23">
        <f t="shared" si="3"/>
        <v>19</v>
      </c>
      <c r="B25" s="24" t="s">
        <v>140</v>
      </c>
      <c r="C25" s="107" t="s">
        <v>110</v>
      </c>
      <c r="D25" s="26">
        <v>611</v>
      </c>
      <c r="E25" s="25"/>
      <c r="F25" s="25"/>
      <c r="G25" s="31">
        <f t="shared" si="2"/>
        <v>611</v>
      </c>
      <c r="H25" s="27" t="s">
        <v>159</v>
      </c>
      <c r="I25" s="32">
        <v>117.23</v>
      </c>
      <c r="J25" s="29">
        <f t="shared" ref="J25" si="19">IF(I25&lt;&gt;"",($G25*I25),"")</f>
        <v>71627.53</v>
      </c>
      <c r="K25" s="33"/>
      <c r="L25" s="29" t="str">
        <f t="shared" si="0"/>
        <v/>
      </c>
      <c r="M25" s="33"/>
      <c r="N25" s="29" t="str">
        <f t="shared" si="1"/>
        <v/>
      </c>
    </row>
    <row r="26" spans="1:14" s="102" customFormat="1" ht="15.75" x14ac:dyDescent="0.25">
      <c r="A26" s="23">
        <f t="shared" si="3"/>
        <v>20</v>
      </c>
      <c r="B26" s="24" t="s">
        <v>141</v>
      </c>
      <c r="C26" s="107" t="s">
        <v>111</v>
      </c>
      <c r="D26" s="26">
        <v>31</v>
      </c>
      <c r="E26" s="25"/>
      <c r="F26" s="25"/>
      <c r="G26" s="31">
        <f t="shared" si="2"/>
        <v>31</v>
      </c>
      <c r="H26" s="27" t="s">
        <v>158</v>
      </c>
      <c r="I26" s="32">
        <v>764.52</v>
      </c>
      <c r="J26" s="29">
        <f t="shared" ref="J26" si="20">IF(I26&lt;&gt;"",($G26*I26),"")</f>
        <v>23700.12</v>
      </c>
      <c r="K26" s="33"/>
      <c r="L26" s="29" t="str">
        <f t="shared" si="0"/>
        <v/>
      </c>
      <c r="M26" s="33"/>
      <c r="N26" s="29" t="str">
        <f t="shared" si="1"/>
        <v/>
      </c>
    </row>
    <row r="27" spans="1:14" s="102" customFormat="1" ht="31.5" x14ac:dyDescent="0.25">
      <c r="A27" s="23">
        <f t="shared" si="3"/>
        <v>21</v>
      </c>
      <c r="B27" s="24" t="s">
        <v>142</v>
      </c>
      <c r="C27" s="107" t="s">
        <v>268</v>
      </c>
      <c r="D27" s="26">
        <v>9</v>
      </c>
      <c r="E27" s="25"/>
      <c r="F27" s="25"/>
      <c r="G27" s="31">
        <f t="shared" si="2"/>
        <v>9</v>
      </c>
      <c r="H27" s="27" t="s">
        <v>3</v>
      </c>
      <c r="I27" s="32">
        <v>6580.34</v>
      </c>
      <c r="J27" s="29">
        <f t="shared" ref="J27" si="21">IF(I27&lt;&gt;"",($G27*I27),"")</f>
        <v>59223.06</v>
      </c>
      <c r="K27" s="33"/>
      <c r="L27" s="29" t="str">
        <f t="shared" si="0"/>
        <v/>
      </c>
      <c r="M27" s="33"/>
      <c r="N27" s="29" t="str">
        <f t="shared" si="1"/>
        <v/>
      </c>
    </row>
    <row r="28" spans="1:14" s="102" customFormat="1" ht="31.5" x14ac:dyDescent="0.25">
      <c r="A28" s="23">
        <f t="shared" si="3"/>
        <v>22</v>
      </c>
      <c r="B28" s="24" t="s">
        <v>143</v>
      </c>
      <c r="C28" s="107" t="s">
        <v>269</v>
      </c>
      <c r="D28" s="26">
        <v>1</v>
      </c>
      <c r="E28" s="25"/>
      <c r="F28" s="25"/>
      <c r="G28" s="31">
        <f t="shared" si="2"/>
        <v>1</v>
      </c>
      <c r="H28" s="27" t="s">
        <v>3</v>
      </c>
      <c r="I28" s="32">
        <v>3150</v>
      </c>
      <c r="J28" s="29">
        <f t="shared" ref="J28" si="22">IF(I28&lt;&gt;"",($G28*I28),"")</f>
        <v>3150</v>
      </c>
      <c r="K28" s="33"/>
      <c r="L28" s="29" t="str">
        <f t="shared" si="0"/>
        <v/>
      </c>
      <c r="M28" s="33"/>
      <c r="N28" s="29" t="str">
        <f t="shared" si="1"/>
        <v/>
      </c>
    </row>
    <row r="29" spans="1:14" s="102" customFormat="1" ht="15.75" x14ac:dyDescent="0.25">
      <c r="A29" s="23">
        <f t="shared" si="3"/>
        <v>23</v>
      </c>
      <c r="B29" s="24" t="s">
        <v>144</v>
      </c>
      <c r="C29" s="107" t="s">
        <v>112</v>
      </c>
      <c r="D29" s="26">
        <v>1</v>
      </c>
      <c r="E29" s="25"/>
      <c r="F29" s="25"/>
      <c r="G29" s="31">
        <f t="shared" si="2"/>
        <v>1</v>
      </c>
      <c r="H29" s="27" t="s">
        <v>3</v>
      </c>
      <c r="I29" s="32">
        <v>4244.51</v>
      </c>
      <c r="J29" s="29">
        <f t="shared" ref="J29" si="23">IF(I29&lt;&gt;"",($G29*I29),"")</f>
        <v>4244.51</v>
      </c>
      <c r="K29" s="33"/>
      <c r="L29" s="29" t="str">
        <f t="shared" si="0"/>
        <v/>
      </c>
      <c r="M29" s="33"/>
      <c r="N29" s="29" t="str">
        <f t="shared" si="1"/>
        <v/>
      </c>
    </row>
    <row r="30" spans="1:14" s="102" customFormat="1" ht="30" customHeight="1" x14ac:dyDescent="0.25">
      <c r="A30" s="23">
        <f t="shared" si="3"/>
        <v>24</v>
      </c>
      <c r="B30" s="24" t="s">
        <v>238</v>
      </c>
      <c r="C30" s="107" t="s">
        <v>239</v>
      </c>
      <c r="D30" s="25"/>
      <c r="E30" s="26">
        <v>1</v>
      </c>
      <c r="F30" s="26">
        <v>1</v>
      </c>
      <c r="G30" s="31">
        <f t="shared" si="2"/>
        <v>2</v>
      </c>
      <c r="H30" s="27" t="s">
        <v>3</v>
      </c>
      <c r="I30" s="32">
        <v>3226.54</v>
      </c>
      <c r="J30" s="29">
        <f t="shared" ref="J30" si="24">IF(I30&lt;&gt;"",($G30*I30),"")</f>
        <v>6453.08</v>
      </c>
      <c r="K30" s="33"/>
      <c r="L30" s="29" t="str">
        <f t="shared" si="0"/>
        <v/>
      </c>
      <c r="M30" s="33"/>
      <c r="N30" s="34" t="str">
        <f t="shared" si="1"/>
        <v/>
      </c>
    </row>
    <row r="31" spans="1:14" s="102" customFormat="1" ht="15.75" x14ac:dyDescent="0.25">
      <c r="A31" s="23">
        <f t="shared" si="3"/>
        <v>25</v>
      </c>
      <c r="B31" s="24" t="s">
        <v>145</v>
      </c>
      <c r="C31" s="107" t="s">
        <v>113</v>
      </c>
      <c r="D31" s="26">
        <v>1</v>
      </c>
      <c r="E31" s="25"/>
      <c r="F31" s="25"/>
      <c r="G31" s="31">
        <f t="shared" si="2"/>
        <v>1</v>
      </c>
      <c r="H31" s="27" t="s">
        <v>3</v>
      </c>
      <c r="I31" s="32">
        <v>4490.2</v>
      </c>
      <c r="J31" s="29">
        <f t="shared" ref="J31" si="25">IF(I31&lt;&gt;"",($G31*I31),"")</f>
        <v>4490.2</v>
      </c>
      <c r="K31" s="33"/>
      <c r="L31" s="29" t="str">
        <f t="shared" si="0"/>
        <v/>
      </c>
      <c r="M31" s="33"/>
      <c r="N31" s="29" t="str">
        <f t="shared" si="1"/>
        <v/>
      </c>
    </row>
    <row r="32" spans="1:14" s="102" customFormat="1" ht="15.75" x14ac:dyDescent="0.25">
      <c r="A32" s="23">
        <f t="shared" si="3"/>
        <v>26</v>
      </c>
      <c r="B32" s="24" t="s">
        <v>146</v>
      </c>
      <c r="C32" s="107" t="s">
        <v>114</v>
      </c>
      <c r="D32" s="26">
        <v>1</v>
      </c>
      <c r="E32" s="25"/>
      <c r="F32" s="25"/>
      <c r="G32" s="31">
        <f t="shared" si="2"/>
        <v>1</v>
      </c>
      <c r="H32" s="27" t="s">
        <v>3</v>
      </c>
      <c r="I32" s="32">
        <v>4082.85</v>
      </c>
      <c r="J32" s="29">
        <f t="shared" ref="J32" si="26">IF(I32&lt;&gt;"",($G32*I32),"")</f>
        <v>4082.85</v>
      </c>
      <c r="K32" s="33"/>
      <c r="L32" s="29" t="str">
        <f t="shared" si="0"/>
        <v/>
      </c>
      <c r="M32" s="33"/>
      <c r="N32" s="29" t="str">
        <f t="shared" si="1"/>
        <v/>
      </c>
    </row>
    <row r="33" spans="1:14" s="102" customFormat="1" ht="15.75" x14ac:dyDescent="0.25">
      <c r="A33" s="23">
        <f t="shared" si="3"/>
        <v>27</v>
      </c>
      <c r="B33" s="24" t="s">
        <v>147</v>
      </c>
      <c r="C33" s="107" t="s">
        <v>115</v>
      </c>
      <c r="D33" s="26">
        <v>1</v>
      </c>
      <c r="E33" s="26">
        <v>1</v>
      </c>
      <c r="F33" s="26">
        <v>3</v>
      </c>
      <c r="G33" s="31">
        <f t="shared" si="2"/>
        <v>5</v>
      </c>
      <c r="H33" s="27" t="s">
        <v>3</v>
      </c>
      <c r="I33" s="32">
        <v>5111.9799999999996</v>
      </c>
      <c r="J33" s="29">
        <f t="shared" ref="J33" si="27">IF(I33&lt;&gt;"",($G33*I33),"")</f>
        <v>25559.899999999998</v>
      </c>
      <c r="K33" s="33"/>
      <c r="L33" s="29" t="str">
        <f t="shared" si="0"/>
        <v/>
      </c>
      <c r="M33" s="33"/>
      <c r="N33" s="29" t="str">
        <f t="shared" si="1"/>
        <v/>
      </c>
    </row>
    <row r="34" spans="1:14" s="102" customFormat="1" ht="15.75" x14ac:dyDescent="0.25">
      <c r="A34" s="23">
        <f t="shared" si="3"/>
        <v>28</v>
      </c>
      <c r="B34" s="24" t="s">
        <v>254</v>
      </c>
      <c r="C34" s="107" t="s">
        <v>255</v>
      </c>
      <c r="D34" s="26">
        <v>2</v>
      </c>
      <c r="E34" s="25"/>
      <c r="F34" s="25"/>
      <c r="G34" s="31">
        <f t="shared" ref="G34" si="28">SUM(D34:F34)</f>
        <v>2</v>
      </c>
      <c r="H34" s="27" t="s">
        <v>3</v>
      </c>
      <c r="I34" s="32">
        <v>750</v>
      </c>
      <c r="J34" s="29">
        <f t="shared" ref="J34" si="29">IF(I34&lt;&gt;"",($G34*I34),"")</f>
        <v>1500</v>
      </c>
      <c r="K34" s="33"/>
      <c r="L34" s="29" t="str">
        <f t="shared" si="0"/>
        <v/>
      </c>
      <c r="M34" s="33"/>
      <c r="N34" s="29" t="str">
        <f t="shared" si="1"/>
        <v/>
      </c>
    </row>
    <row r="35" spans="1:14" s="102" customFormat="1" ht="15.75" x14ac:dyDescent="0.25">
      <c r="A35" s="23">
        <f t="shared" si="3"/>
        <v>29</v>
      </c>
      <c r="B35" s="24" t="s">
        <v>151</v>
      </c>
      <c r="C35" s="107" t="s">
        <v>119</v>
      </c>
      <c r="D35" s="26">
        <v>1235</v>
      </c>
      <c r="E35" s="25"/>
      <c r="F35" s="25"/>
      <c r="G35" s="31">
        <f t="shared" ref="G35" si="30">SUM(D35:F35)</f>
        <v>1235</v>
      </c>
      <c r="H35" s="27" t="s">
        <v>2</v>
      </c>
      <c r="I35" s="32">
        <v>7.96</v>
      </c>
      <c r="J35" s="29">
        <f t="shared" ref="J35" si="31">IF(I35&lt;&gt;"",($G35*I35),"")</f>
        <v>9830.6</v>
      </c>
      <c r="K35" s="33"/>
      <c r="L35" s="29" t="str">
        <f t="shared" si="0"/>
        <v/>
      </c>
      <c r="M35" s="33"/>
      <c r="N35" s="29" t="str">
        <f t="shared" si="1"/>
        <v/>
      </c>
    </row>
    <row r="36" spans="1:14" s="102" customFormat="1" ht="15.75" x14ac:dyDescent="0.25">
      <c r="A36" s="23">
        <f t="shared" si="3"/>
        <v>30</v>
      </c>
      <c r="B36" s="24" t="s">
        <v>148</v>
      </c>
      <c r="C36" s="107" t="s">
        <v>116</v>
      </c>
      <c r="D36" s="26">
        <v>481</v>
      </c>
      <c r="E36" s="25"/>
      <c r="F36" s="26">
        <v>10</v>
      </c>
      <c r="G36" s="31">
        <f t="shared" si="2"/>
        <v>491</v>
      </c>
      <c r="H36" s="27" t="s">
        <v>2</v>
      </c>
      <c r="I36" s="32">
        <v>87.27</v>
      </c>
      <c r="J36" s="29">
        <f t="shared" ref="J36" si="32">IF(I36&lt;&gt;"",($G36*I36),"")</f>
        <v>42849.57</v>
      </c>
      <c r="K36" s="33"/>
      <c r="L36" s="29" t="str">
        <f t="shared" si="0"/>
        <v/>
      </c>
      <c r="M36" s="33"/>
      <c r="N36" s="29" t="str">
        <f t="shared" si="1"/>
        <v/>
      </c>
    </row>
    <row r="37" spans="1:14" s="102" customFormat="1" ht="15.75" x14ac:dyDescent="0.25">
      <c r="A37" s="23">
        <f t="shared" si="3"/>
        <v>31</v>
      </c>
      <c r="B37" s="24" t="s">
        <v>240</v>
      </c>
      <c r="C37" s="107" t="s">
        <v>241</v>
      </c>
      <c r="D37" s="25"/>
      <c r="E37" s="26">
        <v>17</v>
      </c>
      <c r="F37" s="26">
        <v>6</v>
      </c>
      <c r="G37" s="31">
        <f t="shared" si="2"/>
        <v>23</v>
      </c>
      <c r="H37" s="27" t="s">
        <v>2</v>
      </c>
      <c r="I37" s="32">
        <v>172.52</v>
      </c>
      <c r="J37" s="29">
        <f t="shared" ref="J37" si="33">IF(I37&lt;&gt;"",($G37*I37),"")</f>
        <v>3967.96</v>
      </c>
      <c r="K37" s="33"/>
      <c r="L37" s="29" t="str">
        <f t="shared" si="0"/>
        <v/>
      </c>
      <c r="M37" s="33"/>
      <c r="N37" s="29" t="str">
        <f t="shared" si="1"/>
        <v/>
      </c>
    </row>
    <row r="38" spans="1:14" s="102" customFormat="1" ht="30" customHeight="1" x14ac:dyDescent="0.25">
      <c r="A38" s="23">
        <f t="shared" si="3"/>
        <v>32</v>
      </c>
      <c r="B38" s="24" t="s">
        <v>149</v>
      </c>
      <c r="C38" s="107" t="s">
        <v>117</v>
      </c>
      <c r="D38" s="26">
        <v>51</v>
      </c>
      <c r="E38" s="26">
        <v>349</v>
      </c>
      <c r="F38" s="26">
        <v>76</v>
      </c>
      <c r="G38" s="31">
        <f t="shared" si="2"/>
        <v>476</v>
      </c>
      <c r="H38" s="27" t="s">
        <v>2</v>
      </c>
      <c r="I38" s="32">
        <v>172.52</v>
      </c>
      <c r="J38" s="29">
        <f t="shared" ref="J38" si="34">IF(I38&lt;&gt;"",($G38*I38),"")</f>
        <v>82119.520000000004</v>
      </c>
      <c r="K38" s="33"/>
      <c r="L38" s="29" t="str">
        <f t="shared" si="0"/>
        <v/>
      </c>
      <c r="M38" s="33"/>
      <c r="N38" s="29" t="str">
        <f t="shared" si="1"/>
        <v/>
      </c>
    </row>
    <row r="39" spans="1:14" s="102" customFormat="1" ht="30" customHeight="1" x14ac:dyDescent="0.25">
      <c r="A39" s="23">
        <f t="shared" si="3"/>
        <v>33</v>
      </c>
      <c r="B39" s="24" t="s">
        <v>247</v>
      </c>
      <c r="C39" s="107" t="s">
        <v>248</v>
      </c>
      <c r="D39" s="25"/>
      <c r="E39" s="25"/>
      <c r="F39" s="26">
        <v>6</v>
      </c>
      <c r="G39" s="31">
        <f t="shared" si="2"/>
        <v>6</v>
      </c>
      <c r="H39" s="27" t="s">
        <v>2</v>
      </c>
      <c r="I39" s="32">
        <v>105.08</v>
      </c>
      <c r="J39" s="29">
        <f t="shared" ref="J39" si="35">IF(I39&lt;&gt;"",($G39*I39),"")</f>
        <v>630.48</v>
      </c>
      <c r="K39" s="33"/>
      <c r="L39" s="29" t="str">
        <f t="shared" si="0"/>
        <v/>
      </c>
      <c r="M39" s="33"/>
      <c r="N39" s="29" t="str">
        <f t="shared" si="1"/>
        <v/>
      </c>
    </row>
    <row r="40" spans="1:14" s="102" customFormat="1" ht="30" customHeight="1" x14ac:dyDescent="0.25">
      <c r="A40" s="23">
        <f t="shared" si="3"/>
        <v>34</v>
      </c>
      <c r="B40" s="24" t="s">
        <v>150</v>
      </c>
      <c r="C40" s="107" t="s">
        <v>118</v>
      </c>
      <c r="D40" s="26">
        <v>352</v>
      </c>
      <c r="E40" s="25"/>
      <c r="F40" s="25"/>
      <c r="G40" s="31">
        <f t="shared" si="2"/>
        <v>352</v>
      </c>
      <c r="H40" s="27" t="s">
        <v>2</v>
      </c>
      <c r="I40" s="32">
        <v>108.87</v>
      </c>
      <c r="J40" s="29">
        <f t="shared" ref="J40" si="36">IF(I40&lt;&gt;"",($G40*I40),"")</f>
        <v>38322.240000000005</v>
      </c>
      <c r="K40" s="33"/>
      <c r="L40" s="29" t="str">
        <f t="shared" si="0"/>
        <v/>
      </c>
      <c r="M40" s="33"/>
      <c r="N40" s="29" t="str">
        <f t="shared" si="1"/>
        <v/>
      </c>
    </row>
    <row r="41" spans="1:14" s="102" customFormat="1" ht="30" customHeight="1" x14ac:dyDescent="0.25">
      <c r="A41" s="23">
        <f t="shared" si="3"/>
        <v>35</v>
      </c>
      <c r="B41" s="24" t="s">
        <v>245</v>
      </c>
      <c r="C41" s="107" t="s">
        <v>246</v>
      </c>
      <c r="D41" s="25"/>
      <c r="E41" s="26">
        <v>1</v>
      </c>
      <c r="F41" s="25"/>
      <c r="G41" s="31">
        <f t="shared" si="2"/>
        <v>1</v>
      </c>
      <c r="H41" s="27" t="s">
        <v>3</v>
      </c>
      <c r="I41" s="32">
        <v>3696.28</v>
      </c>
      <c r="J41" s="29">
        <f t="shared" ref="J41" si="37">IF(I41&lt;&gt;"",($G41*I41),"")</f>
        <v>3696.28</v>
      </c>
      <c r="K41" s="33"/>
      <c r="L41" s="29" t="str">
        <f t="shared" si="0"/>
        <v/>
      </c>
      <c r="M41" s="33"/>
      <c r="N41" s="29" t="str">
        <f t="shared" si="1"/>
        <v/>
      </c>
    </row>
    <row r="42" spans="1:14" s="102" customFormat="1" ht="15.75" x14ac:dyDescent="0.25">
      <c r="A42" s="23">
        <f t="shared" si="3"/>
        <v>36</v>
      </c>
      <c r="B42" s="24" t="s">
        <v>250</v>
      </c>
      <c r="C42" s="107" t="s">
        <v>249</v>
      </c>
      <c r="D42" s="25"/>
      <c r="E42" s="25"/>
      <c r="F42" s="26">
        <v>2</v>
      </c>
      <c r="G42" s="31">
        <f t="shared" si="2"/>
        <v>2</v>
      </c>
      <c r="H42" s="27" t="s">
        <v>3</v>
      </c>
      <c r="I42" s="32">
        <v>1491.19</v>
      </c>
      <c r="J42" s="29">
        <f t="shared" ref="J42" si="38">IF(I42&lt;&gt;"",($G42*I42),"")</f>
        <v>2982.38</v>
      </c>
      <c r="K42" s="33"/>
      <c r="L42" s="29" t="str">
        <f t="shared" si="0"/>
        <v/>
      </c>
      <c r="M42" s="33"/>
      <c r="N42" s="29" t="str">
        <f t="shared" si="1"/>
        <v/>
      </c>
    </row>
    <row r="43" spans="1:14" s="102" customFormat="1" ht="30" customHeight="1" x14ac:dyDescent="0.25">
      <c r="A43" s="23">
        <f t="shared" si="3"/>
        <v>37</v>
      </c>
      <c r="B43" s="24" t="s">
        <v>243</v>
      </c>
      <c r="C43" s="107" t="s">
        <v>244</v>
      </c>
      <c r="D43" s="25"/>
      <c r="E43" s="26">
        <v>8</v>
      </c>
      <c r="F43" s="26">
        <v>4</v>
      </c>
      <c r="G43" s="31">
        <f t="shared" si="2"/>
        <v>12</v>
      </c>
      <c r="H43" s="27" t="s">
        <v>3</v>
      </c>
      <c r="I43" s="32">
        <v>1321.01</v>
      </c>
      <c r="J43" s="29">
        <f t="shared" ref="J43" si="39">IF(I43&lt;&gt;"",($G43*I43),"")</f>
        <v>15852.119999999999</v>
      </c>
      <c r="K43" s="33"/>
      <c r="L43" s="29" t="str">
        <f t="shared" si="0"/>
        <v/>
      </c>
      <c r="M43" s="33"/>
      <c r="N43" s="29" t="str">
        <f t="shared" si="1"/>
        <v/>
      </c>
    </row>
    <row r="44" spans="1:14" s="102" customFormat="1" ht="30" customHeight="1" x14ac:dyDescent="0.25">
      <c r="A44" s="23">
        <f t="shared" si="3"/>
        <v>38</v>
      </c>
      <c r="B44" s="24" t="s">
        <v>252</v>
      </c>
      <c r="C44" s="107" t="s">
        <v>253</v>
      </c>
      <c r="D44" s="25"/>
      <c r="E44" s="25"/>
      <c r="F44" s="26">
        <v>1</v>
      </c>
      <c r="G44" s="31">
        <f t="shared" si="2"/>
        <v>1</v>
      </c>
      <c r="H44" s="27" t="s">
        <v>3</v>
      </c>
      <c r="I44" s="32">
        <v>2031.33</v>
      </c>
      <c r="J44" s="29">
        <f t="shared" ref="J44" si="40">IF(I44&lt;&gt;"",($G44*I44),"")</f>
        <v>2031.33</v>
      </c>
      <c r="K44" s="33"/>
      <c r="L44" s="29" t="str">
        <f t="shared" si="0"/>
        <v/>
      </c>
      <c r="M44" s="33"/>
      <c r="N44" s="29" t="str">
        <f t="shared" si="1"/>
        <v/>
      </c>
    </row>
    <row r="45" spans="1:14" s="102" customFormat="1" ht="30" customHeight="1" x14ac:dyDescent="0.25">
      <c r="A45" s="23">
        <f t="shared" si="3"/>
        <v>39</v>
      </c>
      <c r="B45" s="24" t="s">
        <v>242</v>
      </c>
      <c r="C45" s="107" t="s">
        <v>120</v>
      </c>
      <c r="D45" s="26">
        <v>1</v>
      </c>
      <c r="E45" s="25"/>
      <c r="F45" s="25"/>
      <c r="G45" s="31">
        <f t="shared" si="2"/>
        <v>1</v>
      </c>
      <c r="H45" s="27" t="s">
        <v>3</v>
      </c>
      <c r="I45" s="32">
        <v>2293.88</v>
      </c>
      <c r="J45" s="29">
        <f t="shared" ref="J45" si="41">IF(I45&lt;&gt;"",($G45*I45),"")</f>
        <v>2293.88</v>
      </c>
      <c r="K45" s="33"/>
      <c r="L45" s="29" t="str">
        <f t="shared" si="0"/>
        <v/>
      </c>
      <c r="M45" s="33"/>
      <c r="N45" s="29" t="str">
        <f t="shared" si="1"/>
        <v/>
      </c>
    </row>
    <row r="46" spans="1:14" s="102" customFormat="1" ht="15.75" x14ac:dyDescent="0.25">
      <c r="A46" s="23">
        <f t="shared" si="3"/>
        <v>40</v>
      </c>
      <c r="B46" s="24" t="s">
        <v>152</v>
      </c>
      <c r="C46" s="107" t="s">
        <v>121</v>
      </c>
      <c r="D46" s="26">
        <v>313</v>
      </c>
      <c r="E46" s="26">
        <v>56</v>
      </c>
      <c r="F46" s="26">
        <v>58</v>
      </c>
      <c r="G46" s="31">
        <f t="shared" si="2"/>
        <v>427</v>
      </c>
      <c r="H46" s="27" t="s">
        <v>2</v>
      </c>
      <c r="I46" s="32">
        <v>49.47</v>
      </c>
      <c r="J46" s="29">
        <f t="shared" ref="J46" si="42">IF(I46&lt;&gt;"",($G46*I46),"")</f>
        <v>21123.69</v>
      </c>
      <c r="K46" s="33"/>
      <c r="L46" s="29" t="str">
        <f t="shared" si="0"/>
        <v/>
      </c>
      <c r="M46" s="33"/>
      <c r="N46" s="29" t="str">
        <f t="shared" si="1"/>
        <v/>
      </c>
    </row>
    <row r="47" spans="1:14" s="102" customFormat="1" ht="15.75" x14ac:dyDescent="0.25">
      <c r="A47" s="23">
        <f t="shared" si="3"/>
        <v>41</v>
      </c>
      <c r="B47" s="24" t="s">
        <v>153</v>
      </c>
      <c r="C47" s="107" t="s">
        <v>122</v>
      </c>
      <c r="D47" s="26">
        <v>1253</v>
      </c>
      <c r="E47" s="25"/>
      <c r="F47" s="25"/>
      <c r="G47" s="31">
        <f t="shared" si="2"/>
        <v>1253</v>
      </c>
      <c r="H47" s="27" t="s">
        <v>2</v>
      </c>
      <c r="I47" s="32">
        <v>25.33</v>
      </c>
      <c r="J47" s="29">
        <f t="shared" ref="J47" si="43">IF(I47&lt;&gt;"",($G47*I47),"")</f>
        <v>31738.489999999998</v>
      </c>
      <c r="K47" s="33"/>
      <c r="L47" s="29" t="str">
        <f t="shared" si="0"/>
        <v/>
      </c>
      <c r="M47" s="33"/>
      <c r="N47" s="29" t="str">
        <f t="shared" si="1"/>
        <v/>
      </c>
    </row>
    <row r="48" spans="1:14" s="102" customFormat="1" ht="15.75" x14ac:dyDescent="0.25">
      <c r="A48" s="23">
        <f t="shared" si="3"/>
        <v>42</v>
      </c>
      <c r="B48" s="24" t="s">
        <v>154</v>
      </c>
      <c r="C48" s="107" t="s">
        <v>77</v>
      </c>
      <c r="D48" s="26">
        <v>68</v>
      </c>
      <c r="E48" s="25"/>
      <c r="F48" s="25"/>
      <c r="G48" s="31">
        <f t="shared" si="2"/>
        <v>68</v>
      </c>
      <c r="H48" s="27" t="s">
        <v>2</v>
      </c>
      <c r="I48" s="32">
        <v>31.16</v>
      </c>
      <c r="J48" s="29">
        <f t="shared" ref="J48" si="44">IF(I48&lt;&gt;"",($G48*I48),"")</f>
        <v>2118.88</v>
      </c>
      <c r="K48" s="33"/>
      <c r="L48" s="29" t="str">
        <f t="shared" si="0"/>
        <v/>
      </c>
      <c r="M48" s="33"/>
      <c r="N48" s="29" t="str">
        <f t="shared" si="1"/>
        <v/>
      </c>
    </row>
    <row r="49" spans="1:14" s="102" customFormat="1" ht="15.75" x14ac:dyDescent="0.25">
      <c r="A49" s="23">
        <f t="shared" si="3"/>
        <v>43</v>
      </c>
      <c r="B49" s="24" t="s">
        <v>155</v>
      </c>
      <c r="C49" s="107" t="s">
        <v>18</v>
      </c>
      <c r="D49" s="26">
        <v>443</v>
      </c>
      <c r="E49" s="26">
        <v>576</v>
      </c>
      <c r="F49" s="26">
        <v>521</v>
      </c>
      <c r="G49" s="31">
        <f t="shared" si="2"/>
        <v>1540</v>
      </c>
      <c r="H49" s="27" t="s">
        <v>4</v>
      </c>
      <c r="I49" s="32">
        <v>43.44</v>
      </c>
      <c r="J49" s="29">
        <f t="shared" ref="J49" si="45">IF(I49&lt;&gt;"",($G49*I49),"")</f>
        <v>66897.599999999991</v>
      </c>
      <c r="K49" s="33"/>
      <c r="L49" s="29" t="str">
        <f t="shared" si="0"/>
        <v/>
      </c>
      <c r="M49" s="33"/>
      <c r="N49" s="29" t="str">
        <f t="shared" si="1"/>
        <v/>
      </c>
    </row>
    <row r="50" spans="1:14" s="102" customFormat="1" ht="15.75" x14ac:dyDescent="0.25">
      <c r="A50" s="23">
        <f t="shared" si="3"/>
        <v>44</v>
      </c>
      <c r="B50" s="24" t="s">
        <v>156</v>
      </c>
      <c r="C50" s="107" t="s">
        <v>123</v>
      </c>
      <c r="D50" s="26">
        <v>240</v>
      </c>
      <c r="E50" s="26">
        <v>100</v>
      </c>
      <c r="F50" s="26">
        <v>30</v>
      </c>
      <c r="G50" s="31">
        <f t="shared" si="2"/>
        <v>370</v>
      </c>
      <c r="H50" s="27" t="s">
        <v>4</v>
      </c>
      <c r="I50" s="32">
        <v>58.18</v>
      </c>
      <c r="J50" s="29">
        <f t="shared" ref="J50" si="46">IF(I50&lt;&gt;"",($G50*I50),"")</f>
        <v>21526.6</v>
      </c>
      <c r="K50" s="33"/>
      <c r="L50" s="29" t="str">
        <f t="shared" si="0"/>
        <v/>
      </c>
      <c r="M50" s="33"/>
      <c r="N50" s="29" t="str">
        <f t="shared" si="1"/>
        <v/>
      </c>
    </row>
    <row r="51" spans="1:14" s="102" customFormat="1" ht="15.75" x14ac:dyDescent="0.25">
      <c r="A51" s="23">
        <f t="shared" si="3"/>
        <v>45</v>
      </c>
      <c r="B51" s="24" t="s">
        <v>89</v>
      </c>
      <c r="C51" s="107" t="s">
        <v>19</v>
      </c>
      <c r="D51" s="26">
        <v>73</v>
      </c>
      <c r="E51" s="25"/>
      <c r="F51" s="25"/>
      <c r="G51" s="31">
        <f>SUM(D51:F51)</f>
        <v>73</v>
      </c>
      <c r="H51" s="27" t="s">
        <v>5</v>
      </c>
      <c r="I51" s="28">
        <v>29.48</v>
      </c>
      <c r="J51" s="29">
        <f t="shared" ref="J51" si="47">IF(I51&lt;&gt;"",($G51*I51),"")</f>
        <v>2152.04</v>
      </c>
      <c r="K51" s="30"/>
      <c r="L51" s="29" t="str">
        <f t="shared" si="0"/>
        <v/>
      </c>
      <c r="M51" s="30"/>
      <c r="N51" s="29" t="str">
        <f t="shared" si="1"/>
        <v/>
      </c>
    </row>
    <row r="52" spans="1:14" s="102" customFormat="1" ht="16.5" thickBot="1" x14ac:dyDescent="0.3">
      <c r="A52" s="35">
        <f>A51+1</f>
        <v>46</v>
      </c>
      <c r="B52" s="36" t="s">
        <v>16</v>
      </c>
      <c r="C52" s="111" t="s">
        <v>20</v>
      </c>
      <c r="D52" s="31">
        <v>5979</v>
      </c>
      <c r="E52" s="31">
        <v>5172</v>
      </c>
      <c r="F52" s="31">
        <v>2849</v>
      </c>
      <c r="G52" s="31">
        <f>SUM(D52:F52)</f>
        <v>14000</v>
      </c>
      <c r="H52" s="37" t="s">
        <v>4</v>
      </c>
      <c r="I52" s="38">
        <v>2.69</v>
      </c>
      <c r="J52" s="29">
        <f t="shared" ref="J52" si="48">IF(I52&lt;&gt;"",($G52*I52),"")</f>
        <v>37660</v>
      </c>
      <c r="K52" s="39"/>
      <c r="L52" s="21" t="str">
        <f t="shared" si="0"/>
        <v/>
      </c>
      <c r="M52" s="39"/>
      <c r="N52" s="21" t="str">
        <f t="shared" si="1"/>
        <v/>
      </c>
    </row>
    <row r="53" spans="1:14" s="102" customFormat="1" ht="16.5" thickBot="1" x14ac:dyDescent="0.3">
      <c r="A53" s="132" t="s">
        <v>172</v>
      </c>
      <c r="B53" s="133"/>
      <c r="C53" s="133"/>
      <c r="D53" s="133"/>
      <c r="E53" s="133"/>
      <c r="F53" s="133"/>
      <c r="G53" s="133"/>
      <c r="H53" s="134"/>
      <c r="I53" s="40"/>
      <c r="J53" s="41">
        <f>IF(I7&lt;&gt;"",SUM(J7:J52),"")</f>
        <v>1013473.2599999998</v>
      </c>
      <c r="K53" s="42"/>
      <c r="L53" s="43" t="str">
        <f>IF(K7&lt;&gt;"",SUM(L7:L52),"")</f>
        <v/>
      </c>
      <c r="M53" s="42"/>
      <c r="N53" s="43" t="str">
        <f>IF(M7&lt;&gt;"",SUM(N7:N52),"")</f>
        <v/>
      </c>
    </row>
    <row r="54" spans="1:14" s="102" customFormat="1" ht="16.5" thickBot="1" x14ac:dyDescent="0.3">
      <c r="A54" s="44"/>
      <c r="B54" s="6"/>
      <c r="C54" s="7" t="s">
        <v>21</v>
      </c>
      <c r="D54" s="7"/>
      <c r="E54" s="7"/>
      <c r="F54" s="7"/>
      <c r="G54" s="8"/>
      <c r="H54" s="6"/>
      <c r="I54" s="6"/>
      <c r="J54" s="45"/>
      <c r="K54" s="6"/>
      <c r="L54" s="45"/>
      <c r="M54" s="6"/>
      <c r="N54" s="45"/>
    </row>
    <row r="55" spans="1:14" s="102" customFormat="1" ht="15.75" x14ac:dyDescent="0.25">
      <c r="A55" s="23">
        <f>A52+1</f>
        <v>47</v>
      </c>
      <c r="B55" s="46" t="s">
        <v>22</v>
      </c>
      <c r="C55" s="107" t="s">
        <v>23</v>
      </c>
      <c r="D55" s="26">
        <v>2</v>
      </c>
      <c r="E55" s="47"/>
      <c r="F55" s="47"/>
      <c r="G55" s="26">
        <f>SUM(D55:F55)</f>
        <v>2</v>
      </c>
      <c r="H55" s="27" t="s">
        <v>6</v>
      </c>
      <c r="I55" s="48">
        <v>365.31</v>
      </c>
      <c r="J55" s="29">
        <f t="shared" ref="J55" si="49">IF(I55&lt;&gt;"",($G55*I55),"")</f>
        <v>730.62</v>
      </c>
      <c r="K55" s="49"/>
      <c r="L55" s="29" t="str">
        <f t="shared" ref="L55:N69" si="50">IF(K55&lt;&gt;"",($G55*K55),"")</f>
        <v/>
      </c>
      <c r="M55" s="49"/>
      <c r="N55" s="29" t="str">
        <f t="shared" si="50"/>
        <v/>
      </c>
    </row>
    <row r="56" spans="1:14" s="102" customFormat="1" ht="15.75" x14ac:dyDescent="0.25">
      <c r="A56" s="23">
        <f>A55+1</f>
        <v>48</v>
      </c>
      <c r="B56" s="24" t="s">
        <v>24</v>
      </c>
      <c r="C56" s="107" t="s">
        <v>25</v>
      </c>
      <c r="D56" s="26">
        <v>5</v>
      </c>
      <c r="E56" s="47"/>
      <c r="F56" s="47"/>
      <c r="G56" s="26">
        <f t="shared" ref="G56:G69" si="51">SUM(D56:F56)</f>
        <v>5</v>
      </c>
      <c r="H56" s="46" t="s">
        <v>6</v>
      </c>
      <c r="I56" s="48">
        <v>37.729999999999997</v>
      </c>
      <c r="J56" s="29">
        <f t="shared" ref="J56" si="52">IF(I56&lt;&gt;"",($G56*I56),"")</f>
        <v>188.64999999999998</v>
      </c>
      <c r="K56" s="49"/>
      <c r="L56" s="29" t="str">
        <f t="shared" si="50"/>
        <v/>
      </c>
      <c r="M56" s="49"/>
      <c r="N56" s="29" t="str">
        <f t="shared" si="50"/>
        <v/>
      </c>
    </row>
    <row r="57" spans="1:14" s="102" customFormat="1" ht="15.75" x14ac:dyDescent="0.25">
      <c r="A57" s="23">
        <f t="shared" ref="A57:A68" si="53">A56+1</f>
        <v>49</v>
      </c>
      <c r="B57" s="24" t="s">
        <v>78</v>
      </c>
      <c r="C57" s="108" t="s">
        <v>37</v>
      </c>
      <c r="D57" s="26">
        <v>4</v>
      </c>
      <c r="E57" s="47"/>
      <c r="F57" s="47"/>
      <c r="G57" s="26">
        <f t="shared" si="51"/>
        <v>4</v>
      </c>
      <c r="H57" s="46" t="s">
        <v>6</v>
      </c>
      <c r="I57" s="48">
        <v>3775.89</v>
      </c>
      <c r="J57" s="29">
        <f t="shared" ref="J57" si="54">IF(I57&lt;&gt;"",($G57*I57),"")</f>
        <v>15103.56</v>
      </c>
      <c r="K57" s="49"/>
      <c r="L57" s="29" t="str">
        <f t="shared" si="50"/>
        <v/>
      </c>
      <c r="M57" s="49"/>
      <c r="N57" s="29" t="str">
        <f t="shared" si="50"/>
        <v/>
      </c>
    </row>
    <row r="58" spans="1:14" s="102" customFormat="1" ht="15.75" x14ac:dyDescent="0.25">
      <c r="A58" s="23">
        <f t="shared" si="53"/>
        <v>50</v>
      </c>
      <c r="B58" s="46" t="s">
        <v>167</v>
      </c>
      <c r="C58" s="106" t="s">
        <v>160</v>
      </c>
      <c r="D58" s="26">
        <v>1</v>
      </c>
      <c r="E58" s="47"/>
      <c r="F58" s="47"/>
      <c r="G58" s="26">
        <f t="shared" si="51"/>
        <v>1</v>
      </c>
      <c r="H58" s="27" t="s">
        <v>1</v>
      </c>
      <c r="I58" s="48">
        <v>6500</v>
      </c>
      <c r="J58" s="29">
        <f t="shared" ref="J58" si="55">IF(I58&lt;&gt;"",($G58*I58),"")</f>
        <v>6500</v>
      </c>
      <c r="K58" s="49"/>
      <c r="L58" s="29" t="str">
        <f t="shared" si="50"/>
        <v/>
      </c>
      <c r="M58" s="49"/>
      <c r="N58" s="29" t="str">
        <f t="shared" si="50"/>
        <v/>
      </c>
    </row>
    <row r="59" spans="1:14" s="102" customFormat="1" ht="30" customHeight="1" x14ac:dyDescent="0.25">
      <c r="A59" s="23">
        <f t="shared" si="53"/>
        <v>51</v>
      </c>
      <c r="B59" s="50" t="s">
        <v>26</v>
      </c>
      <c r="C59" s="106" t="s">
        <v>27</v>
      </c>
      <c r="D59" s="26">
        <v>439</v>
      </c>
      <c r="E59" s="47"/>
      <c r="F59" s="47"/>
      <c r="G59" s="26">
        <f t="shared" ref="G59:G64" si="56">SUM(D59:F59)</f>
        <v>439</v>
      </c>
      <c r="H59" s="46" t="s">
        <v>2</v>
      </c>
      <c r="I59" s="48">
        <v>2.5</v>
      </c>
      <c r="J59" s="29">
        <f t="shared" ref="J59" si="57">IF(I59&lt;&gt;"",($G59*I59),"")</f>
        <v>1097.5</v>
      </c>
      <c r="K59" s="49"/>
      <c r="L59" s="29" t="str">
        <f t="shared" si="50"/>
        <v/>
      </c>
      <c r="M59" s="49"/>
      <c r="N59" s="29" t="str">
        <f t="shared" si="50"/>
        <v/>
      </c>
    </row>
    <row r="60" spans="1:14" s="102" customFormat="1" ht="30" customHeight="1" x14ac:dyDescent="0.25">
      <c r="A60" s="23">
        <f t="shared" si="53"/>
        <v>52</v>
      </c>
      <c r="B60" s="46" t="s">
        <v>28</v>
      </c>
      <c r="C60" s="107" t="s">
        <v>29</v>
      </c>
      <c r="D60" s="26">
        <v>145</v>
      </c>
      <c r="E60" s="47"/>
      <c r="F60" s="47"/>
      <c r="G60" s="26">
        <f t="shared" si="56"/>
        <v>145</v>
      </c>
      <c r="H60" s="27" t="s">
        <v>2</v>
      </c>
      <c r="I60" s="48">
        <v>4.83</v>
      </c>
      <c r="J60" s="29">
        <f t="shared" ref="J60" si="58">IF(I60&lt;&gt;"",($G60*I60),"")</f>
        <v>700.35</v>
      </c>
      <c r="K60" s="49"/>
      <c r="L60" s="29" t="str">
        <f t="shared" si="50"/>
        <v/>
      </c>
      <c r="M60" s="49"/>
      <c r="N60" s="29" t="str">
        <f t="shared" si="50"/>
        <v/>
      </c>
    </row>
    <row r="61" spans="1:14" s="102" customFormat="1" ht="30" customHeight="1" x14ac:dyDescent="0.25">
      <c r="A61" s="23">
        <f t="shared" si="53"/>
        <v>53</v>
      </c>
      <c r="B61" s="24" t="s">
        <v>168</v>
      </c>
      <c r="C61" s="106" t="s">
        <v>161</v>
      </c>
      <c r="D61" s="51">
        <v>3.1E-2</v>
      </c>
      <c r="E61" s="47"/>
      <c r="F61" s="47"/>
      <c r="G61" s="51">
        <f t="shared" si="56"/>
        <v>3.1E-2</v>
      </c>
      <c r="H61" s="27" t="s">
        <v>7</v>
      </c>
      <c r="I61" s="48">
        <v>2125.86</v>
      </c>
      <c r="J61" s="29">
        <f t="shared" ref="J61" si="59">IF(I61&lt;&gt;"",($G61*I61),"")</f>
        <v>65.901660000000007</v>
      </c>
      <c r="K61" s="49"/>
      <c r="L61" s="29" t="str">
        <f t="shared" si="50"/>
        <v/>
      </c>
      <c r="M61" s="49"/>
      <c r="N61" s="29" t="str">
        <f t="shared" si="50"/>
        <v/>
      </c>
    </row>
    <row r="62" spans="1:14" s="102" customFormat="1" ht="15.75" x14ac:dyDescent="0.25">
      <c r="A62" s="23">
        <f t="shared" si="53"/>
        <v>54</v>
      </c>
      <c r="B62" s="50" t="s">
        <v>30</v>
      </c>
      <c r="C62" s="106" t="s">
        <v>31</v>
      </c>
      <c r="D62" s="26">
        <v>27</v>
      </c>
      <c r="E62" s="47"/>
      <c r="F62" s="47"/>
      <c r="G62" s="26">
        <f t="shared" si="56"/>
        <v>27</v>
      </c>
      <c r="H62" s="27" t="s">
        <v>3</v>
      </c>
      <c r="I62" s="48">
        <v>63.19</v>
      </c>
      <c r="J62" s="29">
        <f t="shared" ref="J62" si="60">IF(I62&lt;&gt;"",($G62*I62),"")</f>
        <v>1706.1299999999999</v>
      </c>
      <c r="K62" s="49"/>
      <c r="L62" s="29" t="str">
        <f t="shared" si="50"/>
        <v/>
      </c>
      <c r="M62" s="49"/>
      <c r="N62" s="29" t="str">
        <f t="shared" si="50"/>
        <v/>
      </c>
    </row>
    <row r="63" spans="1:14" s="102" customFormat="1" ht="30" customHeight="1" x14ac:dyDescent="0.25">
      <c r="A63" s="23">
        <f t="shared" si="53"/>
        <v>55</v>
      </c>
      <c r="B63" s="50" t="s">
        <v>169</v>
      </c>
      <c r="C63" s="106" t="s">
        <v>162</v>
      </c>
      <c r="D63" s="26">
        <v>124</v>
      </c>
      <c r="E63" s="47"/>
      <c r="F63" s="47"/>
      <c r="G63" s="26">
        <f t="shared" si="56"/>
        <v>124</v>
      </c>
      <c r="H63" s="27" t="s">
        <v>2</v>
      </c>
      <c r="I63" s="48">
        <v>3.56</v>
      </c>
      <c r="J63" s="29">
        <f t="shared" ref="J63" si="61">IF(I63&lt;&gt;"",($G63*I63),"")</f>
        <v>441.44</v>
      </c>
      <c r="K63" s="49"/>
      <c r="L63" s="29" t="str">
        <f t="shared" si="50"/>
        <v/>
      </c>
      <c r="M63" s="49"/>
      <c r="N63" s="29" t="str">
        <f t="shared" si="50"/>
        <v/>
      </c>
    </row>
    <row r="64" spans="1:14" s="102" customFormat="1" ht="30" customHeight="1" x14ac:dyDescent="0.25">
      <c r="A64" s="23">
        <f t="shared" si="53"/>
        <v>56</v>
      </c>
      <c r="B64" s="24" t="s">
        <v>32</v>
      </c>
      <c r="C64" s="107" t="s">
        <v>33</v>
      </c>
      <c r="D64" s="51">
        <v>4.7E-2</v>
      </c>
      <c r="E64" s="47"/>
      <c r="F64" s="47"/>
      <c r="G64" s="51">
        <f t="shared" si="56"/>
        <v>4.7E-2</v>
      </c>
      <c r="H64" s="46" t="s">
        <v>7</v>
      </c>
      <c r="I64" s="48">
        <v>2239.59</v>
      </c>
      <c r="J64" s="29">
        <f t="shared" ref="J64" si="62">IF(I64&lt;&gt;"",($G64*I64),"")</f>
        <v>105.26073000000001</v>
      </c>
      <c r="K64" s="49"/>
      <c r="L64" s="29" t="str">
        <f t="shared" si="50"/>
        <v/>
      </c>
      <c r="M64" s="49"/>
      <c r="N64" s="29" t="str">
        <f t="shared" si="50"/>
        <v/>
      </c>
    </row>
    <row r="65" spans="1:14" s="102" customFormat="1" ht="30" customHeight="1" x14ac:dyDescent="0.25">
      <c r="A65" s="23">
        <f t="shared" si="53"/>
        <v>57</v>
      </c>
      <c r="B65" s="50" t="s">
        <v>34</v>
      </c>
      <c r="C65" s="106" t="s">
        <v>163</v>
      </c>
      <c r="D65" s="26">
        <v>330</v>
      </c>
      <c r="E65" s="47"/>
      <c r="F65" s="47"/>
      <c r="G65" s="26">
        <f t="shared" si="51"/>
        <v>330</v>
      </c>
      <c r="H65" s="27" t="s">
        <v>2</v>
      </c>
      <c r="I65" s="48">
        <v>14.58</v>
      </c>
      <c r="J65" s="29">
        <f t="shared" ref="J65" si="63">IF(I65&lt;&gt;"",($G65*I65),"")</f>
        <v>4811.3999999999996</v>
      </c>
      <c r="K65" s="49"/>
      <c r="L65" s="29" t="str">
        <f t="shared" si="50"/>
        <v/>
      </c>
      <c r="M65" s="49"/>
      <c r="N65" s="29" t="str">
        <f t="shared" si="50"/>
        <v/>
      </c>
    </row>
    <row r="66" spans="1:14" s="102" customFormat="1" ht="15.75" x14ac:dyDescent="0.25">
      <c r="A66" s="23">
        <f t="shared" si="53"/>
        <v>58</v>
      </c>
      <c r="B66" s="50" t="s">
        <v>170</v>
      </c>
      <c r="C66" s="106" t="s">
        <v>164</v>
      </c>
      <c r="D66" s="26">
        <v>3</v>
      </c>
      <c r="E66" s="47"/>
      <c r="F66" s="47"/>
      <c r="G66" s="26">
        <f t="shared" si="51"/>
        <v>3</v>
      </c>
      <c r="H66" s="27" t="s">
        <v>3</v>
      </c>
      <c r="I66" s="48">
        <v>256</v>
      </c>
      <c r="J66" s="29">
        <f t="shared" ref="J66" si="64">IF(I66&lt;&gt;"",($G66*I66),"")</f>
        <v>768</v>
      </c>
      <c r="K66" s="49"/>
      <c r="L66" s="29" t="str">
        <f t="shared" si="50"/>
        <v/>
      </c>
      <c r="M66" s="49"/>
      <c r="N66" s="29" t="str">
        <f t="shared" si="50"/>
        <v/>
      </c>
    </row>
    <row r="67" spans="1:14" s="102" customFormat="1" ht="15.75" x14ac:dyDescent="0.25">
      <c r="A67" s="23">
        <f>A66+1</f>
        <v>59</v>
      </c>
      <c r="B67" s="24" t="s">
        <v>30</v>
      </c>
      <c r="C67" s="106" t="s">
        <v>31</v>
      </c>
      <c r="D67" s="26">
        <v>3</v>
      </c>
      <c r="E67" s="47"/>
      <c r="F67" s="47"/>
      <c r="G67" s="26">
        <f t="shared" si="51"/>
        <v>3</v>
      </c>
      <c r="H67" s="46" t="s">
        <v>3</v>
      </c>
      <c r="I67" s="48">
        <v>147.02000000000001</v>
      </c>
      <c r="J67" s="29">
        <f t="shared" ref="J67" si="65">IF(I67&lt;&gt;"",($G67*I67),"")</f>
        <v>441.06000000000006</v>
      </c>
      <c r="K67" s="49"/>
      <c r="L67" s="29" t="str">
        <f t="shared" si="50"/>
        <v/>
      </c>
      <c r="M67" s="49"/>
      <c r="N67" s="29" t="str">
        <f t="shared" si="50"/>
        <v/>
      </c>
    </row>
    <row r="68" spans="1:14" s="102" customFormat="1" ht="30" customHeight="1" x14ac:dyDescent="0.25">
      <c r="A68" s="23">
        <f t="shared" si="53"/>
        <v>60</v>
      </c>
      <c r="B68" s="24" t="s">
        <v>35</v>
      </c>
      <c r="C68" s="106" t="s">
        <v>36</v>
      </c>
      <c r="D68" s="51">
        <v>0.81299999999999994</v>
      </c>
      <c r="E68" s="47"/>
      <c r="F68" s="47"/>
      <c r="G68" s="51">
        <f t="shared" si="51"/>
        <v>0.81299999999999994</v>
      </c>
      <c r="H68" s="27" t="s">
        <v>7</v>
      </c>
      <c r="I68" s="48">
        <v>4138.3599999999997</v>
      </c>
      <c r="J68" s="29">
        <f t="shared" ref="J68" si="66">IF(I68&lt;&gt;"",($G68*I68),"")</f>
        <v>3364.4866799999995</v>
      </c>
      <c r="K68" s="49"/>
      <c r="L68" s="29" t="str">
        <f t="shared" si="50"/>
        <v/>
      </c>
      <c r="M68" s="49"/>
      <c r="N68" s="29" t="str">
        <f t="shared" si="50"/>
        <v/>
      </c>
    </row>
    <row r="69" spans="1:14" s="102" customFormat="1" ht="30" customHeight="1" thickBot="1" x14ac:dyDescent="0.3">
      <c r="A69" s="52">
        <f>A68+1</f>
        <v>61</v>
      </c>
      <c r="B69" s="53" t="s">
        <v>166</v>
      </c>
      <c r="C69" s="109" t="s">
        <v>165</v>
      </c>
      <c r="D69" s="51">
        <v>0.57799999999999996</v>
      </c>
      <c r="E69" s="47"/>
      <c r="F69" s="54"/>
      <c r="G69" s="51">
        <f t="shared" si="51"/>
        <v>0.57799999999999996</v>
      </c>
      <c r="H69" s="55" t="s">
        <v>7</v>
      </c>
      <c r="I69" s="56">
        <v>4138.3599999999997</v>
      </c>
      <c r="J69" s="29">
        <f t="shared" ref="J69" si="67">IF(I69&lt;&gt;"",($G69*I69),"")</f>
        <v>2391.9720799999996</v>
      </c>
      <c r="K69" s="57"/>
      <c r="L69" s="29" t="str">
        <f t="shared" si="50"/>
        <v/>
      </c>
      <c r="M69" s="57"/>
      <c r="N69" s="29" t="str">
        <f t="shared" si="50"/>
        <v/>
      </c>
    </row>
    <row r="70" spans="1:14" s="102" customFormat="1" ht="16.5" thickBot="1" x14ac:dyDescent="0.3">
      <c r="A70" s="132" t="s">
        <v>87</v>
      </c>
      <c r="B70" s="133"/>
      <c r="C70" s="133"/>
      <c r="D70" s="133"/>
      <c r="E70" s="133"/>
      <c r="F70" s="133"/>
      <c r="G70" s="133"/>
      <c r="H70" s="133"/>
      <c r="I70" s="40"/>
      <c r="J70" s="41">
        <f>IF(I55&lt;&gt;"",SUM(J55:J69),"")</f>
        <v>38416.331149999998</v>
      </c>
      <c r="K70" s="42"/>
      <c r="L70" s="43" t="str">
        <f>IF(K55&lt;&gt;"",SUM(L55:L69),"")</f>
        <v/>
      </c>
      <c r="M70" s="42"/>
      <c r="N70" s="43" t="str">
        <f>IF(M55&lt;&gt;"",SUM(N55:N69),"")</f>
        <v/>
      </c>
    </row>
    <row r="71" spans="1:14" s="102" customFormat="1" ht="16.5" thickBot="1" x14ac:dyDescent="0.3">
      <c r="A71" s="44"/>
      <c r="B71" s="6"/>
      <c r="C71" s="7" t="s">
        <v>45</v>
      </c>
      <c r="D71" s="7"/>
      <c r="E71" s="7"/>
      <c r="F71" s="7"/>
      <c r="G71" s="8"/>
      <c r="H71" s="6"/>
      <c r="I71" s="6"/>
      <c r="J71" s="45"/>
      <c r="K71" s="58"/>
      <c r="L71" s="59"/>
      <c r="M71" s="58"/>
      <c r="N71" s="59"/>
    </row>
    <row r="72" spans="1:14" s="112" customFormat="1" ht="15" customHeight="1" x14ac:dyDescent="0.25">
      <c r="A72" s="60">
        <f>A69+1</f>
        <v>62</v>
      </c>
      <c r="B72" s="61" t="s">
        <v>38</v>
      </c>
      <c r="C72" s="106" t="s">
        <v>39</v>
      </c>
      <c r="D72" s="26">
        <v>265</v>
      </c>
      <c r="E72" s="47"/>
      <c r="F72" s="47"/>
      <c r="G72" s="26">
        <f t="shared" ref="G72:G109" si="68">SUM(D72:F72)</f>
        <v>265</v>
      </c>
      <c r="H72" s="46" t="s">
        <v>2</v>
      </c>
      <c r="I72" s="62">
        <v>10.5</v>
      </c>
      <c r="J72" s="29">
        <f t="shared" ref="J72" si="69">IF(I72&lt;&gt;"",($G72*I72),"")</f>
        <v>2782.5</v>
      </c>
      <c r="K72" s="63"/>
      <c r="L72" s="29" t="str">
        <f t="shared" ref="L72:N109" si="70">IF(K72&lt;&gt;"",($G72*K72),"")</f>
        <v/>
      </c>
      <c r="M72" s="63"/>
      <c r="N72" s="29" t="str">
        <f t="shared" si="70"/>
        <v/>
      </c>
    </row>
    <row r="73" spans="1:14" s="112" customFormat="1" ht="15" customHeight="1" x14ac:dyDescent="0.25">
      <c r="A73" s="23">
        <f>A72+1</f>
        <v>63</v>
      </c>
      <c r="B73" s="64" t="s">
        <v>40</v>
      </c>
      <c r="C73" s="106" t="s">
        <v>41</v>
      </c>
      <c r="D73" s="26">
        <v>305</v>
      </c>
      <c r="E73" s="47"/>
      <c r="F73" s="47"/>
      <c r="G73" s="26">
        <f t="shared" si="68"/>
        <v>305</v>
      </c>
      <c r="H73" s="46" t="s">
        <v>2</v>
      </c>
      <c r="I73" s="48">
        <v>21.96</v>
      </c>
      <c r="J73" s="29">
        <f t="shared" ref="J73" si="71">IF(I73&lt;&gt;"",($G73*I73),"")</f>
        <v>6697.8</v>
      </c>
      <c r="K73" s="49"/>
      <c r="L73" s="29" t="str">
        <f t="shared" si="70"/>
        <v/>
      </c>
      <c r="M73" s="49"/>
      <c r="N73" s="29" t="str">
        <f t="shared" si="70"/>
        <v/>
      </c>
    </row>
    <row r="74" spans="1:14" s="112" customFormat="1" ht="30" customHeight="1" x14ac:dyDescent="0.25">
      <c r="A74" s="23">
        <f>A73+1</f>
        <v>64</v>
      </c>
      <c r="B74" s="61" t="s">
        <v>46</v>
      </c>
      <c r="C74" s="106" t="s">
        <v>47</v>
      </c>
      <c r="D74" s="26">
        <v>1</v>
      </c>
      <c r="E74" s="47"/>
      <c r="F74" s="47"/>
      <c r="G74" s="26">
        <f t="shared" si="68"/>
        <v>1</v>
      </c>
      <c r="H74" s="46" t="s">
        <v>13</v>
      </c>
      <c r="I74" s="48">
        <v>6050.89</v>
      </c>
      <c r="J74" s="29">
        <f t="shared" ref="J74" si="72">IF(I74&lt;&gt;"",($G74*I74),"")</f>
        <v>6050.89</v>
      </c>
      <c r="K74" s="49"/>
      <c r="L74" s="29" t="str">
        <f t="shared" si="70"/>
        <v/>
      </c>
      <c r="M74" s="49"/>
      <c r="N74" s="29" t="str">
        <f t="shared" si="70"/>
        <v/>
      </c>
    </row>
    <row r="75" spans="1:14" s="112" customFormat="1" ht="30" customHeight="1" x14ac:dyDescent="0.25">
      <c r="A75" s="23">
        <f t="shared" ref="A75:A108" si="73">A74+1</f>
        <v>65</v>
      </c>
      <c r="B75" s="27" t="s">
        <v>189</v>
      </c>
      <c r="C75" s="106" t="s">
        <v>48</v>
      </c>
      <c r="D75" s="26">
        <v>1195</v>
      </c>
      <c r="E75" s="47"/>
      <c r="F75" s="47"/>
      <c r="G75" s="26">
        <f t="shared" si="68"/>
        <v>1195</v>
      </c>
      <c r="H75" s="46" t="s">
        <v>2</v>
      </c>
      <c r="I75" s="48">
        <v>3.94</v>
      </c>
      <c r="J75" s="29">
        <f t="shared" ref="J75" si="74">IF(I75&lt;&gt;"",($G75*I75),"")</f>
        <v>4708.3</v>
      </c>
      <c r="K75" s="49"/>
      <c r="L75" s="29" t="str">
        <f t="shared" si="70"/>
        <v/>
      </c>
      <c r="M75" s="49"/>
      <c r="N75" s="29" t="str">
        <f t="shared" si="70"/>
        <v/>
      </c>
    </row>
    <row r="76" spans="1:14" s="112" customFormat="1" ht="15" customHeight="1" x14ac:dyDescent="0.25">
      <c r="A76" s="23">
        <f t="shared" si="73"/>
        <v>66</v>
      </c>
      <c r="B76" s="64" t="s">
        <v>42</v>
      </c>
      <c r="C76" s="106" t="s">
        <v>86</v>
      </c>
      <c r="D76" s="26">
        <v>14</v>
      </c>
      <c r="E76" s="47"/>
      <c r="F76" s="47"/>
      <c r="G76" s="26">
        <f t="shared" ref="G76:G77" si="75">SUM(D76:F76)</f>
        <v>14</v>
      </c>
      <c r="H76" s="24" t="s">
        <v>3</v>
      </c>
      <c r="I76" s="48">
        <v>765.09</v>
      </c>
      <c r="J76" s="29">
        <f t="shared" ref="J76" si="76">IF(I76&lt;&gt;"",($G76*I76),"")</f>
        <v>10711.26</v>
      </c>
      <c r="K76" s="49"/>
      <c r="L76" s="29" t="str">
        <f t="shared" si="70"/>
        <v/>
      </c>
      <c r="M76" s="49"/>
      <c r="N76" s="29" t="str">
        <f t="shared" si="70"/>
        <v/>
      </c>
    </row>
    <row r="77" spans="1:14" s="112" customFormat="1" ht="30" customHeight="1" x14ac:dyDescent="0.25">
      <c r="A77" s="23">
        <f t="shared" si="73"/>
        <v>67</v>
      </c>
      <c r="B77" s="50" t="s">
        <v>49</v>
      </c>
      <c r="C77" s="107" t="s">
        <v>50</v>
      </c>
      <c r="D77" s="26">
        <v>1</v>
      </c>
      <c r="E77" s="47"/>
      <c r="F77" s="47"/>
      <c r="G77" s="26">
        <f t="shared" si="75"/>
        <v>1</v>
      </c>
      <c r="H77" s="24" t="s">
        <v>6</v>
      </c>
      <c r="I77" s="48">
        <v>3099.16</v>
      </c>
      <c r="J77" s="29">
        <f t="shared" ref="J77" si="77">IF(I77&lt;&gt;"",($G77*I77),"")</f>
        <v>3099.16</v>
      </c>
      <c r="K77" s="49"/>
      <c r="L77" s="29" t="str">
        <f t="shared" si="70"/>
        <v/>
      </c>
      <c r="M77" s="49"/>
      <c r="N77" s="29" t="str">
        <f t="shared" si="70"/>
        <v/>
      </c>
    </row>
    <row r="78" spans="1:14" s="112" customFormat="1" ht="15" customHeight="1" x14ac:dyDescent="0.25">
      <c r="A78" s="23">
        <f t="shared" si="73"/>
        <v>68</v>
      </c>
      <c r="B78" s="64" t="s">
        <v>190</v>
      </c>
      <c r="C78" s="106" t="s">
        <v>173</v>
      </c>
      <c r="D78" s="26">
        <v>1</v>
      </c>
      <c r="E78" s="47"/>
      <c r="F78" s="47"/>
      <c r="G78" s="26">
        <f t="shared" si="68"/>
        <v>1</v>
      </c>
      <c r="H78" s="24" t="s">
        <v>6</v>
      </c>
      <c r="I78" s="48">
        <v>671.63</v>
      </c>
      <c r="J78" s="29">
        <f t="shared" ref="J78" si="78">IF(I78&lt;&gt;"",($G78*I78),"")</f>
        <v>671.63</v>
      </c>
      <c r="K78" s="49"/>
      <c r="L78" s="29" t="str">
        <f t="shared" si="70"/>
        <v/>
      </c>
      <c r="M78" s="49"/>
      <c r="N78" s="29" t="str">
        <f t="shared" si="70"/>
        <v/>
      </c>
    </row>
    <row r="79" spans="1:14" s="112" customFormat="1" ht="15" customHeight="1" x14ac:dyDescent="0.25">
      <c r="A79" s="23">
        <f t="shared" si="73"/>
        <v>69</v>
      </c>
      <c r="B79" s="50" t="s">
        <v>51</v>
      </c>
      <c r="C79" s="106" t="s">
        <v>174</v>
      </c>
      <c r="D79" s="26">
        <v>205</v>
      </c>
      <c r="E79" s="47"/>
      <c r="F79" s="47"/>
      <c r="G79" s="26">
        <f t="shared" ref="G79" si="79">SUM(D79:F79)</f>
        <v>205</v>
      </c>
      <c r="H79" s="24" t="s">
        <v>2</v>
      </c>
      <c r="I79" s="48">
        <v>7.46</v>
      </c>
      <c r="J79" s="29">
        <f t="shared" ref="J79" si="80">IF(I79&lt;&gt;"",($G79*I79),"")</f>
        <v>1529.3</v>
      </c>
      <c r="K79" s="49"/>
      <c r="L79" s="29" t="str">
        <f t="shared" si="70"/>
        <v/>
      </c>
      <c r="M79" s="49"/>
      <c r="N79" s="29" t="str">
        <f t="shared" si="70"/>
        <v/>
      </c>
    </row>
    <row r="80" spans="1:14" s="112" customFormat="1" ht="15" customHeight="1" x14ac:dyDescent="0.25">
      <c r="A80" s="23">
        <f t="shared" si="73"/>
        <v>70</v>
      </c>
      <c r="B80" s="64" t="s">
        <v>192</v>
      </c>
      <c r="C80" s="106" t="s">
        <v>175</v>
      </c>
      <c r="D80" s="26">
        <v>1</v>
      </c>
      <c r="E80" s="47"/>
      <c r="F80" s="47"/>
      <c r="G80" s="26">
        <f t="shared" si="68"/>
        <v>1</v>
      </c>
      <c r="H80" s="46" t="s">
        <v>3</v>
      </c>
      <c r="I80" s="48">
        <v>1269.44</v>
      </c>
      <c r="J80" s="29">
        <f t="shared" ref="J80" si="81">IF(I80&lt;&gt;"",($G80*I80),"")</f>
        <v>1269.44</v>
      </c>
      <c r="K80" s="49"/>
      <c r="L80" s="29" t="str">
        <f t="shared" si="70"/>
        <v/>
      </c>
      <c r="M80" s="49"/>
      <c r="N80" s="29" t="str">
        <f t="shared" si="70"/>
        <v/>
      </c>
    </row>
    <row r="81" spans="1:14" s="112" customFormat="1" ht="30" customHeight="1" x14ac:dyDescent="0.25">
      <c r="A81" s="23">
        <f t="shared" si="73"/>
        <v>71</v>
      </c>
      <c r="B81" s="50" t="s">
        <v>191</v>
      </c>
      <c r="C81" s="106" t="s">
        <v>176</v>
      </c>
      <c r="D81" s="26">
        <v>1</v>
      </c>
      <c r="E81" s="47"/>
      <c r="F81" s="47"/>
      <c r="G81" s="26">
        <f t="shared" ref="G81:G82" si="82">SUM(D81:F81)</f>
        <v>1</v>
      </c>
      <c r="H81" s="24" t="s">
        <v>3</v>
      </c>
      <c r="I81" s="48">
        <v>7500</v>
      </c>
      <c r="J81" s="29">
        <f t="shared" ref="J81" si="83">IF(I81&lt;&gt;"",($G81*I81),"")</f>
        <v>7500</v>
      </c>
      <c r="K81" s="49"/>
      <c r="L81" s="29" t="str">
        <f t="shared" si="70"/>
        <v/>
      </c>
      <c r="M81" s="49"/>
      <c r="N81" s="29" t="str">
        <f t="shared" si="70"/>
        <v/>
      </c>
    </row>
    <row r="82" spans="1:14" s="112" customFormat="1" ht="30" customHeight="1" x14ac:dyDescent="0.25">
      <c r="A82" s="23">
        <f t="shared" si="73"/>
        <v>72</v>
      </c>
      <c r="B82" s="50" t="s">
        <v>52</v>
      </c>
      <c r="C82" s="107" t="s">
        <v>53</v>
      </c>
      <c r="D82" s="26">
        <v>1</v>
      </c>
      <c r="E82" s="47"/>
      <c r="F82" s="47"/>
      <c r="G82" s="26">
        <f t="shared" si="82"/>
        <v>1</v>
      </c>
      <c r="H82" s="24" t="s">
        <v>3</v>
      </c>
      <c r="I82" s="48">
        <v>1554.42</v>
      </c>
      <c r="J82" s="29">
        <f t="shared" ref="J82" si="84">IF(I82&lt;&gt;"",($G82*I82),"")</f>
        <v>1554.42</v>
      </c>
      <c r="K82" s="49"/>
      <c r="L82" s="29" t="str">
        <f t="shared" si="70"/>
        <v/>
      </c>
      <c r="M82" s="49"/>
      <c r="N82" s="29" t="str">
        <f t="shared" si="70"/>
        <v/>
      </c>
    </row>
    <row r="83" spans="1:14" s="112" customFormat="1" ht="30" customHeight="1" x14ac:dyDescent="0.25">
      <c r="A83" s="23">
        <f t="shared" si="73"/>
        <v>73</v>
      </c>
      <c r="B83" s="50" t="s">
        <v>193</v>
      </c>
      <c r="C83" s="106" t="s">
        <v>177</v>
      </c>
      <c r="D83" s="26">
        <v>3</v>
      </c>
      <c r="E83" s="47"/>
      <c r="F83" s="47"/>
      <c r="G83" s="26">
        <f t="shared" si="68"/>
        <v>3</v>
      </c>
      <c r="H83" s="24" t="s">
        <v>3</v>
      </c>
      <c r="I83" s="48">
        <v>4898</v>
      </c>
      <c r="J83" s="29">
        <f t="shared" ref="J83" si="85">IF(I83&lt;&gt;"",($G83*I83),"")</f>
        <v>14694</v>
      </c>
      <c r="K83" s="49"/>
      <c r="L83" s="29" t="str">
        <f t="shared" si="70"/>
        <v/>
      </c>
      <c r="M83" s="49"/>
      <c r="N83" s="29" t="str">
        <f t="shared" si="70"/>
        <v/>
      </c>
    </row>
    <row r="84" spans="1:14" s="112" customFormat="1" ht="15" customHeight="1" x14ac:dyDescent="0.25">
      <c r="A84" s="23">
        <f t="shared" si="73"/>
        <v>74</v>
      </c>
      <c r="B84" s="50" t="s">
        <v>54</v>
      </c>
      <c r="C84" s="106" t="s">
        <v>178</v>
      </c>
      <c r="D84" s="26">
        <v>8</v>
      </c>
      <c r="E84" s="47"/>
      <c r="F84" s="47"/>
      <c r="G84" s="26">
        <f t="shared" ref="G84" si="86">SUM(D84:F84)</f>
        <v>8</v>
      </c>
      <c r="H84" s="24" t="s">
        <v>3</v>
      </c>
      <c r="I84" s="48">
        <v>1625.75</v>
      </c>
      <c r="J84" s="29">
        <f t="shared" ref="J84" si="87">IF(I84&lt;&gt;"",($G84*I84),"")</f>
        <v>13006</v>
      </c>
      <c r="K84" s="49"/>
      <c r="L84" s="29" t="str">
        <f t="shared" si="70"/>
        <v/>
      </c>
      <c r="M84" s="49"/>
      <c r="N84" s="29" t="str">
        <f t="shared" si="70"/>
        <v/>
      </c>
    </row>
    <row r="85" spans="1:14" s="112" customFormat="1" ht="15" customHeight="1" x14ac:dyDescent="0.25">
      <c r="A85" s="23">
        <f t="shared" si="73"/>
        <v>75</v>
      </c>
      <c r="B85" s="50" t="s">
        <v>194</v>
      </c>
      <c r="C85" s="106" t="s">
        <v>179</v>
      </c>
      <c r="D85" s="26">
        <v>6</v>
      </c>
      <c r="E85" s="47"/>
      <c r="F85" s="47"/>
      <c r="G85" s="26">
        <f t="shared" si="68"/>
        <v>6</v>
      </c>
      <c r="H85" s="24" t="s">
        <v>3</v>
      </c>
      <c r="I85" s="48">
        <v>277.13</v>
      </c>
      <c r="J85" s="29">
        <f t="shared" ref="J85" si="88">IF(I85&lt;&gt;"",($G85*I85),"")</f>
        <v>1662.78</v>
      </c>
      <c r="K85" s="49"/>
      <c r="L85" s="29" t="str">
        <f t="shared" si="70"/>
        <v/>
      </c>
      <c r="M85" s="49"/>
      <c r="N85" s="29" t="str">
        <f t="shared" si="70"/>
        <v/>
      </c>
    </row>
    <row r="86" spans="1:14" s="112" customFormat="1" ht="27.95" customHeight="1" x14ac:dyDescent="0.25">
      <c r="A86" s="23">
        <f t="shared" si="73"/>
        <v>76</v>
      </c>
      <c r="B86" s="50" t="s">
        <v>195</v>
      </c>
      <c r="C86" s="106" t="s">
        <v>180</v>
      </c>
      <c r="D86" s="26">
        <v>1</v>
      </c>
      <c r="E86" s="47"/>
      <c r="F86" s="47"/>
      <c r="G86" s="26">
        <f t="shared" si="68"/>
        <v>1</v>
      </c>
      <c r="H86" s="24" t="s">
        <v>3</v>
      </c>
      <c r="I86" s="65">
        <v>42770.6</v>
      </c>
      <c r="J86" s="29">
        <f t="shared" ref="J86" si="89">IF(I86&lt;&gt;"",($G86*I86),"")</f>
        <v>42770.6</v>
      </c>
      <c r="K86" s="66"/>
      <c r="L86" s="29" t="str">
        <f t="shared" si="70"/>
        <v/>
      </c>
      <c r="M86" s="66"/>
      <c r="N86" s="29" t="str">
        <f t="shared" si="70"/>
        <v/>
      </c>
    </row>
    <row r="87" spans="1:14" s="112" customFormat="1" ht="27.95" customHeight="1" x14ac:dyDescent="0.25">
      <c r="A87" s="23">
        <f t="shared" si="73"/>
        <v>77</v>
      </c>
      <c r="B87" s="50" t="s">
        <v>196</v>
      </c>
      <c r="C87" s="106" t="s">
        <v>80</v>
      </c>
      <c r="D87" s="26">
        <v>1</v>
      </c>
      <c r="E87" s="47"/>
      <c r="F87" s="47"/>
      <c r="G87" s="26">
        <f t="shared" si="68"/>
        <v>1</v>
      </c>
      <c r="H87" s="24" t="s">
        <v>3</v>
      </c>
      <c r="I87" s="48">
        <v>78438.89</v>
      </c>
      <c r="J87" s="29">
        <f t="shared" ref="J87" si="90">IF(I87&lt;&gt;"",($G87*I87),"")</f>
        <v>78438.89</v>
      </c>
      <c r="K87" s="49"/>
      <c r="L87" s="29" t="str">
        <f t="shared" si="70"/>
        <v/>
      </c>
      <c r="M87" s="49"/>
      <c r="N87" s="29" t="str">
        <f t="shared" si="70"/>
        <v/>
      </c>
    </row>
    <row r="88" spans="1:14" s="112" customFormat="1" ht="27.95" customHeight="1" x14ac:dyDescent="0.25">
      <c r="A88" s="23">
        <f t="shared" si="73"/>
        <v>78</v>
      </c>
      <c r="B88" s="50" t="s">
        <v>197</v>
      </c>
      <c r="C88" s="107" t="s">
        <v>81</v>
      </c>
      <c r="D88" s="26">
        <v>1</v>
      </c>
      <c r="E88" s="47"/>
      <c r="F88" s="47"/>
      <c r="G88" s="26">
        <f t="shared" si="68"/>
        <v>1</v>
      </c>
      <c r="H88" s="24" t="s">
        <v>3</v>
      </c>
      <c r="I88" s="48">
        <v>69175.55</v>
      </c>
      <c r="J88" s="29">
        <f t="shared" ref="J88" si="91">IF(I88&lt;&gt;"",($G88*I88),"")</f>
        <v>69175.55</v>
      </c>
      <c r="K88" s="49"/>
      <c r="L88" s="29" t="str">
        <f t="shared" si="70"/>
        <v/>
      </c>
      <c r="M88" s="49"/>
      <c r="N88" s="29" t="str">
        <f t="shared" si="70"/>
        <v/>
      </c>
    </row>
    <row r="89" spans="1:14" s="112" customFormat="1" ht="27.95" customHeight="1" x14ac:dyDescent="0.25">
      <c r="A89" s="23">
        <f t="shared" si="73"/>
        <v>79</v>
      </c>
      <c r="B89" s="50" t="s">
        <v>55</v>
      </c>
      <c r="C89" s="107" t="s">
        <v>56</v>
      </c>
      <c r="D89" s="26">
        <v>9</v>
      </c>
      <c r="E89" s="47"/>
      <c r="F89" s="47"/>
      <c r="G89" s="26">
        <f t="shared" ref="G89:G95" si="92">SUM(D89:F89)</f>
        <v>9</v>
      </c>
      <c r="H89" s="61" t="s">
        <v>6</v>
      </c>
      <c r="I89" s="48">
        <v>1018.92</v>
      </c>
      <c r="J89" s="29">
        <f t="shared" ref="J89" si="93">IF(I89&lt;&gt;"",($G89*I89),"")</f>
        <v>9170.2799999999988</v>
      </c>
      <c r="K89" s="49"/>
      <c r="L89" s="29" t="str">
        <f t="shared" si="70"/>
        <v/>
      </c>
      <c r="M89" s="49"/>
      <c r="N89" s="29" t="str">
        <f t="shared" si="70"/>
        <v/>
      </c>
    </row>
    <row r="90" spans="1:14" s="112" customFormat="1" ht="27.95" customHeight="1" x14ac:dyDescent="0.25">
      <c r="A90" s="23">
        <f t="shared" si="73"/>
        <v>80</v>
      </c>
      <c r="B90" s="50" t="s">
        <v>57</v>
      </c>
      <c r="C90" s="107" t="s">
        <v>58</v>
      </c>
      <c r="D90" s="26">
        <v>4</v>
      </c>
      <c r="E90" s="47"/>
      <c r="F90" s="47"/>
      <c r="G90" s="26">
        <f t="shared" si="92"/>
        <v>4</v>
      </c>
      <c r="H90" s="61" t="s">
        <v>6</v>
      </c>
      <c r="I90" s="48">
        <v>1264.43</v>
      </c>
      <c r="J90" s="29">
        <f t="shared" ref="J90" si="94">IF(I90&lt;&gt;"",($G90*I90),"")</f>
        <v>5057.72</v>
      </c>
      <c r="K90" s="49"/>
      <c r="L90" s="29" t="str">
        <f t="shared" si="70"/>
        <v/>
      </c>
      <c r="M90" s="49"/>
      <c r="N90" s="29" t="str">
        <f t="shared" si="70"/>
        <v/>
      </c>
    </row>
    <row r="91" spans="1:14" s="112" customFormat="1" ht="27.95" customHeight="1" x14ac:dyDescent="0.25">
      <c r="A91" s="23">
        <f t="shared" si="73"/>
        <v>81</v>
      </c>
      <c r="B91" s="50" t="s">
        <v>59</v>
      </c>
      <c r="C91" s="107" t="s">
        <v>60</v>
      </c>
      <c r="D91" s="26">
        <v>4</v>
      </c>
      <c r="E91" s="47"/>
      <c r="F91" s="47"/>
      <c r="G91" s="26">
        <f t="shared" si="92"/>
        <v>4</v>
      </c>
      <c r="H91" s="61" t="s">
        <v>6</v>
      </c>
      <c r="I91" s="48">
        <v>1635.48</v>
      </c>
      <c r="J91" s="29">
        <f t="shared" ref="J91" si="95">IF(I91&lt;&gt;"",($G91*I91),"")</f>
        <v>6541.92</v>
      </c>
      <c r="K91" s="49"/>
      <c r="L91" s="29" t="str">
        <f t="shared" si="70"/>
        <v/>
      </c>
      <c r="M91" s="49"/>
      <c r="N91" s="29" t="str">
        <f t="shared" si="70"/>
        <v/>
      </c>
    </row>
    <row r="92" spans="1:14" s="112" customFormat="1" ht="27.95" customHeight="1" x14ac:dyDescent="0.25">
      <c r="A92" s="23">
        <f t="shared" si="73"/>
        <v>82</v>
      </c>
      <c r="B92" s="50" t="s">
        <v>61</v>
      </c>
      <c r="C92" s="107" t="s">
        <v>62</v>
      </c>
      <c r="D92" s="26">
        <v>8</v>
      </c>
      <c r="E92" s="47"/>
      <c r="F92" s="47"/>
      <c r="G92" s="26">
        <f t="shared" si="92"/>
        <v>8</v>
      </c>
      <c r="H92" s="61" t="s">
        <v>6</v>
      </c>
      <c r="I92" s="48">
        <v>691.71</v>
      </c>
      <c r="J92" s="29">
        <f t="shared" ref="J92" si="96">IF(I92&lt;&gt;"",($G92*I92),"")</f>
        <v>5533.68</v>
      </c>
      <c r="K92" s="49"/>
      <c r="L92" s="29" t="str">
        <f t="shared" si="70"/>
        <v/>
      </c>
      <c r="M92" s="49"/>
      <c r="N92" s="29" t="str">
        <f t="shared" si="70"/>
        <v/>
      </c>
    </row>
    <row r="93" spans="1:14" s="112" customFormat="1" ht="27.95" customHeight="1" x14ac:dyDescent="0.25">
      <c r="A93" s="23">
        <f t="shared" si="73"/>
        <v>83</v>
      </c>
      <c r="B93" s="50" t="s">
        <v>63</v>
      </c>
      <c r="C93" s="107" t="s">
        <v>64</v>
      </c>
      <c r="D93" s="26">
        <v>1</v>
      </c>
      <c r="E93" s="47"/>
      <c r="F93" s="47"/>
      <c r="G93" s="26">
        <f t="shared" si="92"/>
        <v>1</v>
      </c>
      <c r="H93" s="61" t="s">
        <v>3</v>
      </c>
      <c r="I93" s="48">
        <v>3932.07</v>
      </c>
      <c r="J93" s="29">
        <f t="shared" ref="J93" si="97">IF(I93&lt;&gt;"",($G93*I93),"")</f>
        <v>3932.07</v>
      </c>
      <c r="K93" s="49"/>
      <c r="L93" s="29" t="str">
        <f t="shared" si="70"/>
        <v/>
      </c>
      <c r="M93" s="49"/>
      <c r="N93" s="29" t="str">
        <f t="shared" si="70"/>
        <v/>
      </c>
    </row>
    <row r="94" spans="1:14" s="112" customFormat="1" ht="27.95" customHeight="1" x14ac:dyDescent="0.25">
      <c r="A94" s="23">
        <f t="shared" si="73"/>
        <v>84</v>
      </c>
      <c r="B94" s="50" t="s">
        <v>65</v>
      </c>
      <c r="C94" s="107" t="s">
        <v>66</v>
      </c>
      <c r="D94" s="26">
        <v>6</v>
      </c>
      <c r="E94" s="47"/>
      <c r="F94" s="47"/>
      <c r="G94" s="26">
        <f t="shared" si="92"/>
        <v>6</v>
      </c>
      <c r="H94" s="61" t="s">
        <v>3</v>
      </c>
      <c r="I94" s="48">
        <v>7581.46</v>
      </c>
      <c r="J94" s="29">
        <f t="shared" ref="J94" si="98">IF(I94&lt;&gt;"",($G94*I94),"")</f>
        <v>45488.76</v>
      </c>
      <c r="K94" s="49"/>
      <c r="L94" s="29" t="str">
        <f t="shared" si="70"/>
        <v/>
      </c>
      <c r="M94" s="49"/>
      <c r="N94" s="29" t="str">
        <f t="shared" si="70"/>
        <v/>
      </c>
    </row>
    <row r="95" spans="1:14" s="112" customFormat="1" ht="27.95" customHeight="1" x14ac:dyDescent="0.25">
      <c r="A95" s="23">
        <f t="shared" si="73"/>
        <v>85</v>
      </c>
      <c r="B95" s="50" t="s">
        <v>67</v>
      </c>
      <c r="C95" s="107" t="s">
        <v>68</v>
      </c>
      <c r="D95" s="26">
        <v>1</v>
      </c>
      <c r="E95" s="47"/>
      <c r="F95" s="47"/>
      <c r="G95" s="26">
        <f t="shared" si="92"/>
        <v>1</v>
      </c>
      <c r="H95" s="61" t="s">
        <v>3</v>
      </c>
      <c r="I95" s="48">
        <v>1625.04</v>
      </c>
      <c r="J95" s="29">
        <f t="shared" ref="J95" si="99">IF(I95&lt;&gt;"",($G95*I95),"")</f>
        <v>1625.04</v>
      </c>
      <c r="K95" s="49"/>
      <c r="L95" s="29" t="str">
        <f t="shared" si="70"/>
        <v/>
      </c>
      <c r="M95" s="49"/>
      <c r="N95" s="29" t="str">
        <f t="shared" si="70"/>
        <v/>
      </c>
    </row>
    <row r="96" spans="1:14" s="112" customFormat="1" ht="27.95" customHeight="1" x14ac:dyDescent="0.25">
      <c r="A96" s="23">
        <f t="shared" si="73"/>
        <v>86</v>
      </c>
      <c r="B96" s="50" t="s">
        <v>69</v>
      </c>
      <c r="C96" s="107" t="s">
        <v>70</v>
      </c>
      <c r="D96" s="26">
        <v>1</v>
      </c>
      <c r="E96" s="47"/>
      <c r="F96" s="47"/>
      <c r="G96" s="26">
        <f t="shared" ref="G96:G108" si="100">SUM(D96:F96)</f>
        <v>1</v>
      </c>
      <c r="H96" s="61" t="s">
        <v>3</v>
      </c>
      <c r="I96" s="48">
        <v>11133.9</v>
      </c>
      <c r="J96" s="29">
        <f t="shared" ref="J96" si="101">IF(I96&lt;&gt;"",($G96*I96),"")</f>
        <v>11133.9</v>
      </c>
      <c r="K96" s="49"/>
      <c r="L96" s="29" t="str">
        <f t="shared" si="70"/>
        <v/>
      </c>
      <c r="M96" s="49"/>
      <c r="N96" s="29" t="str">
        <f t="shared" si="70"/>
        <v/>
      </c>
    </row>
    <row r="97" spans="1:14" s="112" customFormat="1" ht="15" customHeight="1" x14ac:dyDescent="0.25">
      <c r="A97" s="23">
        <f t="shared" si="73"/>
        <v>87</v>
      </c>
      <c r="B97" s="64" t="s">
        <v>71</v>
      </c>
      <c r="C97" s="106" t="s">
        <v>72</v>
      </c>
      <c r="D97" s="26">
        <v>8</v>
      </c>
      <c r="E97" s="47"/>
      <c r="F97" s="47"/>
      <c r="G97" s="26">
        <f t="shared" si="100"/>
        <v>8</v>
      </c>
      <c r="H97" s="61" t="s">
        <v>3</v>
      </c>
      <c r="I97" s="48">
        <v>293.33999999999997</v>
      </c>
      <c r="J97" s="29">
        <f t="shared" ref="J97" si="102">IF(I97&lt;&gt;"",($G97*I97),"")</f>
        <v>2346.7199999999998</v>
      </c>
      <c r="K97" s="49"/>
      <c r="L97" s="29" t="str">
        <f t="shared" si="70"/>
        <v/>
      </c>
      <c r="M97" s="49"/>
      <c r="N97" s="29" t="str">
        <f t="shared" si="70"/>
        <v/>
      </c>
    </row>
    <row r="98" spans="1:14" s="112" customFormat="1" ht="30" customHeight="1" x14ac:dyDescent="0.25">
      <c r="A98" s="23">
        <f t="shared" si="73"/>
        <v>88</v>
      </c>
      <c r="B98" s="64" t="s">
        <v>82</v>
      </c>
      <c r="C98" s="106" t="s">
        <v>83</v>
      </c>
      <c r="D98" s="26">
        <v>1</v>
      </c>
      <c r="E98" s="47"/>
      <c r="F98" s="47"/>
      <c r="G98" s="26">
        <f t="shared" si="100"/>
        <v>1</v>
      </c>
      <c r="H98" s="61" t="s">
        <v>6</v>
      </c>
      <c r="I98" s="48">
        <v>29496.46</v>
      </c>
      <c r="J98" s="29">
        <f t="shared" ref="J98" si="103">IF(I98&lt;&gt;"",($G98*I98),"")</f>
        <v>29496.46</v>
      </c>
      <c r="K98" s="49"/>
      <c r="L98" s="29" t="str">
        <f t="shared" si="70"/>
        <v/>
      </c>
      <c r="M98" s="49"/>
      <c r="N98" s="29" t="str">
        <f t="shared" si="70"/>
        <v/>
      </c>
    </row>
    <row r="99" spans="1:14" s="112" customFormat="1" ht="30" customHeight="1" x14ac:dyDescent="0.25">
      <c r="A99" s="23">
        <f t="shared" si="73"/>
        <v>89</v>
      </c>
      <c r="B99" s="50" t="s">
        <v>198</v>
      </c>
      <c r="C99" s="106" t="s">
        <v>181</v>
      </c>
      <c r="D99" s="26">
        <v>1</v>
      </c>
      <c r="E99" s="47"/>
      <c r="F99" s="47"/>
      <c r="G99" s="26">
        <f t="shared" si="100"/>
        <v>1</v>
      </c>
      <c r="H99" s="46" t="s">
        <v>6</v>
      </c>
      <c r="I99" s="48">
        <v>643.61</v>
      </c>
      <c r="J99" s="29">
        <f t="shared" ref="J99" si="104">IF(I99&lt;&gt;"",($G99*I99),"")</f>
        <v>643.61</v>
      </c>
      <c r="K99" s="49"/>
      <c r="L99" s="29" t="str">
        <f t="shared" si="70"/>
        <v/>
      </c>
      <c r="M99" s="49"/>
      <c r="N99" s="29" t="str">
        <f t="shared" si="70"/>
        <v/>
      </c>
    </row>
    <row r="100" spans="1:14" s="112" customFormat="1" ht="30" customHeight="1" x14ac:dyDescent="0.25">
      <c r="A100" s="23">
        <f t="shared" si="73"/>
        <v>90</v>
      </c>
      <c r="B100" s="64" t="s">
        <v>73</v>
      </c>
      <c r="C100" s="106" t="s">
        <v>74</v>
      </c>
      <c r="D100" s="26">
        <v>1</v>
      </c>
      <c r="E100" s="47"/>
      <c r="F100" s="47"/>
      <c r="G100" s="26">
        <f t="shared" si="100"/>
        <v>1</v>
      </c>
      <c r="H100" s="61" t="s">
        <v>3</v>
      </c>
      <c r="I100" s="48">
        <v>6793.38</v>
      </c>
      <c r="J100" s="29">
        <f t="shared" ref="J100" si="105">IF(I100&lt;&gt;"",($G100*I100),"")</f>
        <v>6793.38</v>
      </c>
      <c r="K100" s="49"/>
      <c r="L100" s="29" t="str">
        <f t="shared" si="70"/>
        <v/>
      </c>
      <c r="M100" s="49"/>
      <c r="N100" s="29" t="str">
        <f t="shared" si="70"/>
        <v/>
      </c>
    </row>
    <row r="101" spans="1:14" s="112" customFormat="1" ht="15" customHeight="1" x14ac:dyDescent="0.25">
      <c r="A101" s="23">
        <f t="shared" si="73"/>
        <v>91</v>
      </c>
      <c r="B101" s="64" t="s">
        <v>85</v>
      </c>
      <c r="C101" s="106" t="s">
        <v>75</v>
      </c>
      <c r="D101" s="26">
        <v>1</v>
      </c>
      <c r="E101" s="47"/>
      <c r="F101" s="47"/>
      <c r="G101" s="26">
        <f t="shared" si="100"/>
        <v>1</v>
      </c>
      <c r="H101" s="61" t="s">
        <v>3</v>
      </c>
      <c r="I101" s="48">
        <v>3269.27</v>
      </c>
      <c r="J101" s="29">
        <f t="shared" ref="J101" si="106">IF(I101&lt;&gt;"",($G101*I101),"")</f>
        <v>3269.27</v>
      </c>
      <c r="K101" s="49"/>
      <c r="L101" s="29" t="str">
        <f t="shared" si="70"/>
        <v/>
      </c>
      <c r="M101" s="49"/>
      <c r="N101" s="29" t="str">
        <f t="shared" si="70"/>
        <v/>
      </c>
    </row>
    <row r="102" spans="1:14" s="112" customFormat="1" ht="27.95" customHeight="1" x14ac:dyDescent="0.25">
      <c r="A102" s="23">
        <f t="shared" si="73"/>
        <v>92</v>
      </c>
      <c r="B102" s="64" t="s">
        <v>199</v>
      </c>
      <c r="C102" s="106" t="s">
        <v>182</v>
      </c>
      <c r="D102" s="26">
        <v>3</v>
      </c>
      <c r="E102" s="47"/>
      <c r="F102" s="47"/>
      <c r="G102" s="26">
        <f t="shared" si="100"/>
        <v>3</v>
      </c>
      <c r="H102" s="61" t="s">
        <v>3</v>
      </c>
      <c r="I102" s="48">
        <v>2660.78</v>
      </c>
      <c r="J102" s="29">
        <f t="shared" ref="J102" si="107">IF(I102&lt;&gt;"",($G102*I102),"")</f>
        <v>7982.34</v>
      </c>
      <c r="K102" s="49"/>
      <c r="L102" s="29" t="str">
        <f t="shared" si="70"/>
        <v/>
      </c>
      <c r="M102" s="49"/>
      <c r="N102" s="29" t="str">
        <f t="shared" si="70"/>
        <v/>
      </c>
    </row>
    <row r="103" spans="1:14" s="112" customFormat="1" ht="27.95" customHeight="1" x14ac:dyDescent="0.25">
      <c r="A103" s="23">
        <f t="shared" si="73"/>
        <v>93</v>
      </c>
      <c r="B103" s="64" t="s">
        <v>200</v>
      </c>
      <c r="C103" s="106" t="s">
        <v>183</v>
      </c>
      <c r="D103" s="26">
        <v>3</v>
      </c>
      <c r="E103" s="47"/>
      <c r="F103" s="47"/>
      <c r="G103" s="26">
        <f t="shared" si="100"/>
        <v>3</v>
      </c>
      <c r="H103" s="61" t="s">
        <v>3</v>
      </c>
      <c r="I103" s="48">
        <v>4325.2299999999996</v>
      </c>
      <c r="J103" s="29">
        <f t="shared" ref="J103" si="108">IF(I103&lt;&gt;"",($G103*I103),"")</f>
        <v>12975.689999999999</v>
      </c>
      <c r="K103" s="49"/>
      <c r="L103" s="29" t="str">
        <f t="shared" si="70"/>
        <v/>
      </c>
      <c r="M103" s="49"/>
      <c r="N103" s="29" t="str">
        <f t="shared" si="70"/>
        <v/>
      </c>
    </row>
    <row r="104" spans="1:14" s="112" customFormat="1" ht="27.95" customHeight="1" x14ac:dyDescent="0.25">
      <c r="A104" s="23">
        <f t="shared" si="73"/>
        <v>94</v>
      </c>
      <c r="B104" s="64" t="s">
        <v>84</v>
      </c>
      <c r="C104" s="106" t="s">
        <v>184</v>
      </c>
      <c r="D104" s="26">
        <v>1</v>
      </c>
      <c r="E104" s="47"/>
      <c r="F104" s="47"/>
      <c r="G104" s="26">
        <f t="shared" si="100"/>
        <v>1</v>
      </c>
      <c r="H104" s="61" t="s">
        <v>3</v>
      </c>
      <c r="I104" s="48">
        <v>4677.9799999999996</v>
      </c>
      <c r="J104" s="29">
        <f t="shared" ref="J104" si="109">IF(I104&lt;&gt;"",($G104*I104),"")</f>
        <v>4677.9799999999996</v>
      </c>
      <c r="K104" s="49"/>
      <c r="L104" s="29" t="str">
        <f t="shared" si="70"/>
        <v/>
      </c>
      <c r="M104" s="49"/>
      <c r="N104" s="29" t="str">
        <f t="shared" si="70"/>
        <v/>
      </c>
    </row>
    <row r="105" spans="1:14" s="112" customFormat="1" ht="27.95" customHeight="1" x14ac:dyDescent="0.25">
      <c r="A105" s="23">
        <f t="shared" si="73"/>
        <v>95</v>
      </c>
      <c r="B105" s="64" t="s">
        <v>202</v>
      </c>
      <c r="C105" s="106" t="s">
        <v>185</v>
      </c>
      <c r="D105" s="26">
        <v>8</v>
      </c>
      <c r="E105" s="47"/>
      <c r="F105" s="47"/>
      <c r="G105" s="26">
        <f t="shared" si="100"/>
        <v>8</v>
      </c>
      <c r="H105" s="46" t="s">
        <v>3</v>
      </c>
      <c r="I105" s="48">
        <v>606.54999999999995</v>
      </c>
      <c r="J105" s="29">
        <f t="shared" ref="J105" si="110">IF(I105&lt;&gt;"",($G105*I105),"")</f>
        <v>4852.3999999999996</v>
      </c>
      <c r="K105" s="49"/>
      <c r="L105" s="29" t="str">
        <f t="shared" si="70"/>
        <v/>
      </c>
      <c r="M105" s="49"/>
      <c r="N105" s="29" t="str">
        <f t="shared" si="70"/>
        <v/>
      </c>
    </row>
    <row r="106" spans="1:14" s="112" customFormat="1" ht="27.95" customHeight="1" x14ac:dyDescent="0.25">
      <c r="A106" s="23">
        <f t="shared" si="73"/>
        <v>96</v>
      </c>
      <c r="B106" s="64" t="s">
        <v>203</v>
      </c>
      <c r="C106" s="106" t="s">
        <v>186</v>
      </c>
      <c r="D106" s="26">
        <v>4</v>
      </c>
      <c r="E106" s="47"/>
      <c r="F106" s="47"/>
      <c r="G106" s="26">
        <f t="shared" si="100"/>
        <v>4</v>
      </c>
      <c r="H106" s="46" t="s">
        <v>3</v>
      </c>
      <c r="I106" s="48">
        <v>3865.19</v>
      </c>
      <c r="J106" s="29">
        <f t="shared" ref="J106" si="111">IF(I106&lt;&gt;"",($G106*I106),"")</f>
        <v>15460.76</v>
      </c>
      <c r="K106" s="49"/>
      <c r="L106" s="29" t="str">
        <f t="shared" si="70"/>
        <v/>
      </c>
      <c r="M106" s="49"/>
      <c r="N106" s="29" t="str">
        <f t="shared" si="70"/>
        <v/>
      </c>
    </row>
    <row r="107" spans="1:14" s="112" customFormat="1" ht="42" customHeight="1" x14ac:dyDescent="0.25">
      <c r="A107" s="23">
        <f t="shared" si="73"/>
        <v>97</v>
      </c>
      <c r="B107" s="64" t="s">
        <v>79</v>
      </c>
      <c r="C107" s="106" t="s">
        <v>187</v>
      </c>
      <c r="D107" s="26">
        <v>4</v>
      </c>
      <c r="E107" s="47"/>
      <c r="F107" s="47"/>
      <c r="G107" s="26">
        <f t="shared" si="100"/>
        <v>4</v>
      </c>
      <c r="H107" s="46" t="s">
        <v>6</v>
      </c>
      <c r="I107" s="48">
        <v>5953.3</v>
      </c>
      <c r="J107" s="29">
        <f t="shared" ref="J107" si="112">IF(I107&lt;&gt;"",($G107*I107),"")</f>
        <v>23813.200000000001</v>
      </c>
      <c r="K107" s="49"/>
      <c r="L107" s="29" t="str">
        <f t="shared" si="70"/>
        <v/>
      </c>
      <c r="M107" s="49"/>
      <c r="N107" s="29" t="str">
        <f t="shared" si="70"/>
        <v/>
      </c>
    </row>
    <row r="108" spans="1:14" s="112" customFormat="1" ht="15" customHeight="1" x14ac:dyDescent="0.25">
      <c r="A108" s="23">
        <f t="shared" si="73"/>
        <v>98</v>
      </c>
      <c r="B108" s="61" t="s">
        <v>43</v>
      </c>
      <c r="C108" s="106" t="s">
        <v>44</v>
      </c>
      <c r="D108" s="26">
        <v>1905</v>
      </c>
      <c r="E108" s="47"/>
      <c r="F108" s="47"/>
      <c r="G108" s="26">
        <f t="shared" si="100"/>
        <v>1905</v>
      </c>
      <c r="H108" s="46" t="s">
        <v>2</v>
      </c>
      <c r="I108" s="48">
        <v>1.93</v>
      </c>
      <c r="J108" s="29">
        <f t="shared" ref="J108" si="113">IF(I108&lt;&gt;"",($G108*I108),"")</f>
        <v>3676.65</v>
      </c>
      <c r="K108" s="49"/>
      <c r="L108" s="29" t="str">
        <f t="shared" si="70"/>
        <v/>
      </c>
      <c r="M108" s="49"/>
      <c r="N108" s="29" t="str">
        <f t="shared" si="70"/>
        <v/>
      </c>
    </row>
    <row r="109" spans="1:14" s="112" customFormat="1" ht="42" customHeight="1" thickBot="1" x14ac:dyDescent="0.3">
      <c r="A109" s="35">
        <f>A108+1</f>
        <v>99</v>
      </c>
      <c r="B109" s="67" t="s">
        <v>201</v>
      </c>
      <c r="C109" s="106" t="s">
        <v>188</v>
      </c>
      <c r="D109" s="26">
        <v>3</v>
      </c>
      <c r="E109" s="47"/>
      <c r="F109" s="47"/>
      <c r="G109" s="26">
        <f t="shared" si="68"/>
        <v>3</v>
      </c>
      <c r="H109" s="36" t="s">
        <v>3</v>
      </c>
      <c r="I109" s="68">
        <v>2261.66</v>
      </c>
      <c r="J109" s="29">
        <f t="shared" ref="J109" si="114">IF(I109&lt;&gt;"",($G109*I109),"")</f>
        <v>6784.98</v>
      </c>
      <c r="K109" s="69"/>
      <c r="L109" s="70" t="str">
        <f t="shared" si="70"/>
        <v/>
      </c>
      <c r="M109" s="69"/>
      <c r="N109" s="70" t="str">
        <f t="shared" si="70"/>
        <v/>
      </c>
    </row>
    <row r="110" spans="1:14" s="102" customFormat="1" ht="15" customHeight="1" thickBot="1" x14ac:dyDescent="0.3">
      <c r="A110" s="132" t="s">
        <v>88</v>
      </c>
      <c r="B110" s="133"/>
      <c r="C110" s="133"/>
      <c r="D110" s="133"/>
      <c r="E110" s="133"/>
      <c r="F110" s="133"/>
      <c r="G110" s="133"/>
      <c r="H110" s="133"/>
      <c r="I110" s="40"/>
      <c r="J110" s="41">
        <f>IF(I72&lt;&gt;"",SUM(J72:J109),"")</f>
        <v>477579.33000000007</v>
      </c>
      <c r="K110" s="42"/>
      <c r="L110" s="43" t="str">
        <f>IF(K72&lt;&gt;"",SUM(L72:L109),"")</f>
        <v/>
      </c>
      <c r="M110" s="42"/>
      <c r="N110" s="43" t="str">
        <f>IF(M72&lt;&gt;"",SUM(N72:N109),"")</f>
        <v/>
      </c>
    </row>
    <row r="111" spans="1:14" s="102" customFormat="1" ht="16.5" thickBot="1" x14ac:dyDescent="0.3">
      <c r="A111" s="44"/>
      <c r="B111" s="6"/>
      <c r="C111" s="7" t="s">
        <v>264</v>
      </c>
      <c r="D111" s="71"/>
      <c r="E111" s="71"/>
      <c r="F111" s="71"/>
      <c r="G111" s="6"/>
      <c r="H111" s="72"/>
      <c r="I111" s="72"/>
      <c r="J111" s="45"/>
      <c r="K111" s="73"/>
      <c r="L111" s="59"/>
      <c r="M111" s="73"/>
      <c r="N111" s="59"/>
    </row>
    <row r="112" spans="1:14" s="102" customFormat="1" ht="15.75" x14ac:dyDescent="0.25">
      <c r="A112" s="74">
        <f>A109+1</f>
        <v>100</v>
      </c>
      <c r="B112" s="75" t="s">
        <v>204</v>
      </c>
      <c r="C112" s="106" t="s">
        <v>205</v>
      </c>
      <c r="D112" s="76">
        <v>1</v>
      </c>
      <c r="E112" s="77"/>
      <c r="F112" s="77"/>
      <c r="G112" s="26">
        <f t="shared" ref="G112:G128" si="115">SUM(D112:F112)</f>
        <v>1</v>
      </c>
      <c r="H112" s="78" t="s">
        <v>1</v>
      </c>
      <c r="I112" s="79">
        <v>25828.33</v>
      </c>
      <c r="J112" s="29">
        <f t="shared" ref="J112" si="116">IF(I112&lt;&gt;"",($G112*I112),"")</f>
        <v>25828.33</v>
      </c>
      <c r="K112" s="80"/>
      <c r="L112" s="29" t="str">
        <f t="shared" ref="L112:N128" si="117">IF(K112&lt;&gt;"",($G112*K112),"")</f>
        <v/>
      </c>
      <c r="M112" s="80"/>
      <c r="N112" s="29" t="str">
        <f t="shared" si="117"/>
        <v/>
      </c>
    </row>
    <row r="113" spans="1:14" s="102" customFormat="1" ht="15.75" x14ac:dyDescent="0.25">
      <c r="A113" s="81">
        <f>A112+1</f>
        <v>101</v>
      </c>
      <c r="B113" s="75" t="s">
        <v>206</v>
      </c>
      <c r="C113" s="106" t="s">
        <v>207</v>
      </c>
      <c r="D113" s="76">
        <v>807</v>
      </c>
      <c r="E113" s="47"/>
      <c r="F113" s="47"/>
      <c r="G113" s="26">
        <f t="shared" si="115"/>
        <v>807</v>
      </c>
      <c r="H113" s="78" t="s">
        <v>2</v>
      </c>
      <c r="I113" s="48">
        <v>25</v>
      </c>
      <c r="J113" s="29">
        <f t="shared" ref="J113" si="118">IF(I113&lt;&gt;"",($G113*I113),"")</f>
        <v>20175</v>
      </c>
      <c r="K113" s="49"/>
      <c r="L113" s="29" t="str">
        <f t="shared" si="117"/>
        <v/>
      </c>
      <c r="M113" s="49"/>
      <c r="N113" s="29" t="str">
        <f t="shared" si="117"/>
        <v/>
      </c>
    </row>
    <row r="114" spans="1:14" s="102" customFormat="1" ht="30" customHeight="1" x14ac:dyDescent="0.25">
      <c r="A114" s="81">
        <f t="shared" ref="A114:A127" si="119">A113+1</f>
        <v>102</v>
      </c>
      <c r="B114" s="75" t="s">
        <v>208</v>
      </c>
      <c r="C114" s="106" t="s">
        <v>209</v>
      </c>
      <c r="D114" s="76">
        <v>20</v>
      </c>
      <c r="E114" s="47"/>
      <c r="F114" s="47"/>
      <c r="G114" s="26">
        <f t="shared" si="115"/>
        <v>20</v>
      </c>
      <c r="H114" s="78" t="s">
        <v>2</v>
      </c>
      <c r="I114" s="48">
        <v>87.36</v>
      </c>
      <c r="J114" s="29">
        <f t="shared" ref="J114" si="120">IF(I114&lt;&gt;"",($G114*I114),"")</f>
        <v>1747.2</v>
      </c>
      <c r="K114" s="49"/>
      <c r="L114" s="29" t="str">
        <f t="shared" si="117"/>
        <v/>
      </c>
      <c r="M114" s="49"/>
      <c r="N114" s="29" t="str">
        <f t="shared" si="117"/>
        <v/>
      </c>
    </row>
    <row r="115" spans="1:14" s="102" customFormat="1" ht="30" customHeight="1" x14ac:dyDescent="0.25">
      <c r="A115" s="81">
        <f t="shared" si="119"/>
        <v>103</v>
      </c>
      <c r="B115" s="75" t="s">
        <v>210</v>
      </c>
      <c r="C115" s="106" t="s">
        <v>211</v>
      </c>
      <c r="D115" s="76">
        <v>832</v>
      </c>
      <c r="E115" s="47"/>
      <c r="F115" s="47"/>
      <c r="G115" s="26">
        <f t="shared" si="115"/>
        <v>832</v>
      </c>
      <c r="H115" s="78" t="s">
        <v>2</v>
      </c>
      <c r="I115" s="48">
        <v>129.11000000000001</v>
      </c>
      <c r="J115" s="29">
        <f t="shared" ref="J115" si="121">IF(I115&lt;&gt;"",($G115*I115),"")</f>
        <v>107419.52000000002</v>
      </c>
      <c r="K115" s="49"/>
      <c r="L115" s="29" t="str">
        <f t="shared" si="117"/>
        <v/>
      </c>
      <c r="M115" s="49"/>
      <c r="N115" s="29" t="str">
        <f t="shared" si="117"/>
        <v/>
      </c>
    </row>
    <row r="116" spans="1:14" s="102" customFormat="1" ht="30" customHeight="1" x14ac:dyDescent="0.25">
      <c r="A116" s="81">
        <f t="shared" si="119"/>
        <v>104</v>
      </c>
      <c r="B116" s="75" t="s">
        <v>212</v>
      </c>
      <c r="C116" s="106" t="s">
        <v>213</v>
      </c>
      <c r="D116" s="76">
        <v>4</v>
      </c>
      <c r="E116" s="47"/>
      <c r="F116" s="47"/>
      <c r="G116" s="26">
        <f t="shared" si="115"/>
        <v>4</v>
      </c>
      <c r="H116" s="78" t="s">
        <v>3</v>
      </c>
      <c r="I116" s="48">
        <v>1404</v>
      </c>
      <c r="J116" s="29">
        <f t="shared" ref="J116" si="122">IF(I116&lt;&gt;"",($G116*I116),"")</f>
        <v>5616</v>
      </c>
      <c r="K116" s="49"/>
      <c r="L116" s="29" t="str">
        <f t="shared" si="117"/>
        <v/>
      </c>
      <c r="M116" s="49"/>
      <c r="N116" s="29" t="str">
        <f t="shared" si="117"/>
        <v/>
      </c>
    </row>
    <row r="117" spans="1:14" s="102" customFormat="1" ht="30" customHeight="1" x14ac:dyDescent="0.25">
      <c r="A117" s="81">
        <f t="shared" si="119"/>
        <v>105</v>
      </c>
      <c r="B117" s="75" t="s">
        <v>214</v>
      </c>
      <c r="C117" s="106" t="s">
        <v>215</v>
      </c>
      <c r="D117" s="76">
        <v>14</v>
      </c>
      <c r="E117" s="47"/>
      <c r="F117" s="47"/>
      <c r="G117" s="26">
        <f t="shared" si="115"/>
        <v>14</v>
      </c>
      <c r="H117" s="78" t="s">
        <v>3</v>
      </c>
      <c r="I117" s="48">
        <v>2028</v>
      </c>
      <c r="J117" s="29">
        <f t="shared" ref="J117" si="123">IF(I117&lt;&gt;"",($G117*I117),"")</f>
        <v>28392</v>
      </c>
      <c r="K117" s="49"/>
      <c r="L117" s="29" t="str">
        <f t="shared" si="117"/>
        <v/>
      </c>
      <c r="M117" s="49"/>
      <c r="N117" s="29" t="str">
        <f t="shared" si="117"/>
        <v/>
      </c>
    </row>
    <row r="118" spans="1:14" s="102" customFormat="1" ht="15.75" customHeight="1" x14ac:dyDescent="0.25">
      <c r="A118" s="81">
        <f t="shared" si="119"/>
        <v>106</v>
      </c>
      <c r="B118" s="75" t="s">
        <v>216</v>
      </c>
      <c r="C118" s="106" t="s">
        <v>217</v>
      </c>
      <c r="D118" s="76">
        <v>3</v>
      </c>
      <c r="E118" s="47"/>
      <c r="F118" s="47"/>
      <c r="G118" s="26">
        <f t="shared" si="115"/>
        <v>3</v>
      </c>
      <c r="H118" s="78" t="s">
        <v>3</v>
      </c>
      <c r="I118" s="48">
        <v>2340</v>
      </c>
      <c r="J118" s="29">
        <f t="shared" ref="J118" si="124">IF(I118&lt;&gt;"",($G118*I118),"")</f>
        <v>7020</v>
      </c>
      <c r="K118" s="49"/>
      <c r="L118" s="29" t="str">
        <f t="shared" si="117"/>
        <v/>
      </c>
      <c r="M118" s="49"/>
      <c r="N118" s="29" t="str">
        <f t="shared" si="117"/>
        <v/>
      </c>
    </row>
    <row r="119" spans="1:14" s="102" customFormat="1" ht="30" customHeight="1" x14ac:dyDescent="0.25">
      <c r="A119" s="81">
        <f t="shared" si="119"/>
        <v>107</v>
      </c>
      <c r="B119" s="75" t="s">
        <v>218</v>
      </c>
      <c r="C119" s="106" t="s">
        <v>219</v>
      </c>
      <c r="D119" s="76">
        <v>4</v>
      </c>
      <c r="E119" s="47"/>
      <c r="F119" s="47"/>
      <c r="G119" s="26">
        <f t="shared" si="115"/>
        <v>4</v>
      </c>
      <c r="H119" s="78" t="s">
        <v>3</v>
      </c>
      <c r="I119" s="48">
        <v>1560</v>
      </c>
      <c r="J119" s="29">
        <f t="shared" ref="J119" si="125">IF(I119&lt;&gt;"",($G119*I119),"")</f>
        <v>6240</v>
      </c>
      <c r="K119" s="49"/>
      <c r="L119" s="29" t="str">
        <f t="shared" si="117"/>
        <v/>
      </c>
      <c r="M119" s="49"/>
      <c r="N119" s="29" t="str">
        <f t="shared" si="117"/>
        <v/>
      </c>
    </row>
    <row r="120" spans="1:14" s="102" customFormat="1" ht="30" customHeight="1" x14ac:dyDescent="0.25">
      <c r="A120" s="81">
        <f t="shared" si="119"/>
        <v>108</v>
      </c>
      <c r="B120" s="75" t="s">
        <v>220</v>
      </c>
      <c r="C120" s="106" t="s">
        <v>221</v>
      </c>
      <c r="D120" s="76">
        <v>4</v>
      </c>
      <c r="E120" s="47"/>
      <c r="F120" s="47"/>
      <c r="G120" s="26">
        <f t="shared" si="115"/>
        <v>4</v>
      </c>
      <c r="H120" s="78" t="s">
        <v>3</v>
      </c>
      <c r="I120" s="48">
        <v>1482</v>
      </c>
      <c r="J120" s="29">
        <f t="shared" ref="J120" si="126">IF(I120&lt;&gt;"",($G120*I120),"")</f>
        <v>5928</v>
      </c>
      <c r="K120" s="49"/>
      <c r="L120" s="29" t="str">
        <f t="shared" si="117"/>
        <v/>
      </c>
      <c r="M120" s="49"/>
      <c r="N120" s="29" t="str">
        <f t="shared" si="117"/>
        <v/>
      </c>
    </row>
    <row r="121" spans="1:14" s="102" customFormat="1" ht="15.75" x14ac:dyDescent="0.25">
      <c r="A121" s="81">
        <f t="shared" si="119"/>
        <v>109</v>
      </c>
      <c r="B121" s="75" t="s">
        <v>222</v>
      </c>
      <c r="C121" s="106" t="s">
        <v>223</v>
      </c>
      <c r="D121" s="76">
        <v>2</v>
      </c>
      <c r="E121" s="47"/>
      <c r="F121" s="47"/>
      <c r="G121" s="26">
        <f t="shared" si="115"/>
        <v>2</v>
      </c>
      <c r="H121" s="78" t="s">
        <v>3</v>
      </c>
      <c r="I121" s="48">
        <v>7000</v>
      </c>
      <c r="J121" s="29">
        <f t="shared" ref="J121" si="127">IF(I121&lt;&gt;"",($G121*I121),"")</f>
        <v>14000</v>
      </c>
      <c r="K121" s="49"/>
      <c r="L121" s="29" t="str">
        <f t="shared" si="117"/>
        <v/>
      </c>
      <c r="M121" s="49"/>
      <c r="N121" s="29" t="str">
        <f t="shared" si="117"/>
        <v/>
      </c>
    </row>
    <row r="122" spans="1:14" s="102" customFormat="1" ht="15.75" x14ac:dyDescent="0.25">
      <c r="A122" s="81">
        <f t="shared" si="119"/>
        <v>110</v>
      </c>
      <c r="B122" s="75" t="s">
        <v>224</v>
      </c>
      <c r="C122" s="106" t="s">
        <v>225</v>
      </c>
      <c r="D122" s="76">
        <v>6</v>
      </c>
      <c r="E122" s="47"/>
      <c r="F122" s="47"/>
      <c r="G122" s="26">
        <f t="shared" si="115"/>
        <v>6</v>
      </c>
      <c r="H122" s="78" t="s">
        <v>3</v>
      </c>
      <c r="I122" s="48">
        <v>3159.05</v>
      </c>
      <c r="J122" s="29">
        <f t="shared" ref="J122" si="128">IF(I122&lt;&gt;"",($G122*I122),"")</f>
        <v>18954.300000000003</v>
      </c>
      <c r="K122" s="49"/>
      <c r="L122" s="29" t="str">
        <f t="shared" si="117"/>
        <v/>
      </c>
      <c r="M122" s="49"/>
      <c r="N122" s="29" t="str">
        <f t="shared" si="117"/>
        <v/>
      </c>
    </row>
    <row r="123" spans="1:14" s="102" customFormat="1" ht="15.75" x14ac:dyDescent="0.25">
      <c r="A123" s="81">
        <f t="shared" si="119"/>
        <v>111</v>
      </c>
      <c r="B123" s="75" t="s">
        <v>226</v>
      </c>
      <c r="C123" s="106" t="s">
        <v>227</v>
      </c>
      <c r="D123" s="76">
        <v>2</v>
      </c>
      <c r="E123" s="47"/>
      <c r="F123" s="47"/>
      <c r="G123" s="26">
        <f t="shared" si="115"/>
        <v>2</v>
      </c>
      <c r="H123" s="78" t="s">
        <v>3</v>
      </c>
      <c r="I123" s="48">
        <v>425</v>
      </c>
      <c r="J123" s="29">
        <f t="shared" ref="J123" si="129">IF(I123&lt;&gt;"",($G123*I123),"")</f>
        <v>850</v>
      </c>
      <c r="K123" s="49"/>
      <c r="L123" s="29" t="str">
        <f t="shared" si="117"/>
        <v/>
      </c>
      <c r="M123" s="49"/>
      <c r="N123" s="29" t="str">
        <f t="shared" si="117"/>
        <v/>
      </c>
    </row>
    <row r="124" spans="1:14" s="102" customFormat="1" ht="15.75" x14ac:dyDescent="0.25">
      <c r="A124" s="81">
        <f t="shared" si="119"/>
        <v>112</v>
      </c>
      <c r="B124" s="75" t="s">
        <v>228</v>
      </c>
      <c r="C124" s="106" t="s">
        <v>229</v>
      </c>
      <c r="D124" s="76">
        <v>4</v>
      </c>
      <c r="E124" s="47"/>
      <c r="F124" s="47"/>
      <c r="G124" s="26">
        <f t="shared" si="115"/>
        <v>4</v>
      </c>
      <c r="H124" s="78" t="s">
        <v>3</v>
      </c>
      <c r="I124" s="48">
        <v>8000</v>
      </c>
      <c r="J124" s="29">
        <f t="shared" ref="J124" si="130">IF(I124&lt;&gt;"",($G124*I124),"")</f>
        <v>32000</v>
      </c>
      <c r="K124" s="49"/>
      <c r="L124" s="29" t="str">
        <f t="shared" si="117"/>
        <v/>
      </c>
      <c r="M124" s="49"/>
      <c r="N124" s="29" t="str">
        <f t="shared" si="117"/>
        <v/>
      </c>
    </row>
    <row r="125" spans="1:14" s="102" customFormat="1" ht="15.75" x14ac:dyDescent="0.25">
      <c r="A125" s="81">
        <f t="shared" si="119"/>
        <v>113</v>
      </c>
      <c r="B125" s="75" t="s">
        <v>230</v>
      </c>
      <c r="C125" s="106" t="s">
        <v>231</v>
      </c>
      <c r="D125" s="76">
        <v>4</v>
      </c>
      <c r="E125" s="47"/>
      <c r="F125" s="47"/>
      <c r="G125" s="26">
        <f t="shared" si="115"/>
        <v>4</v>
      </c>
      <c r="H125" s="78" t="s">
        <v>3</v>
      </c>
      <c r="I125" s="48">
        <v>925</v>
      </c>
      <c r="J125" s="29">
        <f t="shared" ref="J125" si="131">IF(I125&lt;&gt;"",($G125*I125),"")</f>
        <v>3700</v>
      </c>
      <c r="K125" s="49"/>
      <c r="L125" s="29" t="str">
        <f t="shared" si="117"/>
        <v/>
      </c>
      <c r="M125" s="49"/>
      <c r="N125" s="29" t="str">
        <f t="shared" si="117"/>
        <v/>
      </c>
    </row>
    <row r="126" spans="1:14" s="102" customFormat="1" ht="15.75" x14ac:dyDescent="0.25">
      <c r="A126" s="81">
        <f t="shared" si="119"/>
        <v>114</v>
      </c>
      <c r="B126" s="75" t="s">
        <v>232</v>
      </c>
      <c r="C126" s="106" t="s">
        <v>233</v>
      </c>
      <c r="D126" s="76">
        <v>1</v>
      </c>
      <c r="E126" s="47"/>
      <c r="F126" s="47"/>
      <c r="G126" s="26">
        <f t="shared" si="115"/>
        <v>1</v>
      </c>
      <c r="H126" s="78" t="s">
        <v>3</v>
      </c>
      <c r="I126" s="48">
        <v>5073</v>
      </c>
      <c r="J126" s="29">
        <f t="shared" ref="J126" si="132">IF(I126&lt;&gt;"",($G126*I126),"")</f>
        <v>5073</v>
      </c>
      <c r="K126" s="49"/>
      <c r="L126" s="29" t="str">
        <f t="shared" si="117"/>
        <v/>
      </c>
      <c r="M126" s="49"/>
      <c r="N126" s="29" t="str">
        <f t="shared" si="117"/>
        <v/>
      </c>
    </row>
    <row r="127" spans="1:14" s="102" customFormat="1" ht="15.75" x14ac:dyDescent="0.25">
      <c r="A127" s="81">
        <f t="shared" si="119"/>
        <v>115</v>
      </c>
      <c r="B127" s="75" t="s">
        <v>234</v>
      </c>
      <c r="C127" s="106" t="s">
        <v>235</v>
      </c>
      <c r="D127" s="76">
        <v>1</v>
      </c>
      <c r="E127" s="47"/>
      <c r="F127" s="47"/>
      <c r="G127" s="26">
        <f t="shared" si="115"/>
        <v>1</v>
      </c>
      <c r="H127" s="78" t="s">
        <v>3</v>
      </c>
      <c r="I127" s="48">
        <v>1172</v>
      </c>
      <c r="J127" s="29">
        <f t="shared" ref="J127" si="133">IF(I127&lt;&gt;"",($G127*I127),"")</f>
        <v>1172</v>
      </c>
      <c r="K127" s="49"/>
      <c r="L127" s="29" t="str">
        <f t="shared" si="117"/>
        <v/>
      </c>
      <c r="M127" s="49"/>
      <c r="N127" s="29" t="str">
        <f t="shared" si="117"/>
        <v/>
      </c>
    </row>
    <row r="128" spans="1:14" s="102" customFormat="1" ht="16.5" thickBot="1" x14ac:dyDescent="0.3">
      <c r="A128" s="81">
        <f>A127+1</f>
        <v>116</v>
      </c>
      <c r="B128" s="82" t="s">
        <v>236</v>
      </c>
      <c r="C128" s="106" t="s">
        <v>237</v>
      </c>
      <c r="D128" s="76">
        <v>1</v>
      </c>
      <c r="E128" s="83"/>
      <c r="F128" s="83"/>
      <c r="G128" s="26">
        <f t="shared" si="115"/>
        <v>1</v>
      </c>
      <c r="H128" s="84" t="s">
        <v>1</v>
      </c>
      <c r="I128" s="85">
        <v>4754.29</v>
      </c>
      <c r="J128" s="29">
        <f t="shared" ref="J128" si="134">IF(I128&lt;&gt;"",($G128*I128),"")</f>
        <v>4754.29</v>
      </c>
      <c r="K128" s="86"/>
      <c r="L128" s="29" t="str">
        <f t="shared" si="117"/>
        <v/>
      </c>
      <c r="M128" s="86"/>
      <c r="N128" s="29" t="str">
        <f t="shared" si="117"/>
        <v/>
      </c>
    </row>
    <row r="129" spans="1:14" s="102" customFormat="1" ht="16.5" thickBot="1" x14ac:dyDescent="0.3">
      <c r="A129" s="157" t="s">
        <v>95</v>
      </c>
      <c r="B129" s="158"/>
      <c r="C129" s="158"/>
      <c r="D129" s="158"/>
      <c r="E129" s="158"/>
      <c r="F129" s="158"/>
      <c r="G129" s="158"/>
      <c r="H129" s="158"/>
      <c r="I129" s="87"/>
      <c r="J129" s="41">
        <f>IF(I112&lt;&gt;"",SUM(J112:J128),"")</f>
        <v>288869.64</v>
      </c>
      <c r="K129" s="88"/>
      <c r="L129" s="41" t="str">
        <f>IF(K112&lt;&gt;"",SUM(L112:L128),"")</f>
        <v/>
      </c>
      <c r="M129" s="89"/>
      <c r="N129" s="41" t="str">
        <f>IF(M112&lt;&gt;"",SUM(N112:N128),"")</f>
        <v/>
      </c>
    </row>
    <row r="130" spans="1:14" s="102" customFormat="1" ht="17.25" thickTop="1" thickBot="1" x14ac:dyDescent="0.3">
      <c r="A130" s="148" t="s">
        <v>266</v>
      </c>
      <c r="B130" s="149"/>
      <c r="C130" s="149"/>
      <c r="D130" s="149"/>
      <c r="E130" s="149"/>
      <c r="F130" s="149"/>
      <c r="G130" s="149"/>
      <c r="H130" s="150"/>
      <c r="I130" s="90"/>
      <c r="J130" s="91">
        <f>IF(J53&lt;&gt;"",SUM(J53,J70,J110,J129),"")</f>
        <v>1818338.56115</v>
      </c>
      <c r="K130" s="92"/>
      <c r="L130" s="93" t="str">
        <f>IF(L53&lt;&gt;"",SUM(L53,L70,L110,L129),"")</f>
        <v/>
      </c>
      <c r="M130" s="92"/>
      <c r="N130" s="93" t="str">
        <f>IF(N53&lt;&gt;"",SUM(N53,N70,N110,N129),"")</f>
        <v/>
      </c>
    </row>
    <row r="131" spans="1:14" s="102" customFormat="1" ht="17.25" thickTop="1" thickBot="1" x14ac:dyDescent="0.3">
      <c r="A131" s="151" t="s">
        <v>76</v>
      </c>
      <c r="B131" s="152"/>
      <c r="C131" s="152"/>
      <c r="D131" s="152"/>
      <c r="E131" s="152"/>
      <c r="F131" s="152"/>
      <c r="G131" s="152"/>
      <c r="H131" s="153"/>
      <c r="I131" s="94">
        <v>0.1</v>
      </c>
      <c r="J131" s="95">
        <f>IF(J53&lt;&gt;"",(I131*$J130),"")</f>
        <v>181833.856115</v>
      </c>
      <c r="K131" s="96">
        <v>0.1</v>
      </c>
      <c r="L131" s="97" t="str">
        <f>IF(L53&lt;&gt;"",(K131*$L130),"")</f>
        <v/>
      </c>
      <c r="M131" s="96">
        <v>0.1</v>
      </c>
      <c r="N131" s="97" t="str">
        <f>IF(N53&lt;&gt;"",(M131*$N130),"")</f>
        <v/>
      </c>
    </row>
    <row r="132" spans="1:14" s="102" customFormat="1" ht="17.25" thickTop="1" thickBot="1" x14ac:dyDescent="0.3">
      <c r="A132" s="154" t="s">
        <v>259</v>
      </c>
      <c r="B132" s="155"/>
      <c r="C132" s="155"/>
      <c r="D132" s="155"/>
      <c r="E132" s="155"/>
      <c r="F132" s="155"/>
      <c r="G132" s="155"/>
      <c r="H132" s="156"/>
      <c r="I132" s="98"/>
      <c r="J132" s="99">
        <f>IF(J130&lt;&gt;"",SUM(J130+J131),"")</f>
        <v>2000172.4172650001</v>
      </c>
      <c r="K132" s="100"/>
      <c r="L132" s="101" t="str">
        <f>IF(L130&lt;&gt;"",SUM(L130+L131),"")</f>
        <v/>
      </c>
      <c r="M132" s="100"/>
      <c r="N132" s="101" t="str">
        <f>IF(N130&lt;&gt;"",SUM(N130+N131),"")</f>
        <v/>
      </c>
    </row>
    <row r="133" spans="1:14" s="102" customFormat="1" ht="16.5" thickTop="1" x14ac:dyDescent="0.25"/>
    <row r="134" spans="1:14" s="102" customFormat="1" ht="15.75" x14ac:dyDescent="0.25"/>
    <row r="135" spans="1:14" s="102" customFormat="1" ht="15.75" x14ac:dyDescent="0.25">
      <c r="A135" s="103" t="s">
        <v>256</v>
      </c>
      <c r="B135" s="104"/>
      <c r="C135" s="104"/>
      <c r="D135" s="4"/>
      <c r="E135" s="1"/>
      <c r="F135" s="1"/>
      <c r="G135" s="1"/>
      <c r="H135" s="2"/>
      <c r="I135" s="1"/>
      <c r="J135" s="1"/>
      <c r="K135" s="1"/>
      <c r="L135" s="1"/>
      <c r="M135" s="1"/>
      <c r="N135" s="1"/>
    </row>
    <row r="136" spans="1:14" s="102" customFormat="1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s="102" customFormat="1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s="102" customFormat="1" ht="15.75" x14ac:dyDescent="0.25">
      <c r="A138" s="104" t="s">
        <v>257</v>
      </c>
      <c r="B138" s="104"/>
      <c r="C138" s="104"/>
      <c r="D138" s="105"/>
    </row>
    <row r="139" spans="1:14" ht="15.75" x14ac:dyDescent="0.25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</row>
    <row r="140" spans="1:14" ht="15.75" x14ac:dyDescent="0.25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</row>
  </sheetData>
  <sheetProtection algorithmName="SHA-512" hashValue="3bKg2lln0qfgGrz8IkeykltZ6UrKkwAoZbb8dZrcD8whHkwWVlBF8L7KD0stQk7IX20rhkP39w28wJmnlwFgMA==" saltValue="CQmeNAtmqghXUNNzjCMVig==" spinCount="100000" sheet="1" selectLockedCells="1"/>
  <mergeCells count="24">
    <mergeCell ref="A130:H130"/>
    <mergeCell ref="A131:H131"/>
    <mergeCell ref="A132:H132"/>
    <mergeCell ref="A110:H110"/>
    <mergeCell ref="A129:H129"/>
    <mergeCell ref="A53:H53"/>
    <mergeCell ref="A70:H70"/>
    <mergeCell ref="A1:H3"/>
    <mergeCell ref="H4:H5"/>
    <mergeCell ref="C4:C5"/>
    <mergeCell ref="B4:B5"/>
    <mergeCell ref="A4:A5"/>
    <mergeCell ref="G4:G5"/>
    <mergeCell ref="D4:D5"/>
    <mergeCell ref="E4:E5"/>
    <mergeCell ref="F4:F5"/>
    <mergeCell ref="M4:M5"/>
    <mergeCell ref="N4:N5"/>
    <mergeCell ref="I1:J3"/>
    <mergeCell ref="I4:I5"/>
    <mergeCell ref="J4:J5"/>
    <mergeCell ref="L4:L5"/>
    <mergeCell ref="K4:K5"/>
    <mergeCell ref="K1:N3"/>
  </mergeCells>
  <phoneticPr fontId="23" type="noConversion"/>
  <printOptions horizontalCentered="1"/>
  <pageMargins left="0" right="0" top="0" bottom="0" header="0.3" footer="0.3"/>
  <pageSetup scale="58" fitToHeight="0" orientation="landscape" r:id="rId1"/>
  <headerFooter>
    <oddHeader xml:space="preserve">&amp;C
</oddHeader>
  </headerFooter>
  <rowBreaks count="3" manualBreakCount="3">
    <brk id="53" max="13" man="1"/>
    <brk id="70" max="13" man="1"/>
    <brk id="11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Dave Janney</cp:lastModifiedBy>
  <cp:lastPrinted>2022-02-17T12:28:14Z</cp:lastPrinted>
  <dcterms:created xsi:type="dcterms:W3CDTF">2014-09-26T12:58:51Z</dcterms:created>
  <dcterms:modified xsi:type="dcterms:W3CDTF">2022-03-02T12:10:57Z</dcterms:modified>
</cp:coreProperties>
</file>