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S:\Bids, Proposals, Quotes\2022\22-TA004011DJ 26th Ave E from 27th St E Bridge, Ped Crossing, FM\Working Docs\Solicitation Docs\Addendums\"/>
    </mc:Choice>
  </mc:AlternateContent>
  <xr:revisionPtr revIDLastSave="0" documentId="13_ncr:1_{C9E2AB3B-70B6-472C-96EC-125EFC88265D}" xr6:coauthVersionLast="47" xr6:coauthVersionMax="47" xr10:uidLastSave="{00000000-0000-0000-0000-000000000000}"/>
  <bookViews>
    <workbookView xWindow="-28920" yWindow="-4590" windowWidth="29040" windowHeight="15840" xr2:uid="{00000000-000D-0000-FFFF-FFFF00000000}"/>
  </bookViews>
  <sheets>
    <sheet name="Tab Sheet" sheetId="1" r:id="rId1"/>
  </sheets>
  <definedNames>
    <definedName name="_xlnm.Print_Area" localSheetId="0">'Tab Sheet'!$A$1:$K$93</definedName>
    <definedName name="_xlnm.Print_Titles" localSheetId="0">'Tab Sheet'!$4:$5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6" i="1" l="1"/>
  <c r="G46" i="1"/>
  <c r="G45" i="1"/>
  <c r="I46" i="1" l="1"/>
  <c r="K46" i="1"/>
  <c r="I45" i="1"/>
  <c r="K45" i="1"/>
  <c r="A47" i="1"/>
  <c r="A45" i="1"/>
  <c r="A46" i="1" s="1"/>
  <c r="I56" i="1"/>
  <c r="K56" i="1"/>
  <c r="K55" i="1"/>
  <c r="K54" i="1"/>
  <c r="K53" i="1"/>
  <c r="I81" i="1"/>
  <c r="I55" i="1"/>
  <c r="I54" i="1"/>
  <c r="I53" i="1"/>
  <c r="I77" i="1" l="1"/>
  <c r="K83" i="1"/>
  <c r="K81" i="1"/>
  <c r="K80" i="1"/>
  <c r="K82" i="1" s="1"/>
  <c r="K77" i="1"/>
  <c r="K76" i="1"/>
  <c r="K78" i="1" s="1"/>
  <c r="I83" i="1"/>
  <c r="I80" i="1"/>
  <c r="I76" i="1"/>
  <c r="G77" i="1"/>
  <c r="G76" i="1"/>
  <c r="G78" i="1" s="1"/>
  <c r="G66" i="1"/>
  <c r="G55" i="1"/>
  <c r="G54" i="1"/>
  <c r="G52" i="1"/>
  <c r="G42" i="1"/>
  <c r="G40" i="1"/>
  <c r="G33" i="1"/>
  <c r="G28" i="1"/>
  <c r="G15" i="1"/>
  <c r="G12" i="1"/>
  <c r="I78" i="1" l="1"/>
  <c r="I82" i="1"/>
  <c r="G81" i="1" l="1"/>
  <c r="G80" i="1"/>
  <c r="G82" i="1" l="1"/>
  <c r="G61" i="1"/>
  <c r="I61" i="1"/>
  <c r="K61" i="1"/>
  <c r="G53" i="1" l="1"/>
  <c r="K20" i="1" l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K70" i="1"/>
  <c r="K69" i="1"/>
  <c r="K68" i="1"/>
  <c r="K67" i="1"/>
  <c r="K66" i="1"/>
  <c r="K65" i="1"/>
  <c r="K64" i="1"/>
  <c r="K63" i="1"/>
  <c r="K62" i="1"/>
  <c r="I70" i="1"/>
  <c r="I69" i="1"/>
  <c r="I68" i="1"/>
  <c r="I67" i="1"/>
  <c r="I66" i="1"/>
  <c r="I65" i="1"/>
  <c r="I64" i="1"/>
  <c r="I63" i="1"/>
  <c r="I62" i="1"/>
  <c r="K52" i="1"/>
  <c r="K51" i="1"/>
  <c r="K50" i="1"/>
  <c r="K49" i="1"/>
  <c r="K48" i="1"/>
  <c r="K47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I52" i="1"/>
  <c r="I51" i="1"/>
  <c r="I50" i="1"/>
  <c r="I49" i="1"/>
  <c r="I48" i="1"/>
  <c r="I47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K21" i="1" l="1"/>
  <c r="K74" i="1" s="1"/>
  <c r="I71" i="1"/>
  <c r="I21" i="1"/>
  <c r="K71" i="1"/>
  <c r="K57" i="1"/>
  <c r="I57" i="1"/>
  <c r="K84" i="1" l="1"/>
  <c r="K85" i="1" s="1"/>
  <c r="I74" i="1"/>
  <c r="G20" i="1"/>
  <c r="G19" i="1"/>
  <c r="G18" i="1"/>
  <c r="G17" i="1"/>
  <c r="G16" i="1"/>
  <c r="G14" i="1"/>
  <c r="G13" i="1"/>
  <c r="G11" i="1"/>
  <c r="G10" i="1"/>
  <c r="G9" i="1"/>
  <c r="G8" i="1"/>
  <c r="G7" i="1"/>
  <c r="G70" i="1"/>
  <c r="G69" i="1"/>
  <c r="G68" i="1"/>
  <c r="G67" i="1"/>
  <c r="G65" i="1"/>
  <c r="G64" i="1"/>
  <c r="G63" i="1"/>
  <c r="G62" i="1"/>
  <c r="G51" i="1"/>
  <c r="G50" i="1"/>
  <c r="G49" i="1"/>
  <c r="G48" i="1"/>
  <c r="G47" i="1"/>
  <c r="G44" i="1"/>
  <c r="G43" i="1"/>
  <c r="G41" i="1"/>
  <c r="G39" i="1"/>
  <c r="G38" i="1"/>
  <c r="G37" i="1"/>
  <c r="G36" i="1"/>
  <c r="G35" i="1"/>
  <c r="G34" i="1"/>
  <c r="G32" i="1"/>
  <c r="G31" i="1"/>
  <c r="G30" i="1"/>
  <c r="G29" i="1"/>
  <c r="G27" i="1"/>
  <c r="G26" i="1"/>
  <c r="G25" i="1"/>
  <c r="G57" i="1" l="1"/>
  <c r="G71" i="1"/>
  <c r="G21" i="1"/>
  <c r="I84" i="1"/>
  <c r="I85" i="1" s="1"/>
  <c r="K86" i="1"/>
  <c r="G83" i="1"/>
  <c r="G74" i="1" l="1"/>
  <c r="G84" i="1" s="1"/>
  <c r="G85" i="1" s="1"/>
  <c r="G86" i="1" s="1"/>
  <c r="I86" i="1"/>
  <c r="A16" i="1"/>
  <c r="A17" i="1" s="1"/>
  <c r="A18" i="1" s="1"/>
  <c r="A19" i="1" s="1"/>
  <c r="A20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8" i="1" s="1"/>
  <c r="A49" i="1" s="1"/>
  <c r="A50" i="1" s="1"/>
  <c r="A51" i="1" s="1"/>
  <c r="A52" i="1" s="1"/>
  <c r="A53" i="1" s="1"/>
  <c r="A54" i="1" s="1"/>
  <c r="A55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</calcChain>
</file>

<file path=xl/sharedStrings.xml><?xml version="1.0" encoding="utf-8"?>
<sst xmlns="http://schemas.openxmlformats.org/spreadsheetml/2006/main" count="193" uniqueCount="137">
  <si>
    <t>DESCRIPTION</t>
  </si>
  <si>
    <t>LS</t>
  </si>
  <si>
    <t>LF</t>
  </si>
  <si>
    <t>EA</t>
  </si>
  <si>
    <t>SF</t>
  </si>
  <si>
    <t>PAY ITEM NO.</t>
  </si>
  <si>
    <t>104-10-3</t>
  </si>
  <si>
    <t>104-18</t>
  </si>
  <si>
    <t>110-1-1</t>
  </si>
  <si>
    <t>120-1</t>
  </si>
  <si>
    <t>CY</t>
  </si>
  <si>
    <t>120-6</t>
  </si>
  <si>
    <t>SY</t>
  </si>
  <si>
    <t>TN</t>
  </si>
  <si>
    <t>522-1</t>
  </si>
  <si>
    <t>522-2</t>
  </si>
  <si>
    <t>527-2</t>
  </si>
  <si>
    <t>570-1-2</t>
  </si>
  <si>
    <t>QTY.</t>
  </si>
  <si>
    <t>UNIT</t>
  </si>
  <si>
    <r>
      <t xml:space="preserve">EXTENDED AMOUNT
</t>
    </r>
    <r>
      <rPr>
        <b/>
        <sz val="12"/>
        <color rgb="FFFF0000"/>
        <rFont val="Times New Roman"/>
        <family val="1"/>
      </rPr>
      <t>BID A</t>
    </r>
  </si>
  <si>
    <r>
      <t xml:space="preserve">EXTENDED AMOUNT
</t>
    </r>
    <r>
      <rPr>
        <b/>
        <sz val="12"/>
        <color rgb="FFFF0000"/>
        <rFont val="Times New Roman"/>
        <family val="1"/>
      </rPr>
      <t>BID B</t>
    </r>
  </si>
  <si>
    <t xml:space="preserve">UNIT PRICE
</t>
  </si>
  <si>
    <t xml:space="preserve">EXTENDED AMOUNT
</t>
  </si>
  <si>
    <t>BIDDER NAME________________________________________________</t>
  </si>
  <si>
    <t>BIDDER SIGNATURE___________________________________________</t>
  </si>
  <si>
    <t>SUBTOTAL</t>
  </si>
  <si>
    <t xml:space="preserve">SUBTOTAL </t>
  </si>
  <si>
    <t>Sediment Barrier</t>
  </si>
  <si>
    <t>104-11</t>
  </si>
  <si>
    <t>Floating Turbidity Barrier</t>
  </si>
  <si>
    <t>Inlet Protection System</t>
  </si>
  <si>
    <t>Clearing &amp; Grubbing</t>
  </si>
  <si>
    <t>Regular Excavation</t>
  </si>
  <si>
    <t>120-4</t>
  </si>
  <si>
    <t>Subsoil Excavation</t>
  </si>
  <si>
    <t>Embankment</t>
  </si>
  <si>
    <t>339-1</t>
  </si>
  <si>
    <t>Miscellaneous Asphalt Pavement</t>
  </si>
  <si>
    <t>400-2-2</t>
  </si>
  <si>
    <t>Conc Class Class II, End Walls</t>
  </si>
  <si>
    <t>430-175-115</t>
  </si>
  <si>
    <t>Pipe Culvert, Optional Material, Round, 15" S/CD</t>
  </si>
  <si>
    <t>430-175-118</t>
  </si>
  <si>
    <t>Pipe Culvert, Optional Material, Round, 18" S/CD</t>
  </si>
  <si>
    <t>430-175-236</t>
  </si>
  <si>
    <t>Pipe Culvert, Opt Material, Other Shape -29"x45"</t>
  </si>
  <si>
    <t>430-536-102</t>
  </si>
  <si>
    <t>Straight Concrete Endwalls, 36", Single, 0 Degrees, Elliptical</t>
  </si>
  <si>
    <t>430-530-100</t>
  </si>
  <si>
    <t>Straight Concrete Endwalls, 30", Single, 0 Degrees,Round</t>
  </si>
  <si>
    <t>430-982-123</t>
  </si>
  <si>
    <t>Mitered End Section, Optional Round, 15" CD</t>
  </si>
  <si>
    <t>430-982-125</t>
  </si>
  <si>
    <t>Mitered End Section, Optional Round, 18" CD</t>
  </si>
  <si>
    <t>515-1-2</t>
  </si>
  <si>
    <t>Pipe Handrail - Guiderail, Aluminum</t>
  </si>
  <si>
    <t>Concrete Sidewalk 4" Thick, including HC Ramps</t>
  </si>
  <si>
    <t>Concrete Sidewalk and Driveways, 6" Thick</t>
  </si>
  <si>
    <t>Detectable Warnings</t>
  </si>
  <si>
    <t>Performance Turf, Sod</t>
  </si>
  <si>
    <t>536-1-0</t>
  </si>
  <si>
    <t>Guardrail - Roadway, General TL-3 w/ end treatment</t>
  </si>
  <si>
    <t>700-1-11</t>
  </si>
  <si>
    <t>Single Post Sign, F&amp;I Ground Mount, Up To 12 SF</t>
  </si>
  <si>
    <t>711-11-123</t>
  </si>
  <si>
    <t>Thermoplastic, Standard, White, Solid, 12" For Crosswalk</t>
  </si>
  <si>
    <t>711-11-125</t>
  </si>
  <si>
    <t>Thermoplastic, Standard, White, Solid, 24" For Stop Line</t>
  </si>
  <si>
    <t>MC4</t>
  </si>
  <si>
    <t>Boardwalk</t>
  </si>
  <si>
    <t>MC7</t>
  </si>
  <si>
    <t>PVC Fence and Gates (Sugar Creek Country Club)</t>
  </si>
  <si>
    <t>MC8</t>
  </si>
  <si>
    <t>Drop Inlet</t>
  </si>
  <si>
    <t>MC9</t>
  </si>
  <si>
    <t>Remove Existing MES/Connect to Existing Pipe</t>
  </si>
  <si>
    <t xml:space="preserve"> LF </t>
  </si>
  <si>
    <t>SIDEWALK</t>
  </si>
  <si>
    <t>PEDESTRIAN BRIDGE</t>
  </si>
  <si>
    <t>125-1</t>
  </si>
  <si>
    <t>125-3</t>
  </si>
  <si>
    <t>400-4-5</t>
  </si>
  <si>
    <t>415-1-5</t>
  </si>
  <si>
    <t xml:space="preserve">460-5 </t>
  </si>
  <si>
    <t>530-3-4</t>
  </si>
  <si>
    <t>530-74</t>
  </si>
  <si>
    <t>LB</t>
  </si>
  <si>
    <t>FORCE MAINS 8-INCH &amp; UNDER</t>
  </si>
  <si>
    <t>Asphalt Pavement Restoration</t>
  </si>
  <si>
    <t xml:space="preserve">     Base &amp; Resurface</t>
  </si>
  <si>
    <t xml:space="preserve">     Mill &amp; Resurface</t>
  </si>
  <si>
    <t>PVC (C-900, DR-18)</t>
  </si>
  <si>
    <t xml:space="preserve">     4" PVC</t>
  </si>
  <si>
    <t xml:space="preserve">     8" PVC (Casing)</t>
  </si>
  <si>
    <t>Ductile Iron Fittings</t>
  </si>
  <si>
    <t xml:space="preserve">     4" 45-Degree Bend</t>
  </si>
  <si>
    <t>SUBTOTAL ALL SECTIONS (SIDEWALK, PEDESTRIAN BRIDGE, FORCE MAINS 8-INCH &amp; UNDER)</t>
  </si>
  <si>
    <t>GRAND TOTAL (PROJECT NO. 6098660)</t>
  </si>
  <si>
    <t>Mobilization</t>
  </si>
  <si>
    <t>Record Drawings</t>
  </si>
  <si>
    <t>Excavation for Structures</t>
  </si>
  <si>
    <t>Select Bedding Material</t>
  </si>
  <si>
    <t>Conc. Class IV, Substructure</t>
  </si>
  <si>
    <t>Reinf Steel-Substructure</t>
  </si>
  <si>
    <t>Steel Piling, HP 14 x 73</t>
  </si>
  <si>
    <t>Pile Point Protection, HP 14" x 73"</t>
  </si>
  <si>
    <t>Test Piles, Steel, HP 14 x 73</t>
  </si>
  <si>
    <t>Prefabricated Aluminum Pedestrian Bridge (95' x 6' Interior Width)</t>
  </si>
  <si>
    <t>Riprap, Rub ble, F&amp;I, Ditch Lining</t>
  </si>
  <si>
    <t>Bedding Stone</t>
  </si>
  <si>
    <t>Internal
Lorenzo Durante
Sunny Fu</t>
  </si>
  <si>
    <r>
      <t xml:space="preserve">UNIT PRICE
</t>
    </r>
    <r>
      <rPr>
        <b/>
        <sz val="12"/>
        <color rgb="FFFF0000"/>
        <rFont val="Times New Roman"/>
        <family val="1"/>
      </rPr>
      <t>BID A</t>
    </r>
    <r>
      <rPr>
        <b/>
        <sz val="12"/>
        <rFont val="Times New Roman"/>
        <family val="1"/>
      </rPr>
      <t xml:space="preserve">
</t>
    </r>
    <r>
      <rPr>
        <b/>
        <sz val="12"/>
        <color rgb="FFFF0000"/>
        <rFont val="Times New Roman"/>
        <family val="1"/>
      </rPr>
      <t xml:space="preserve">180 </t>
    </r>
    <r>
      <rPr>
        <b/>
        <sz val="12"/>
        <rFont val="Times New Roman"/>
        <family val="1"/>
      </rPr>
      <t>Calendar Days</t>
    </r>
  </si>
  <si>
    <r>
      <t xml:space="preserve">UNIT PRICE
</t>
    </r>
    <r>
      <rPr>
        <b/>
        <sz val="12"/>
        <color rgb="FFFF0000"/>
        <rFont val="Times New Roman"/>
        <family val="1"/>
      </rPr>
      <t>BID B</t>
    </r>
    <r>
      <rPr>
        <b/>
        <sz val="12"/>
        <rFont val="Times New Roman"/>
        <family val="1"/>
      </rPr>
      <t xml:space="preserve">
</t>
    </r>
    <r>
      <rPr>
        <b/>
        <sz val="12"/>
        <color rgb="FFFF0000"/>
        <rFont val="Times New Roman"/>
        <family val="1"/>
      </rPr>
      <t xml:space="preserve">270 </t>
    </r>
    <r>
      <rPr>
        <b/>
        <sz val="12"/>
        <rFont val="Times New Roman"/>
        <family val="1"/>
      </rPr>
      <t>Calendar Days</t>
    </r>
  </si>
  <si>
    <t xml:space="preserve">     Pipe Joint Restraints (4")</t>
  </si>
  <si>
    <t xml:space="preserve">     Plug Valve (4")</t>
  </si>
  <si>
    <t xml:space="preserve">     Air Release Valve Assembly, (Above Ground)</t>
  </si>
  <si>
    <t xml:space="preserve">     Air Release Valve Assembly, (Waterway/Canal Crossing)</t>
  </si>
  <si>
    <t xml:space="preserve">     Utility Pipe - Remove &amp; Dispose</t>
  </si>
  <si>
    <t xml:space="preserve">     Sewage Disposal - Pumper Trucks</t>
  </si>
  <si>
    <t>455- 35-5</t>
  </si>
  <si>
    <t>455-120-5</t>
  </si>
  <si>
    <t>455-144-5</t>
  </si>
  <si>
    <t>MCG SPEC#</t>
  </si>
  <si>
    <t>Traffic Control Plan/Maintenanc of Traffic (MOT)</t>
  </si>
  <si>
    <t>102-1</t>
  </si>
  <si>
    <t>101-1</t>
  </si>
  <si>
    <t>SUBTOTAL Traffic Control Plan/MOT</t>
  </si>
  <si>
    <t xml:space="preserve">     Sidewalk &amp; Pedestrian Bridge</t>
  </si>
  <si>
    <t xml:space="preserve">     Force Mains 8-Inch &amp; Under</t>
  </si>
  <si>
    <t>SUBTOTAL Mobilization</t>
  </si>
  <si>
    <t>SUBTOTAL (All Sections, Traffic Control Plan/MOT, Mobilization, Record Drawings)</t>
  </si>
  <si>
    <t>CONTRACT CONTINGENCY WORK (COUNTY AUTH REQUIRED)</t>
  </si>
  <si>
    <t>MC10</t>
  </si>
  <si>
    <t>Modify Exisiting Grate Inlet</t>
  </si>
  <si>
    <t>APPENDIX K, BID PRICING FORM REVISION 2
22-TA004011DJ 26th AVE E FROM 27th ST E SIDEWALK, PEDESTRIAN BRIDGE, FORCE MAIN
COUNTY PROJECT NO. 6098660</t>
  </si>
  <si>
    <t>Rip-Rap-Rubble, F&amp;!, Ditch Lining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</si>
</sst>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#."/>
    <numFmt numFmtId="165" formatCode="&quot;$&quot;#,##0\ ;\(&quot;$&quot;#,##0\)"/>
    <numFmt numFmtId="166" formatCode="&quot;$&quot;#,##0.00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theme="1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1"/>
      <color rgb="FF006100"/>
      <name val="Arial"/>
      <family val="2"/>
    </font>
    <font>
      <sz val="11"/>
      <color rgb="FF9C0006"/>
      <name val="Arial"/>
      <family val="2"/>
    </font>
    <font>
      <sz val="11"/>
      <color rgb="FF9C6500"/>
      <name val="Arial"/>
      <family val="2"/>
    </font>
    <font>
      <sz val="11"/>
      <color rgb="FF3F3F76"/>
      <name val="Arial"/>
      <family val="2"/>
    </font>
    <font>
      <b/>
      <sz val="11"/>
      <color rgb="FF3F3F3F"/>
      <name val="Arial"/>
      <family val="2"/>
    </font>
    <font>
      <b/>
      <sz val="11"/>
      <color rgb="FFFA7D00"/>
      <name val="Arial"/>
      <family val="2"/>
    </font>
    <font>
      <sz val="11"/>
      <color rgb="FFFA7D00"/>
      <name val="Arial"/>
      <family val="2"/>
    </font>
    <font>
      <b/>
      <sz val="11"/>
      <color theme="0"/>
      <name val="Arial"/>
      <family val="2"/>
    </font>
    <font>
      <sz val="11"/>
      <color rgb="FFFF0000"/>
      <name val="Arial"/>
      <family val="2"/>
    </font>
    <font>
      <i/>
      <sz val="11"/>
      <color rgb="FF7F7F7F"/>
      <name val="Arial"/>
      <family val="2"/>
    </font>
    <font>
      <b/>
      <sz val="11"/>
      <color theme="1"/>
      <name val="Arial"/>
      <family val="2"/>
    </font>
    <font>
      <sz val="11"/>
      <color theme="0"/>
      <name val="Arial"/>
      <family val="2"/>
    </font>
    <font>
      <sz val="10"/>
      <name val="Arial"/>
      <family val="2"/>
    </font>
    <font>
      <sz val="10"/>
      <color indexed="24"/>
      <name val="Arial"/>
      <family val="2"/>
    </font>
    <font>
      <b/>
      <sz val="18"/>
      <color indexed="24"/>
      <name val="Arial"/>
      <family val="2"/>
    </font>
    <font>
      <b/>
      <sz val="12"/>
      <color indexed="24"/>
      <name val="Arial"/>
      <family val="2"/>
    </font>
    <font>
      <sz val="8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2"/>
      <color rgb="FFFF0000"/>
      <name val="Times New Roman"/>
      <family val="1"/>
    </font>
    <font>
      <sz val="12"/>
      <color rgb="FFC00000"/>
      <name val="Times New Roman"/>
      <family val="1"/>
    </font>
    <font>
      <b/>
      <sz val="11"/>
      <name val="Times New Roman"/>
      <family val="1"/>
    </font>
    <font>
      <sz val="10"/>
      <color theme="1"/>
      <name val="Arial"/>
      <family val="2"/>
    </font>
    <font>
      <u/>
      <sz val="12"/>
      <name val="Times New Roman"/>
      <family val="1"/>
    </font>
    <font>
      <u/>
      <sz val="12"/>
      <color theme="1"/>
      <name val="Times New Roman"/>
      <family val="1"/>
    </font>
    <font>
      <strike/>
      <sz val="12"/>
      <color theme="1"/>
      <name val="Times New Roman"/>
      <family val="1"/>
    </font>
    <font>
      <strike/>
      <sz val="12"/>
      <name val="Times New Roman"/>
      <family val="1"/>
    </font>
  </fonts>
  <fills count="40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638">
    <xf numFmtId="0" fontId="0" fillId="0" borderId="0"/>
    <xf numFmtId="0" fontId="2" fillId="0" borderId="0" applyNumberFormat="0" applyFill="0" applyBorder="0" applyAlignment="0" applyProtection="0"/>
    <xf numFmtId="0" fontId="3" fillId="0" borderId="0"/>
    <xf numFmtId="0" fontId="4" fillId="0" borderId="4" applyNumberFormat="0" applyFill="0" applyAlignment="0" applyProtection="0"/>
    <xf numFmtId="0" fontId="5" fillId="0" borderId="5" applyNumberFormat="0" applyFill="0" applyAlignment="0" applyProtection="0"/>
    <xf numFmtId="0" fontId="6" fillId="0" borderId="6" applyNumberFormat="0" applyFill="0" applyAlignment="0" applyProtection="0"/>
    <xf numFmtId="0" fontId="6" fillId="0" borderId="0" applyNumberFormat="0" applyFill="0" applyBorder="0" applyAlignment="0" applyProtection="0"/>
    <xf numFmtId="0" fontId="7" fillId="4" borderId="0" applyNumberFormat="0" applyBorder="0" applyAlignment="0" applyProtection="0"/>
    <xf numFmtId="0" fontId="8" fillId="5" borderId="0" applyNumberFormat="0" applyBorder="0" applyAlignment="0" applyProtection="0"/>
    <xf numFmtId="0" fontId="9" fillId="6" borderId="0" applyNumberFormat="0" applyBorder="0" applyAlignment="0" applyProtection="0"/>
    <xf numFmtId="0" fontId="10" fillId="7" borderId="7" applyNumberFormat="0" applyAlignment="0" applyProtection="0"/>
    <xf numFmtId="0" fontId="11" fillId="8" borderId="8" applyNumberFormat="0" applyAlignment="0" applyProtection="0"/>
    <xf numFmtId="0" fontId="12" fillId="8" borderId="7" applyNumberFormat="0" applyAlignment="0" applyProtection="0"/>
    <xf numFmtId="0" fontId="13" fillId="0" borderId="9" applyNumberFormat="0" applyFill="0" applyAlignment="0" applyProtection="0"/>
    <xf numFmtId="0" fontId="14" fillId="9" borderId="10" applyNumberFormat="0" applyAlignment="0" applyProtection="0"/>
    <xf numFmtId="0" fontId="15" fillId="0" borderId="0" applyNumberFormat="0" applyFill="0" applyBorder="0" applyAlignment="0" applyProtection="0"/>
    <xf numFmtId="0" fontId="3" fillId="10" borderId="11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12" applyNumberFormat="0" applyFill="0" applyAlignment="0" applyProtection="0"/>
    <xf numFmtId="0" fontId="18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18" fillId="22" borderId="0" applyNumberFormat="0" applyBorder="0" applyAlignment="0" applyProtection="0"/>
    <xf numFmtId="0" fontId="18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18" fillId="26" borderId="0" applyNumberFormat="0" applyBorder="0" applyAlignment="0" applyProtection="0"/>
    <xf numFmtId="0" fontId="18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18" fillId="30" borderId="0" applyNumberFormat="0" applyBorder="0" applyAlignment="0" applyProtection="0"/>
    <xf numFmtId="0" fontId="18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18" fillId="34" borderId="0" applyNumberFormat="0" applyBorder="0" applyAlignment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2" fontId="20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0" fillId="0" borderId="13" applyNumberFormat="0" applyFont="0" applyFill="0" applyAlignment="0" applyProtection="0"/>
    <xf numFmtId="44" fontId="1" fillId="0" borderId="0" applyFont="0" applyFill="0" applyBorder="0" applyAlignment="0" applyProtection="0"/>
    <xf numFmtId="0" fontId="19" fillId="0" borderId="0"/>
    <xf numFmtId="43" fontId="1" fillId="0" borderId="0" applyFont="0" applyFill="0" applyBorder="0" applyAlignment="0" applyProtection="0"/>
  </cellStyleXfs>
  <cellXfs count="195">
    <xf numFmtId="0" fontId="0" fillId="0" borderId="0" xfId="0"/>
    <xf numFmtId="0" fontId="24" fillId="0" borderId="0" xfId="0" applyFont="1"/>
    <xf numFmtId="0" fontId="24" fillId="3" borderId="1" xfId="0" applyFont="1" applyFill="1" applyBorder="1" applyAlignment="1">
      <alignment horizontal="center" vertical="center"/>
    </xf>
    <xf numFmtId="0" fontId="27" fillId="3" borderId="1" xfId="0" applyFont="1" applyFill="1" applyBorder="1" applyAlignment="1">
      <alignment horizontal="center" vertical="center"/>
    </xf>
    <xf numFmtId="7" fontId="27" fillId="0" borderId="19" xfId="635" applyNumberFormat="1" applyFont="1" applyBorder="1" applyAlignment="1" applyProtection="1">
      <alignment horizontal="center" vertical="center"/>
    </xf>
    <xf numFmtId="7" fontId="27" fillId="0" borderId="1" xfId="635" applyNumberFormat="1" applyFont="1" applyBorder="1" applyAlignment="1" applyProtection="1">
      <alignment horizontal="center" vertical="center"/>
    </xf>
    <xf numFmtId="0" fontId="24" fillId="0" borderId="0" xfId="0" applyFont="1" applyAlignment="1">
      <alignment vertical="center"/>
    </xf>
    <xf numFmtId="0" fontId="24" fillId="3" borderId="0" xfId="0" applyFont="1" applyFill="1"/>
    <xf numFmtId="7" fontId="24" fillId="3" borderId="1" xfId="635" applyNumberFormat="1" applyFont="1" applyFill="1" applyBorder="1" applyAlignment="1">
      <alignment horizontal="center" vertical="center"/>
    </xf>
    <xf numFmtId="164" fontId="25" fillId="3" borderId="0" xfId="0" applyNumberFormat="1" applyFont="1" applyFill="1" applyBorder="1" applyAlignment="1">
      <alignment horizontal="center" vertical="center"/>
    </xf>
    <xf numFmtId="164" fontId="24" fillId="3" borderId="0" xfId="0" applyNumberFormat="1" applyFont="1" applyFill="1" applyBorder="1" applyAlignment="1">
      <alignment horizontal="center" vertical="center"/>
    </xf>
    <xf numFmtId="166" fontId="25" fillId="3" borderId="0" xfId="635" quotePrefix="1" applyNumberFormat="1" applyFont="1" applyFill="1" applyBorder="1" applyAlignment="1">
      <alignment horizontal="center" vertical="center"/>
    </xf>
    <xf numFmtId="9" fontId="24" fillId="0" borderId="1" xfId="0" applyNumberFormat="1" applyFont="1" applyBorder="1" applyAlignment="1">
      <alignment horizontal="center" vertical="center" wrapText="1"/>
    </xf>
    <xf numFmtId="166" fontId="25" fillId="0" borderId="1" xfId="0" applyNumberFormat="1" applyFont="1" applyBorder="1" applyAlignment="1">
      <alignment horizontal="center" vertical="center" wrapText="1"/>
    </xf>
    <xf numFmtId="166" fontId="27" fillId="0" borderId="1" xfId="0" applyNumberFormat="1" applyFont="1" applyBorder="1" applyAlignment="1">
      <alignment horizontal="center" vertical="center"/>
    </xf>
    <xf numFmtId="0" fontId="26" fillId="37" borderId="31" xfId="0" applyFont="1" applyFill="1" applyBorder="1" applyAlignment="1">
      <alignment horizontal="center" vertical="center"/>
    </xf>
    <xf numFmtId="166" fontId="26" fillId="37" borderId="31" xfId="0" applyNumberFormat="1" applyFont="1" applyFill="1" applyBorder="1" applyAlignment="1">
      <alignment horizontal="center" vertical="center"/>
    </xf>
    <xf numFmtId="0" fontId="24" fillId="37" borderId="31" xfId="0" applyFont="1" applyFill="1" applyBorder="1" applyAlignment="1">
      <alignment horizontal="center" vertical="center"/>
    </xf>
    <xf numFmtId="0" fontId="24" fillId="37" borderId="32" xfId="0" applyFont="1" applyFill="1" applyBorder="1" applyAlignment="1">
      <alignment horizontal="center" vertical="center"/>
    </xf>
    <xf numFmtId="0" fontId="24" fillId="3" borderId="0" xfId="0" applyFont="1" applyFill="1" applyBorder="1" applyAlignment="1">
      <alignment horizontal="center" vertical="center"/>
    </xf>
    <xf numFmtId="44" fontId="29" fillId="3" borderId="0" xfId="635" applyFont="1" applyFill="1" applyBorder="1" applyAlignment="1">
      <alignment horizontal="center" vertical="center"/>
    </xf>
    <xf numFmtId="7" fontId="26" fillId="3" borderId="0" xfId="0" applyNumberFormat="1" applyFont="1" applyFill="1" applyBorder="1" applyAlignment="1">
      <alignment horizontal="center" vertical="center"/>
    </xf>
    <xf numFmtId="0" fontId="24" fillId="0" borderId="22" xfId="0" applyFont="1" applyBorder="1"/>
    <xf numFmtId="0" fontId="24" fillId="0" borderId="0" xfId="0" applyFont="1" applyBorder="1"/>
    <xf numFmtId="0" fontId="27" fillId="0" borderId="0" xfId="0" applyFont="1" applyBorder="1"/>
    <xf numFmtId="0" fontId="0" fillId="0" borderId="0" xfId="0" applyBorder="1"/>
    <xf numFmtId="0" fontId="24" fillId="36" borderId="31" xfId="0" applyFont="1" applyFill="1" applyBorder="1" applyAlignment="1">
      <alignment horizontal="center" vertical="center"/>
    </xf>
    <xf numFmtId="166" fontId="25" fillId="36" borderId="31" xfId="635" quotePrefix="1" applyNumberFormat="1" applyFont="1" applyFill="1" applyBorder="1" applyAlignment="1">
      <alignment horizontal="center" vertical="center"/>
    </xf>
    <xf numFmtId="166" fontId="25" fillId="36" borderId="33" xfId="635" quotePrefix="1" applyNumberFormat="1" applyFont="1" applyFill="1" applyBorder="1" applyAlignment="1">
      <alignment horizontal="center" vertical="center"/>
    </xf>
    <xf numFmtId="0" fontId="26" fillId="3" borderId="14" xfId="0" applyFont="1" applyFill="1" applyBorder="1" applyAlignment="1">
      <alignment horizontal="center" vertical="center" wrapText="1"/>
    </xf>
    <xf numFmtId="166" fontId="26" fillId="0" borderId="14" xfId="0" applyNumberFormat="1" applyFont="1" applyFill="1" applyBorder="1" applyAlignment="1">
      <alignment horizontal="center" vertical="center" wrapText="1"/>
    </xf>
    <xf numFmtId="0" fontId="24" fillId="0" borderId="14" xfId="0" applyFont="1" applyBorder="1" applyAlignment="1">
      <alignment horizontal="center" vertical="center"/>
    </xf>
    <xf numFmtId="0" fontId="24" fillId="2" borderId="14" xfId="0" applyFont="1" applyFill="1" applyBorder="1" applyAlignment="1">
      <alignment horizontal="center" vertical="center"/>
    </xf>
    <xf numFmtId="0" fontId="24" fillId="2" borderId="29" xfId="0" applyFont="1" applyFill="1" applyBorder="1" applyAlignment="1">
      <alignment horizontal="center" vertical="center"/>
    </xf>
    <xf numFmtId="164" fontId="24" fillId="36" borderId="31" xfId="0" applyNumberFormat="1" applyFont="1" applyFill="1" applyBorder="1" applyAlignment="1">
      <alignment horizontal="center" vertical="center"/>
    </xf>
    <xf numFmtId="166" fontId="24" fillId="2" borderId="14" xfId="0" applyNumberFormat="1" applyFont="1" applyFill="1" applyBorder="1" applyAlignment="1">
      <alignment horizontal="center" vertical="center"/>
    </xf>
    <xf numFmtId="44" fontId="29" fillId="36" borderId="31" xfId="635" applyFont="1" applyFill="1" applyBorder="1" applyAlignment="1">
      <alignment horizontal="center" vertical="center"/>
    </xf>
    <xf numFmtId="1" fontId="24" fillId="3" borderId="23" xfId="0" applyNumberFormat="1" applyFont="1" applyFill="1" applyBorder="1" applyAlignment="1">
      <alignment horizontal="center" vertical="center"/>
    </xf>
    <xf numFmtId="1" fontId="24" fillId="3" borderId="18" xfId="0" applyNumberFormat="1" applyFont="1" applyFill="1" applyBorder="1" applyAlignment="1">
      <alignment horizontal="center" vertical="center"/>
    </xf>
    <xf numFmtId="1" fontId="27" fillId="3" borderId="20" xfId="0" applyNumberFormat="1" applyFont="1" applyFill="1" applyBorder="1" applyAlignment="1">
      <alignment horizontal="center" vertical="center"/>
    </xf>
    <xf numFmtId="7" fontId="24" fillId="38" borderId="1" xfId="635" applyNumberFormat="1" applyFont="1" applyFill="1" applyBorder="1" applyAlignment="1">
      <alignment horizontal="center" vertical="center"/>
    </xf>
    <xf numFmtId="7" fontId="27" fillId="38" borderId="1" xfId="635" applyNumberFormat="1" applyFont="1" applyFill="1" applyBorder="1" applyAlignment="1" applyProtection="1">
      <alignment horizontal="center" vertical="center"/>
    </xf>
    <xf numFmtId="0" fontId="24" fillId="38" borderId="1" xfId="0" applyFont="1" applyFill="1" applyBorder="1" applyAlignment="1">
      <alignment horizontal="center" vertical="center"/>
    </xf>
    <xf numFmtId="7" fontId="27" fillId="38" borderId="19" xfId="635" applyNumberFormat="1" applyFont="1" applyFill="1" applyBorder="1" applyAlignment="1" applyProtection="1">
      <alignment horizontal="center" vertical="center"/>
    </xf>
    <xf numFmtId="166" fontId="24" fillId="0" borderId="16" xfId="0" applyNumberFormat="1" applyFont="1" applyFill="1" applyBorder="1" applyAlignment="1">
      <alignment horizontal="center" vertical="center"/>
    </xf>
    <xf numFmtId="0" fontId="24" fillId="0" borderId="0" xfId="0" applyFont="1" applyFill="1"/>
    <xf numFmtId="44" fontId="24" fillId="0" borderId="1" xfId="0" applyNumberFormat="1" applyFont="1" applyBorder="1" applyAlignment="1">
      <alignment horizontal="center" vertical="center"/>
    </xf>
    <xf numFmtId="44" fontId="24" fillId="3" borderId="1" xfId="0" applyNumberFormat="1" applyFont="1" applyFill="1" applyBorder="1" applyAlignment="1">
      <alignment horizontal="center" vertical="center"/>
    </xf>
    <xf numFmtId="0" fontId="24" fillId="3" borderId="1" xfId="0" applyFont="1" applyFill="1" applyBorder="1" applyAlignment="1">
      <alignment horizontal="left" vertical="center"/>
    </xf>
    <xf numFmtId="0" fontId="27" fillId="3" borderId="1" xfId="0" quotePrefix="1" applyFont="1" applyFill="1" applyBorder="1" applyAlignment="1">
      <alignment horizontal="center" vertical="center"/>
    </xf>
    <xf numFmtId="0" fontId="27" fillId="0" borderId="1" xfId="0" quotePrefix="1" applyFont="1" applyBorder="1" applyAlignment="1">
      <alignment horizontal="center" vertical="center"/>
    </xf>
    <xf numFmtId="0" fontId="31" fillId="3" borderId="0" xfId="0" applyFont="1" applyFill="1" applyBorder="1"/>
    <xf numFmtId="0" fontId="31" fillId="3" borderId="0" xfId="0" applyFont="1" applyFill="1" applyBorder="1" applyAlignment="1">
      <alignment wrapText="1"/>
    </xf>
    <xf numFmtId="38" fontId="27" fillId="0" borderId="15" xfId="636" applyNumberFormat="1" applyFont="1" applyBorder="1" applyAlignment="1">
      <alignment horizontal="center" vertical="center"/>
    </xf>
    <xf numFmtId="0" fontId="27" fillId="0" borderId="15" xfId="636" applyFont="1" applyBorder="1" applyAlignment="1">
      <alignment horizontal="center" vertical="center"/>
    </xf>
    <xf numFmtId="0" fontId="27" fillId="38" borderId="16" xfId="636" applyFont="1" applyFill="1" applyBorder="1" applyAlignment="1">
      <alignment horizontal="left" vertical="center"/>
    </xf>
    <xf numFmtId="38" fontId="27" fillId="38" borderId="16" xfId="636" applyNumberFormat="1" applyFont="1" applyFill="1" applyBorder="1" applyAlignment="1">
      <alignment horizontal="center" vertical="center"/>
    </xf>
    <xf numFmtId="0" fontId="27" fillId="38" borderId="16" xfId="636" applyFont="1" applyFill="1" applyBorder="1" applyAlignment="1">
      <alignment horizontal="center" vertical="center"/>
    </xf>
    <xf numFmtId="0" fontId="27" fillId="0" borderId="1" xfId="636" applyFont="1" applyBorder="1" applyAlignment="1">
      <alignment horizontal="left" vertical="center"/>
    </xf>
    <xf numFmtId="38" fontId="27" fillId="0" borderId="16" xfId="636" applyNumberFormat="1" applyFont="1" applyBorder="1" applyAlignment="1">
      <alignment horizontal="center" vertical="center"/>
    </xf>
    <xf numFmtId="0" fontId="27" fillId="0" borderId="16" xfId="636" applyFont="1" applyBorder="1" applyAlignment="1">
      <alignment horizontal="center" vertical="center"/>
    </xf>
    <xf numFmtId="38" fontId="27" fillId="0" borderId="1" xfId="636" applyNumberFormat="1" applyFont="1" applyBorder="1" applyAlignment="1">
      <alignment horizontal="center" vertical="center"/>
    </xf>
    <xf numFmtId="0" fontId="27" fillId="0" borderId="1" xfId="636" applyFont="1" applyBorder="1" applyAlignment="1">
      <alignment horizontal="center" vertical="center"/>
    </xf>
    <xf numFmtId="0" fontId="27" fillId="38" borderId="1" xfId="636" applyFont="1" applyFill="1" applyBorder="1" applyAlignment="1">
      <alignment horizontal="left" vertical="center"/>
    </xf>
    <xf numFmtId="38" fontId="27" fillId="38" borderId="1" xfId="636" applyNumberFormat="1" applyFont="1" applyFill="1" applyBorder="1" applyAlignment="1">
      <alignment horizontal="center" vertical="center"/>
    </xf>
    <xf numFmtId="0" fontId="27" fillId="38" borderId="1" xfId="636" applyFont="1" applyFill="1" applyBorder="1" applyAlignment="1">
      <alignment horizontal="center" vertical="center"/>
    </xf>
    <xf numFmtId="0" fontId="27" fillId="0" borderId="34" xfId="636" applyFont="1" applyBorder="1" applyAlignment="1">
      <alignment horizontal="left" vertical="center"/>
    </xf>
    <xf numFmtId="166" fontId="27" fillId="0" borderId="1" xfId="635" applyNumberFormat="1" applyFont="1" applyBorder="1" applyAlignment="1" applyProtection="1">
      <alignment horizontal="center" vertical="center"/>
    </xf>
    <xf numFmtId="0" fontId="24" fillId="3" borderId="1" xfId="0" applyFont="1" applyFill="1" applyBorder="1" applyAlignment="1">
      <alignment horizontal="left" vertical="center" wrapText="1"/>
    </xf>
    <xf numFmtId="0" fontId="24" fillId="0" borderId="1" xfId="0" applyFont="1" applyBorder="1" applyAlignment="1">
      <alignment horizontal="left" vertical="center"/>
    </xf>
    <xf numFmtId="37" fontId="27" fillId="0" borderId="1" xfId="637" applyNumberFormat="1" applyFont="1" applyFill="1" applyBorder="1" applyAlignment="1">
      <alignment horizontal="center" vertical="center"/>
    </xf>
    <xf numFmtId="37" fontId="27" fillId="3" borderId="1" xfId="637" applyNumberFormat="1" applyFont="1" applyFill="1" applyBorder="1" applyAlignment="1">
      <alignment horizontal="center" vertical="center"/>
    </xf>
    <xf numFmtId="166" fontId="27" fillId="0" borderId="16" xfId="635" applyNumberFormat="1" applyFont="1" applyBorder="1" applyAlignment="1" applyProtection="1">
      <alignment horizontal="center" vertical="center"/>
    </xf>
    <xf numFmtId="1" fontId="27" fillId="0" borderId="1" xfId="637" applyNumberFormat="1" applyFont="1" applyFill="1" applyBorder="1" applyAlignment="1">
      <alignment horizontal="center" vertical="center"/>
    </xf>
    <xf numFmtId="1" fontId="27" fillId="0" borderId="15" xfId="636" applyNumberFormat="1" applyFont="1" applyBorder="1" applyAlignment="1">
      <alignment horizontal="center" vertical="center"/>
    </xf>
    <xf numFmtId="0" fontId="24" fillId="0" borderId="0" xfId="0" applyFont="1" applyFill="1" applyBorder="1"/>
    <xf numFmtId="0" fontId="24" fillId="2" borderId="16" xfId="0" applyFont="1" applyFill="1" applyBorder="1" applyAlignment="1">
      <alignment horizontal="center" vertical="center"/>
    </xf>
    <xf numFmtId="166" fontId="25" fillId="0" borderId="0" xfId="635" quotePrefix="1" applyNumberFormat="1" applyFont="1" applyFill="1" applyBorder="1" applyAlignment="1">
      <alignment horizontal="center" vertical="center"/>
    </xf>
    <xf numFmtId="0" fontId="27" fillId="3" borderId="1" xfId="0" applyFont="1" applyFill="1" applyBorder="1" applyAlignment="1">
      <alignment horizontal="right" vertical="center"/>
    </xf>
    <xf numFmtId="0" fontId="27" fillId="0" borderId="16" xfId="0" applyNumberFormat="1" applyFont="1" applyBorder="1" applyAlignment="1">
      <alignment horizontal="center" vertical="center" wrapText="1"/>
    </xf>
    <xf numFmtId="166" fontId="24" fillId="0" borderId="16" xfId="635" quotePrefix="1" applyNumberFormat="1" applyFont="1" applyFill="1" applyBorder="1" applyAlignment="1">
      <alignment horizontal="center" vertical="center"/>
    </xf>
    <xf numFmtId="0" fontId="24" fillId="0" borderId="1" xfId="0" applyFont="1" applyBorder="1"/>
    <xf numFmtId="0" fontId="27" fillId="0" borderId="1" xfId="0" applyNumberFormat="1" applyFont="1" applyBorder="1" applyAlignment="1">
      <alignment horizontal="center" vertical="center" wrapText="1"/>
    </xf>
    <xf numFmtId="0" fontId="27" fillId="0" borderId="1" xfId="0" applyNumberFormat="1" applyFont="1" applyBorder="1" applyAlignment="1">
      <alignment horizontal="right" vertical="center" wrapText="1"/>
    </xf>
    <xf numFmtId="0" fontId="27" fillId="0" borderId="35" xfId="0" applyNumberFormat="1" applyFont="1" applyBorder="1" applyAlignment="1">
      <alignment horizontal="right" vertical="center" wrapText="1"/>
    </xf>
    <xf numFmtId="0" fontId="24" fillId="38" borderId="1" xfId="0" applyFont="1" applyFill="1" applyBorder="1"/>
    <xf numFmtId="166" fontId="24" fillId="38" borderId="16" xfId="635" quotePrefix="1" applyNumberFormat="1" applyFont="1" applyFill="1" applyBorder="1" applyAlignment="1">
      <alignment horizontal="center" vertical="center"/>
    </xf>
    <xf numFmtId="166" fontId="26" fillId="38" borderId="16" xfId="0" applyNumberFormat="1" applyFont="1" applyFill="1" applyBorder="1" applyAlignment="1">
      <alignment horizontal="center" vertical="center" wrapText="1"/>
    </xf>
    <xf numFmtId="0" fontId="24" fillId="38" borderId="16" xfId="0" applyFont="1" applyFill="1" applyBorder="1" applyAlignment="1">
      <alignment horizontal="center" vertical="center"/>
    </xf>
    <xf numFmtId="0" fontId="24" fillId="38" borderId="38" xfId="0" applyFont="1" applyFill="1" applyBorder="1" applyAlignment="1">
      <alignment horizontal="center" vertical="center"/>
    </xf>
    <xf numFmtId="0" fontId="27" fillId="38" borderId="16" xfId="0" applyFont="1" applyFill="1" applyBorder="1" applyAlignment="1">
      <alignment horizontal="center" vertical="center"/>
    </xf>
    <xf numFmtId="166" fontId="24" fillId="38" borderId="16" xfId="0" applyNumberFormat="1" applyFont="1" applyFill="1" applyBorder="1" applyAlignment="1">
      <alignment horizontal="center" vertical="center"/>
    </xf>
    <xf numFmtId="0" fontId="27" fillId="38" borderId="43" xfId="0" applyNumberFormat="1" applyFont="1" applyFill="1" applyBorder="1" applyAlignment="1">
      <alignment vertical="center" wrapText="1"/>
    </xf>
    <xf numFmtId="0" fontId="27" fillId="0" borderId="43" xfId="0" applyNumberFormat="1" applyFont="1" applyFill="1" applyBorder="1" applyAlignment="1">
      <alignment vertical="center" wrapText="1"/>
    </xf>
    <xf numFmtId="166" fontId="24" fillId="0" borderId="0" xfId="0" applyNumberFormat="1" applyFont="1" applyAlignment="1">
      <alignment horizontal="center"/>
    </xf>
    <xf numFmtId="0" fontId="27" fillId="0" borderId="41" xfId="0" applyNumberFormat="1" applyFont="1" applyBorder="1" applyAlignment="1">
      <alignment horizontal="center" vertical="center" wrapText="1"/>
    </xf>
    <xf numFmtId="0" fontId="27" fillId="0" borderId="36" xfId="0" applyNumberFormat="1" applyFont="1" applyBorder="1" applyAlignment="1">
      <alignment horizontal="center" vertical="center" wrapText="1"/>
    </xf>
    <xf numFmtId="1" fontId="27" fillId="3" borderId="35" xfId="0" applyNumberFormat="1" applyFont="1" applyFill="1" applyBorder="1" applyAlignment="1">
      <alignment horizontal="center" vertical="center"/>
    </xf>
    <xf numFmtId="0" fontId="27" fillId="38" borderId="34" xfId="0" applyFont="1" applyFill="1" applyBorder="1" applyAlignment="1">
      <alignment vertical="center"/>
    </xf>
    <xf numFmtId="0" fontId="27" fillId="38" borderId="38" xfId="0" applyFont="1" applyFill="1" applyBorder="1" applyAlignment="1">
      <alignment vertical="center"/>
    </xf>
    <xf numFmtId="166" fontId="24" fillId="0" borderId="36" xfId="635" quotePrefix="1" applyNumberFormat="1" applyFont="1" applyFill="1" applyBorder="1" applyAlignment="1">
      <alignment horizontal="center" vertical="center"/>
    </xf>
    <xf numFmtId="166" fontId="26" fillId="36" borderId="16" xfId="0" applyNumberFormat="1" applyFont="1" applyFill="1" applyBorder="1" applyAlignment="1">
      <alignment horizontal="center" vertical="center" wrapText="1"/>
    </xf>
    <xf numFmtId="166" fontId="25" fillId="36" borderId="1" xfId="0" applyNumberFormat="1" applyFont="1" applyFill="1" applyBorder="1" applyAlignment="1">
      <alignment horizontal="center"/>
    </xf>
    <xf numFmtId="0" fontId="25" fillId="36" borderId="16" xfId="0" applyFont="1" applyFill="1" applyBorder="1" applyAlignment="1">
      <alignment horizontal="center" vertical="center"/>
    </xf>
    <xf numFmtId="0" fontId="25" fillId="36" borderId="38" xfId="0" applyFont="1" applyFill="1" applyBorder="1" applyAlignment="1">
      <alignment horizontal="center" vertical="center"/>
    </xf>
    <xf numFmtId="166" fontId="25" fillId="36" borderId="1" xfId="635" quotePrefix="1" applyNumberFormat="1" applyFont="1" applyFill="1" applyBorder="1" applyAlignment="1">
      <alignment horizontal="center" vertical="center"/>
    </xf>
    <xf numFmtId="0" fontId="27" fillId="0" borderId="43" xfId="636" applyFont="1" applyBorder="1" applyAlignment="1">
      <alignment vertical="center"/>
    </xf>
    <xf numFmtId="166" fontId="25" fillId="36" borderId="16" xfId="0" applyNumberFormat="1" applyFont="1" applyFill="1" applyBorder="1" applyAlignment="1">
      <alignment horizontal="center" vertical="center"/>
    </xf>
    <xf numFmtId="7" fontId="26" fillId="36" borderId="1" xfId="635" applyNumberFormat="1" applyFont="1" applyFill="1" applyBorder="1" applyAlignment="1" applyProtection="1">
      <alignment horizontal="center" vertical="center"/>
    </xf>
    <xf numFmtId="0" fontId="27" fillId="0" borderId="43" xfId="0" applyNumberFormat="1" applyFont="1" applyBorder="1" applyAlignment="1">
      <alignment horizontal="left" vertical="center" wrapText="1"/>
    </xf>
    <xf numFmtId="0" fontId="27" fillId="0" borderId="42" xfId="0" applyNumberFormat="1" applyFont="1" applyBorder="1" applyAlignment="1">
      <alignment horizontal="left" vertical="center" wrapText="1"/>
    </xf>
    <xf numFmtId="0" fontId="27" fillId="0" borderId="40" xfId="0" applyNumberFormat="1" applyFont="1" applyBorder="1" applyAlignment="1">
      <alignment horizontal="center" vertical="center" wrapText="1"/>
    </xf>
    <xf numFmtId="37" fontId="32" fillId="39" borderId="1" xfId="637" applyNumberFormat="1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/>
    </xf>
    <xf numFmtId="166" fontId="27" fillId="0" borderId="15" xfId="0" applyNumberFormat="1" applyFont="1" applyBorder="1" applyAlignment="1">
      <alignment horizontal="center" vertical="center"/>
    </xf>
    <xf numFmtId="166" fontId="27" fillId="0" borderId="15" xfId="635" applyNumberFormat="1" applyFont="1" applyBorder="1" applyAlignment="1" applyProtection="1">
      <alignment horizontal="center" vertical="center"/>
    </xf>
    <xf numFmtId="7" fontId="27" fillId="0" borderId="15" xfId="635" applyNumberFormat="1" applyFont="1" applyBorder="1" applyAlignment="1" applyProtection="1">
      <alignment horizontal="center" vertical="center"/>
    </xf>
    <xf numFmtId="7" fontId="27" fillId="0" borderId="42" xfId="635" applyNumberFormat="1" applyFont="1" applyBorder="1" applyAlignment="1" applyProtection="1">
      <alignment horizontal="center" vertical="center"/>
    </xf>
    <xf numFmtId="1" fontId="33" fillId="39" borderId="35" xfId="0" applyNumberFormat="1" applyFont="1" applyFill="1" applyBorder="1" applyAlignment="1">
      <alignment horizontal="center" vertical="center"/>
    </xf>
    <xf numFmtId="0" fontId="33" fillId="39" borderId="15" xfId="0" applyFont="1" applyFill="1" applyBorder="1" applyAlignment="1">
      <alignment horizontal="center" vertical="center"/>
    </xf>
    <xf numFmtId="0" fontId="33" fillId="39" borderId="15" xfId="0" applyFont="1" applyFill="1" applyBorder="1" applyAlignment="1">
      <alignment horizontal="left" vertical="center"/>
    </xf>
    <xf numFmtId="37" fontId="32" fillId="39" borderId="15" xfId="637" applyNumberFormat="1" applyFont="1" applyFill="1" applyBorder="1" applyAlignment="1">
      <alignment horizontal="center" vertical="center"/>
    </xf>
    <xf numFmtId="2" fontId="27" fillId="0" borderId="1" xfId="0" applyNumberFormat="1" applyFont="1" applyBorder="1" applyAlignment="1">
      <alignment horizontal="center" vertical="center" wrapText="1"/>
    </xf>
    <xf numFmtId="1" fontId="27" fillId="0" borderId="1" xfId="0" applyNumberFormat="1" applyFont="1" applyBorder="1" applyAlignment="1">
      <alignment horizontal="center" vertical="center" wrapText="1"/>
    </xf>
    <xf numFmtId="1" fontId="27" fillId="0" borderId="1" xfId="0" applyNumberFormat="1" applyFont="1" applyFill="1" applyBorder="1" applyAlignment="1">
      <alignment horizontal="center" vertical="center" wrapText="1"/>
    </xf>
    <xf numFmtId="4" fontId="24" fillId="38" borderId="1" xfId="0" applyNumberFormat="1" applyFont="1" applyFill="1" applyBorder="1" applyAlignment="1">
      <alignment horizontal="center" vertical="center"/>
    </xf>
    <xf numFmtId="0" fontId="24" fillId="38" borderId="17" xfId="0" applyFont="1" applyFill="1" applyBorder="1" applyAlignment="1">
      <alignment horizontal="center" vertical="center"/>
    </xf>
    <xf numFmtId="1" fontId="34" fillId="39" borderId="23" xfId="0" applyNumberFormat="1" applyFont="1" applyFill="1" applyBorder="1" applyAlignment="1">
      <alignment horizontal="center" vertical="center"/>
    </xf>
    <xf numFmtId="0" fontId="35" fillId="39" borderId="1" xfId="0" quotePrefix="1" applyFont="1" applyFill="1" applyBorder="1" applyAlignment="1">
      <alignment horizontal="center" vertical="center"/>
    </xf>
    <xf numFmtId="0" fontId="34" fillId="39" borderId="1" xfId="0" applyFont="1" applyFill="1" applyBorder="1" applyAlignment="1">
      <alignment horizontal="left" vertical="center"/>
    </xf>
    <xf numFmtId="37" fontId="35" fillId="39" borderId="1" xfId="637" applyNumberFormat="1" applyFont="1" applyFill="1" applyBorder="1" applyAlignment="1">
      <alignment horizontal="center" vertical="center"/>
    </xf>
    <xf numFmtId="0" fontId="34" fillId="39" borderId="1" xfId="0" applyFont="1" applyFill="1" applyBorder="1" applyAlignment="1">
      <alignment horizontal="center" vertical="center"/>
    </xf>
    <xf numFmtId="1" fontId="33" fillId="39" borderId="23" xfId="0" applyNumberFormat="1" applyFont="1" applyFill="1" applyBorder="1" applyAlignment="1">
      <alignment horizontal="center" vertical="center"/>
    </xf>
    <xf numFmtId="0" fontId="32" fillId="39" borderId="1" xfId="0" quotePrefix="1" applyFont="1" applyFill="1" applyBorder="1" applyAlignment="1">
      <alignment horizontal="center" vertical="center"/>
    </xf>
    <xf numFmtId="0" fontId="33" fillId="39" borderId="1" xfId="0" applyFont="1" applyFill="1" applyBorder="1" applyAlignment="1">
      <alignment horizontal="left" vertical="center"/>
    </xf>
    <xf numFmtId="44" fontId="33" fillId="39" borderId="1" xfId="0" applyNumberFormat="1" applyFont="1" applyFill="1" applyBorder="1" applyAlignment="1">
      <alignment horizontal="center" vertical="center"/>
    </xf>
    <xf numFmtId="166" fontId="24" fillId="0" borderId="1" xfId="0" applyNumberFormat="1" applyFont="1" applyBorder="1" applyAlignment="1" applyProtection="1">
      <alignment horizontal="center" vertical="center"/>
      <protection locked="0"/>
    </xf>
    <xf numFmtId="166" fontId="24" fillId="0" borderId="15" xfId="0" applyNumberFormat="1" applyFont="1" applyBorder="1" applyAlignment="1" applyProtection="1">
      <alignment horizontal="center" vertical="center"/>
      <protection locked="0"/>
    </xf>
    <xf numFmtId="166" fontId="24" fillId="0" borderId="16" xfId="0" applyNumberFormat="1" applyFont="1" applyBorder="1" applyAlignment="1" applyProtection="1">
      <alignment horizontal="center" vertical="center"/>
      <protection locked="0"/>
    </xf>
    <xf numFmtId="166" fontId="24" fillId="0" borderId="38" xfId="0" applyNumberFormat="1" applyFont="1" applyBorder="1" applyAlignment="1" applyProtection="1">
      <alignment horizontal="center" vertical="center"/>
      <protection locked="0"/>
    </xf>
    <xf numFmtId="166" fontId="35" fillId="39" borderId="1" xfId="0" applyNumberFormat="1" applyFont="1" applyFill="1" applyBorder="1" applyAlignment="1">
      <alignment horizontal="center" vertical="center"/>
    </xf>
    <xf numFmtId="166" fontId="35" fillId="39" borderId="1" xfId="635" applyNumberFormat="1" applyFont="1" applyFill="1" applyBorder="1" applyAlignment="1" applyProtection="1">
      <alignment horizontal="center" vertical="center"/>
    </xf>
    <xf numFmtId="166" fontId="27" fillId="0" borderId="1" xfId="0" applyNumberFormat="1" applyFont="1" applyFill="1" applyBorder="1" applyAlignment="1">
      <alignment horizontal="center" vertical="center"/>
    </xf>
    <xf numFmtId="7" fontId="27" fillId="0" borderId="43" xfId="635" applyNumberFormat="1" applyFont="1" applyBorder="1" applyAlignment="1" applyProtection="1">
      <alignment horizontal="center" vertical="center"/>
    </xf>
    <xf numFmtId="166" fontId="26" fillId="37" borderId="44" xfId="0" applyNumberFormat="1" applyFont="1" applyFill="1" applyBorder="1" applyAlignment="1">
      <alignment horizontal="center" vertical="center"/>
    </xf>
    <xf numFmtId="166" fontId="25" fillId="0" borderId="43" xfId="0" applyNumberFormat="1" applyFont="1" applyBorder="1" applyAlignment="1">
      <alignment horizontal="center" vertical="center" wrapText="1"/>
    </xf>
    <xf numFmtId="7" fontId="26" fillId="36" borderId="43" xfId="635" applyNumberFormat="1" applyFont="1" applyFill="1" applyBorder="1" applyAlignment="1" applyProtection="1">
      <alignment horizontal="center" vertical="center"/>
    </xf>
    <xf numFmtId="166" fontId="26" fillId="36" borderId="34" xfId="0" applyNumberFormat="1" applyFont="1" applyFill="1" applyBorder="1" applyAlignment="1">
      <alignment horizontal="center" vertical="center" wrapText="1"/>
    </xf>
    <xf numFmtId="166" fontId="27" fillId="0" borderId="19" xfId="635" applyNumberFormat="1" applyFont="1" applyBorder="1" applyAlignment="1" applyProtection="1">
      <alignment horizontal="center" vertical="center"/>
    </xf>
    <xf numFmtId="166" fontId="27" fillId="0" borderId="43" xfId="635" applyNumberFormat="1" applyFont="1" applyBorder="1" applyAlignment="1" applyProtection="1">
      <alignment horizontal="center" vertical="center"/>
    </xf>
    <xf numFmtId="7" fontId="27" fillId="38" borderId="43" xfId="635" applyNumberFormat="1" applyFont="1" applyFill="1" applyBorder="1" applyAlignment="1" applyProtection="1">
      <alignment horizontal="center" vertical="center"/>
    </xf>
    <xf numFmtId="166" fontId="26" fillId="36" borderId="19" xfId="0" applyNumberFormat="1" applyFont="1" applyFill="1" applyBorder="1" applyAlignment="1">
      <alignment horizontal="center" vertical="center" wrapText="1"/>
    </xf>
    <xf numFmtId="166" fontId="26" fillId="38" borderId="34" xfId="0" applyNumberFormat="1" applyFont="1" applyFill="1" applyBorder="1" applyAlignment="1">
      <alignment horizontal="center" vertical="center" wrapText="1"/>
    </xf>
    <xf numFmtId="166" fontId="26" fillId="0" borderId="45" xfId="0" applyNumberFormat="1" applyFont="1" applyFill="1" applyBorder="1" applyAlignment="1">
      <alignment horizontal="center" vertical="center" wrapText="1"/>
    </xf>
    <xf numFmtId="38" fontId="30" fillId="0" borderId="0" xfId="636" applyNumberFormat="1" applyFont="1" applyBorder="1" applyAlignment="1" applyProtection="1">
      <alignment horizontal="left"/>
      <protection locked="0"/>
    </xf>
    <xf numFmtId="0" fontId="25" fillId="37" borderId="30" xfId="0" applyFont="1" applyFill="1" applyBorder="1" applyAlignment="1">
      <alignment horizontal="left" vertical="center" wrapText="1"/>
    </xf>
    <xf numFmtId="0" fontId="25" fillId="37" borderId="31" xfId="0" applyFont="1" applyFill="1" applyBorder="1" applyAlignment="1">
      <alignment horizontal="left" vertical="center" wrapText="1"/>
    </xf>
    <xf numFmtId="164" fontId="25" fillId="36" borderId="30" xfId="0" applyNumberFormat="1" applyFont="1" applyFill="1" applyBorder="1" applyAlignment="1">
      <alignment horizontal="center" vertical="center"/>
    </xf>
    <xf numFmtId="164" fontId="25" fillId="36" borderId="31" xfId="0" applyNumberFormat="1" applyFont="1" applyFill="1" applyBorder="1" applyAlignment="1">
      <alignment horizontal="center" vertical="center"/>
    </xf>
    <xf numFmtId="0" fontId="26" fillId="0" borderId="28" xfId="0" applyNumberFormat="1" applyFont="1" applyBorder="1" applyAlignment="1">
      <alignment horizontal="left" vertical="center" wrapText="1"/>
    </xf>
    <xf numFmtId="0" fontId="26" fillId="0" borderId="14" xfId="0" applyNumberFormat="1" applyFont="1" applyBorder="1" applyAlignment="1">
      <alignment horizontal="left" vertical="center" wrapText="1"/>
    </xf>
    <xf numFmtId="164" fontId="25" fillId="0" borderId="39" xfId="0" applyNumberFormat="1" applyFont="1" applyFill="1" applyBorder="1" applyAlignment="1">
      <alignment horizontal="center" vertical="center"/>
    </xf>
    <xf numFmtId="164" fontId="25" fillId="0" borderId="37" xfId="0" applyNumberFormat="1" applyFont="1" applyFill="1" applyBorder="1" applyAlignment="1">
      <alignment horizontal="center" vertical="center"/>
    </xf>
    <xf numFmtId="0" fontId="26" fillId="2" borderId="28" xfId="0" applyFont="1" applyFill="1" applyBorder="1" applyAlignment="1">
      <alignment horizontal="center" vertical="center"/>
    </xf>
    <xf numFmtId="0" fontId="26" fillId="2" borderId="14" xfId="0" applyFont="1" applyFill="1" applyBorder="1" applyAlignment="1">
      <alignment horizontal="center" vertical="center"/>
    </xf>
    <xf numFmtId="0" fontId="26" fillId="2" borderId="28" xfId="0" applyFont="1" applyFill="1" applyBorder="1" applyAlignment="1">
      <alignment horizontal="left" vertical="center"/>
    </xf>
    <xf numFmtId="0" fontId="26" fillId="2" borderId="14" xfId="0" applyFont="1" applyFill="1" applyBorder="1" applyAlignment="1">
      <alignment horizontal="left" vertical="center"/>
    </xf>
    <xf numFmtId="1" fontId="26" fillId="36" borderId="40" xfId="0" applyNumberFormat="1" applyFont="1" applyFill="1" applyBorder="1" applyAlignment="1">
      <alignment horizontal="center" vertical="center"/>
    </xf>
    <xf numFmtId="1" fontId="26" fillId="36" borderId="41" xfId="0" applyNumberFormat="1" applyFont="1" applyFill="1" applyBorder="1" applyAlignment="1">
      <alignment horizontal="center" vertical="center"/>
    </xf>
    <xf numFmtId="1" fontId="26" fillId="36" borderId="17" xfId="0" applyNumberFormat="1" applyFont="1" applyFill="1" applyBorder="1" applyAlignment="1">
      <alignment horizontal="center" vertical="center"/>
    </xf>
    <xf numFmtId="0" fontId="26" fillId="36" borderId="1" xfId="0" applyNumberFormat="1" applyFont="1" applyFill="1" applyBorder="1" applyAlignment="1">
      <alignment horizontal="center" vertical="center" wrapText="1"/>
    </xf>
    <xf numFmtId="0" fontId="26" fillId="0" borderId="43" xfId="0" applyNumberFormat="1" applyFont="1" applyBorder="1" applyAlignment="1">
      <alignment horizontal="center" vertical="center" wrapText="1"/>
    </xf>
    <xf numFmtId="0" fontId="26" fillId="0" borderId="41" xfId="0" applyNumberFormat="1" applyFont="1" applyBorder="1" applyAlignment="1">
      <alignment horizontal="center" vertical="center" wrapText="1"/>
    </xf>
    <xf numFmtId="0" fontId="26" fillId="35" borderId="26" xfId="0" applyFont="1" applyFill="1" applyBorder="1" applyAlignment="1">
      <alignment horizontal="center" vertical="center" wrapText="1"/>
    </xf>
    <xf numFmtId="0" fontId="26" fillId="35" borderId="27" xfId="0" applyFont="1" applyFill="1" applyBorder="1" applyAlignment="1">
      <alignment horizontal="center" vertical="center" wrapText="1"/>
    </xf>
    <xf numFmtId="0" fontId="26" fillId="35" borderId="24" xfId="0" applyFont="1" applyFill="1" applyBorder="1" applyAlignment="1">
      <alignment horizontal="center" vertical="center" wrapText="1"/>
    </xf>
    <xf numFmtId="0" fontId="26" fillId="35" borderId="3" xfId="0" applyFont="1" applyFill="1" applyBorder="1" applyAlignment="1">
      <alignment horizontal="center" vertical="center" wrapText="1"/>
    </xf>
    <xf numFmtId="0" fontId="25" fillId="0" borderId="14" xfId="0" applyFont="1" applyBorder="1" applyAlignment="1">
      <alignment horizontal="center" vertical="center" wrapText="1"/>
    </xf>
    <xf numFmtId="0" fontId="25" fillId="0" borderId="14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25" fillId="0" borderId="15" xfId="0" applyFont="1" applyBorder="1" applyAlignment="1">
      <alignment horizontal="center" vertical="center"/>
    </xf>
    <xf numFmtId="0" fontId="24" fillId="0" borderId="14" xfId="0" applyFont="1" applyBorder="1" applyAlignment="1" applyProtection="1">
      <alignment horizontal="center" vertical="center"/>
      <protection locked="0"/>
    </xf>
    <xf numFmtId="0" fontId="24" fillId="0" borderId="29" xfId="0" applyFont="1" applyBorder="1" applyAlignment="1" applyProtection="1">
      <alignment horizontal="center" vertical="center"/>
      <protection locked="0"/>
    </xf>
    <xf numFmtId="0" fontId="24" fillId="0" borderId="1" xfId="0" applyFont="1" applyBorder="1" applyAlignment="1" applyProtection="1">
      <alignment horizontal="center" vertical="center"/>
      <protection locked="0"/>
    </xf>
    <xf numFmtId="0" fontId="24" fillId="0" borderId="19" xfId="0" applyFont="1" applyBorder="1" applyAlignment="1" applyProtection="1">
      <alignment horizontal="center" vertical="center"/>
      <protection locked="0"/>
    </xf>
    <xf numFmtId="0" fontId="24" fillId="0" borderId="15" xfId="0" applyFont="1" applyBorder="1" applyAlignment="1" applyProtection="1">
      <alignment horizontal="center" vertical="center"/>
      <protection locked="0"/>
    </xf>
    <xf numFmtId="0" fontId="24" fillId="0" borderId="21" xfId="0" applyFont="1" applyBorder="1" applyAlignment="1" applyProtection="1">
      <alignment horizontal="center" vertical="center"/>
      <protection locked="0"/>
    </xf>
    <xf numFmtId="0" fontId="25" fillId="0" borderId="28" xfId="0" applyFont="1" applyBorder="1" applyAlignment="1">
      <alignment horizontal="center" vertical="center" wrapText="1"/>
    </xf>
    <xf numFmtId="0" fontId="25" fillId="0" borderId="18" xfId="0" applyFont="1" applyBorder="1" applyAlignment="1">
      <alignment horizontal="center" vertical="center" wrapText="1"/>
    </xf>
    <xf numFmtId="0" fontId="25" fillId="0" borderId="20" xfId="0" applyFont="1" applyBorder="1" applyAlignment="1">
      <alignment horizontal="center" vertical="center"/>
    </xf>
    <xf numFmtId="0" fontId="24" fillId="35" borderId="3" xfId="0" applyFont="1" applyFill="1" applyBorder="1" applyAlignment="1">
      <alignment horizontal="center" vertical="center" wrapText="1"/>
    </xf>
    <xf numFmtId="0" fontId="26" fillId="35" borderId="25" xfId="0" applyFont="1" applyFill="1" applyBorder="1" applyAlignment="1">
      <alignment horizontal="center" vertical="center" wrapText="1"/>
    </xf>
    <xf numFmtId="0" fontId="24" fillId="35" borderId="2" xfId="0" applyFont="1" applyFill="1" applyBorder="1" applyAlignment="1">
      <alignment horizontal="center" vertical="center" wrapText="1"/>
    </xf>
    <xf numFmtId="40" fontId="26" fillId="35" borderId="24" xfId="0" applyNumberFormat="1" applyFont="1" applyFill="1" applyBorder="1" applyAlignment="1">
      <alignment horizontal="center" vertical="center" wrapText="1"/>
    </xf>
  </cellXfs>
  <cellStyles count="638">
    <cellStyle name="20% - Accent1 2" xfId="20" xr:uid="{00000000-0005-0000-0000-000000000000}"/>
    <cellStyle name="20% - Accent2 2" xfId="24" xr:uid="{00000000-0005-0000-0000-000001000000}"/>
    <cellStyle name="20% - Accent3 2" xfId="28" xr:uid="{00000000-0005-0000-0000-000002000000}"/>
    <cellStyle name="20% - Accent4 2" xfId="32" xr:uid="{00000000-0005-0000-0000-000003000000}"/>
    <cellStyle name="20% - Accent5 2" xfId="36" xr:uid="{00000000-0005-0000-0000-000004000000}"/>
    <cellStyle name="20% - Accent6 2" xfId="40" xr:uid="{00000000-0005-0000-0000-000005000000}"/>
    <cellStyle name="40% - Accent1 2" xfId="21" xr:uid="{00000000-0005-0000-0000-000006000000}"/>
    <cellStyle name="40% - Accent2 2" xfId="25" xr:uid="{00000000-0005-0000-0000-000007000000}"/>
    <cellStyle name="40% - Accent3 2" xfId="29" xr:uid="{00000000-0005-0000-0000-000008000000}"/>
    <cellStyle name="40% - Accent4 2" xfId="33" xr:uid="{00000000-0005-0000-0000-000009000000}"/>
    <cellStyle name="40% - Accent5 2" xfId="37" xr:uid="{00000000-0005-0000-0000-00000A000000}"/>
    <cellStyle name="40% - Accent6 2" xfId="41" xr:uid="{00000000-0005-0000-0000-00000B000000}"/>
    <cellStyle name="60% - Accent1 2" xfId="22" xr:uid="{00000000-0005-0000-0000-00000C000000}"/>
    <cellStyle name="60% - Accent2 2" xfId="26" xr:uid="{00000000-0005-0000-0000-00000D000000}"/>
    <cellStyle name="60% - Accent3 2" xfId="30" xr:uid="{00000000-0005-0000-0000-00000E000000}"/>
    <cellStyle name="60% - Accent4 2" xfId="34" xr:uid="{00000000-0005-0000-0000-00000F000000}"/>
    <cellStyle name="60% - Accent5 2" xfId="38" xr:uid="{00000000-0005-0000-0000-000010000000}"/>
    <cellStyle name="60% - Accent6 2" xfId="42" xr:uid="{00000000-0005-0000-0000-000011000000}"/>
    <cellStyle name="Accent1 2" xfId="19" xr:uid="{00000000-0005-0000-0000-000012000000}"/>
    <cellStyle name="Accent2 2" xfId="23" xr:uid="{00000000-0005-0000-0000-000013000000}"/>
    <cellStyle name="Accent3 2" xfId="27" xr:uid="{00000000-0005-0000-0000-000014000000}"/>
    <cellStyle name="Accent4 2" xfId="31" xr:uid="{00000000-0005-0000-0000-000015000000}"/>
    <cellStyle name="Accent5 2" xfId="35" xr:uid="{00000000-0005-0000-0000-000016000000}"/>
    <cellStyle name="Accent6 2" xfId="39" xr:uid="{00000000-0005-0000-0000-000017000000}"/>
    <cellStyle name="Bad 2" xfId="8" xr:uid="{00000000-0005-0000-0000-000018000000}"/>
    <cellStyle name="Calculation 2" xfId="12" xr:uid="{00000000-0005-0000-0000-000019000000}"/>
    <cellStyle name="Check Cell 2" xfId="14" xr:uid="{00000000-0005-0000-0000-00001A000000}"/>
    <cellStyle name="Comma" xfId="637" builtinId="3"/>
    <cellStyle name="Comma0" xfId="628" xr:uid="{00000000-0005-0000-0000-00001B000000}"/>
    <cellStyle name="Currency" xfId="635" builtinId="4"/>
    <cellStyle name="Currency 2" xfId="43" xr:uid="{00000000-0005-0000-0000-00001D000000}"/>
    <cellStyle name="Currency0" xfId="629" xr:uid="{00000000-0005-0000-0000-00001E000000}"/>
    <cellStyle name="Date" xfId="630" xr:uid="{00000000-0005-0000-0000-00001F000000}"/>
    <cellStyle name="Explanatory Text 2" xfId="17" xr:uid="{00000000-0005-0000-0000-000020000000}"/>
    <cellStyle name="Fixed" xfId="631" xr:uid="{00000000-0005-0000-0000-000021000000}"/>
    <cellStyle name="Good 2" xfId="7" xr:uid="{00000000-0005-0000-0000-000022000000}"/>
    <cellStyle name="Heading 1 2" xfId="632" xr:uid="{00000000-0005-0000-0000-000023000000}"/>
    <cellStyle name="Heading 1 3" xfId="3" xr:uid="{00000000-0005-0000-0000-000024000000}"/>
    <cellStyle name="Heading 2 2" xfId="633" xr:uid="{00000000-0005-0000-0000-000025000000}"/>
    <cellStyle name="Heading 2 3" xfId="4" xr:uid="{00000000-0005-0000-0000-000026000000}"/>
    <cellStyle name="Heading 3 2" xfId="5" xr:uid="{00000000-0005-0000-0000-000027000000}"/>
    <cellStyle name="Heading 4 2" xfId="6" xr:uid="{00000000-0005-0000-0000-000028000000}"/>
    <cellStyle name="Input 2" xfId="10" xr:uid="{00000000-0005-0000-0000-000029000000}"/>
    <cellStyle name="Linked Cell 2" xfId="13" xr:uid="{00000000-0005-0000-0000-00002A000000}"/>
    <cellStyle name="Neutral 2" xfId="9" xr:uid="{00000000-0005-0000-0000-00002B000000}"/>
    <cellStyle name="Normal" xfId="0" builtinId="0"/>
    <cellStyle name="Normal 10" xfId="54" xr:uid="{00000000-0005-0000-0000-00002D000000}"/>
    <cellStyle name="Normal 10 2" xfId="106" xr:uid="{00000000-0005-0000-0000-00002E000000}"/>
    <cellStyle name="Normal 10 3" xfId="163" xr:uid="{00000000-0005-0000-0000-00002F000000}"/>
    <cellStyle name="Normal 10 4" xfId="220" xr:uid="{00000000-0005-0000-0000-000030000000}"/>
    <cellStyle name="Normal 10 5" xfId="378" xr:uid="{00000000-0005-0000-0000-000031000000}"/>
    <cellStyle name="Normal 10 6" xfId="390" xr:uid="{00000000-0005-0000-0000-000032000000}"/>
    <cellStyle name="Normal 10 7" xfId="497" xr:uid="{00000000-0005-0000-0000-000033000000}"/>
    <cellStyle name="Normal 10 8" xfId="538" xr:uid="{00000000-0005-0000-0000-000034000000}"/>
    <cellStyle name="Normal 11" xfId="55" xr:uid="{00000000-0005-0000-0000-000035000000}"/>
    <cellStyle name="Normal 11 2" xfId="107" xr:uid="{00000000-0005-0000-0000-000036000000}"/>
    <cellStyle name="Normal 11 3" xfId="164" xr:uid="{00000000-0005-0000-0000-000037000000}"/>
    <cellStyle name="Normal 11 4" xfId="221" xr:uid="{00000000-0005-0000-0000-000038000000}"/>
    <cellStyle name="Normal 11 5" xfId="324" xr:uid="{00000000-0005-0000-0000-000039000000}"/>
    <cellStyle name="Normal 11 6" xfId="441" xr:uid="{00000000-0005-0000-0000-00003A000000}"/>
    <cellStyle name="Normal 11 7" xfId="451" xr:uid="{00000000-0005-0000-0000-00003B000000}"/>
    <cellStyle name="Normal 11 8" xfId="504" xr:uid="{00000000-0005-0000-0000-00003C000000}"/>
    <cellStyle name="Normal 12" xfId="56" xr:uid="{00000000-0005-0000-0000-00003D000000}"/>
    <cellStyle name="Normal 12 2" xfId="108" xr:uid="{00000000-0005-0000-0000-00003E000000}"/>
    <cellStyle name="Normal 12 3" xfId="165" xr:uid="{00000000-0005-0000-0000-00003F000000}"/>
    <cellStyle name="Normal 12 4" xfId="222" xr:uid="{00000000-0005-0000-0000-000040000000}"/>
    <cellStyle name="Normal 12 5" xfId="377" xr:uid="{00000000-0005-0000-0000-000041000000}"/>
    <cellStyle name="Normal 12 6" xfId="389" xr:uid="{00000000-0005-0000-0000-000042000000}"/>
    <cellStyle name="Normal 12 7" xfId="496" xr:uid="{00000000-0005-0000-0000-000043000000}"/>
    <cellStyle name="Normal 12 8" xfId="537" xr:uid="{00000000-0005-0000-0000-000044000000}"/>
    <cellStyle name="Normal 13" xfId="57" xr:uid="{00000000-0005-0000-0000-000045000000}"/>
    <cellStyle name="Normal 13 2" xfId="109" xr:uid="{00000000-0005-0000-0000-000046000000}"/>
    <cellStyle name="Normal 13 3" xfId="166" xr:uid="{00000000-0005-0000-0000-000047000000}"/>
    <cellStyle name="Normal 13 4" xfId="223" xr:uid="{00000000-0005-0000-0000-000048000000}"/>
    <cellStyle name="Normal 13 5" xfId="323" xr:uid="{00000000-0005-0000-0000-000049000000}"/>
    <cellStyle name="Normal 13 6" xfId="440" xr:uid="{00000000-0005-0000-0000-00004A000000}"/>
    <cellStyle name="Normal 13 7" xfId="450" xr:uid="{00000000-0005-0000-0000-00004B000000}"/>
    <cellStyle name="Normal 13 8" xfId="503" xr:uid="{00000000-0005-0000-0000-00004C000000}"/>
    <cellStyle name="Normal 14" xfId="45" xr:uid="{00000000-0005-0000-0000-00004D000000}"/>
    <cellStyle name="Normal 14 2" xfId="110" xr:uid="{00000000-0005-0000-0000-00004E000000}"/>
    <cellStyle name="Normal 14 3" xfId="167" xr:uid="{00000000-0005-0000-0000-00004F000000}"/>
    <cellStyle name="Normal 14 4" xfId="224" xr:uid="{00000000-0005-0000-0000-000050000000}"/>
    <cellStyle name="Normal 14 5" xfId="376" xr:uid="{00000000-0005-0000-0000-000051000000}"/>
    <cellStyle name="Normal 14 6" xfId="388" xr:uid="{00000000-0005-0000-0000-000052000000}"/>
    <cellStyle name="Normal 14 7" xfId="495" xr:uid="{00000000-0005-0000-0000-000053000000}"/>
    <cellStyle name="Normal 14 8" xfId="536" xr:uid="{00000000-0005-0000-0000-000054000000}"/>
    <cellStyle name="Normal 15" xfId="58" xr:uid="{00000000-0005-0000-0000-000055000000}"/>
    <cellStyle name="Normal 15 2" xfId="111" xr:uid="{00000000-0005-0000-0000-000056000000}"/>
    <cellStyle name="Normal 15 3" xfId="168" xr:uid="{00000000-0005-0000-0000-000057000000}"/>
    <cellStyle name="Normal 15 4" xfId="225" xr:uid="{00000000-0005-0000-0000-000058000000}"/>
    <cellStyle name="Normal 15 5" xfId="322" xr:uid="{00000000-0005-0000-0000-000059000000}"/>
    <cellStyle name="Normal 15 6" xfId="439" xr:uid="{00000000-0005-0000-0000-00005A000000}"/>
    <cellStyle name="Normal 15 7" xfId="449" xr:uid="{00000000-0005-0000-0000-00005B000000}"/>
    <cellStyle name="Normal 15 8" xfId="502" xr:uid="{00000000-0005-0000-0000-00005C000000}"/>
    <cellStyle name="Normal 16" xfId="59" xr:uid="{00000000-0005-0000-0000-00005D000000}"/>
    <cellStyle name="Normal 16 2" xfId="112" xr:uid="{00000000-0005-0000-0000-00005E000000}"/>
    <cellStyle name="Normal 16 3" xfId="169" xr:uid="{00000000-0005-0000-0000-00005F000000}"/>
    <cellStyle name="Normal 16 4" xfId="226" xr:uid="{00000000-0005-0000-0000-000060000000}"/>
    <cellStyle name="Normal 16 5" xfId="375" xr:uid="{00000000-0005-0000-0000-000061000000}"/>
    <cellStyle name="Normal 16 6" xfId="387" xr:uid="{00000000-0005-0000-0000-000062000000}"/>
    <cellStyle name="Normal 16 7" xfId="494" xr:uid="{00000000-0005-0000-0000-000063000000}"/>
    <cellStyle name="Normal 16 8" xfId="535" xr:uid="{00000000-0005-0000-0000-000064000000}"/>
    <cellStyle name="Normal 17" xfId="60" xr:uid="{00000000-0005-0000-0000-000065000000}"/>
    <cellStyle name="Normal 17 2" xfId="113" xr:uid="{00000000-0005-0000-0000-000066000000}"/>
    <cellStyle name="Normal 17 3" xfId="170" xr:uid="{00000000-0005-0000-0000-000067000000}"/>
    <cellStyle name="Normal 17 4" xfId="227" xr:uid="{00000000-0005-0000-0000-000068000000}"/>
    <cellStyle name="Normal 17 5" xfId="321" xr:uid="{00000000-0005-0000-0000-000069000000}"/>
    <cellStyle name="Normal 17 6" xfId="438" xr:uid="{00000000-0005-0000-0000-00006A000000}"/>
    <cellStyle name="Normal 17 7" xfId="448" xr:uid="{00000000-0005-0000-0000-00006B000000}"/>
    <cellStyle name="Normal 17 8" xfId="501" xr:uid="{00000000-0005-0000-0000-00006C000000}"/>
    <cellStyle name="Normal 18" xfId="61" xr:uid="{00000000-0005-0000-0000-00006D000000}"/>
    <cellStyle name="Normal 18 2" xfId="114" xr:uid="{00000000-0005-0000-0000-00006E000000}"/>
    <cellStyle name="Normal 18 3" xfId="171" xr:uid="{00000000-0005-0000-0000-00006F000000}"/>
    <cellStyle name="Normal 18 4" xfId="228" xr:uid="{00000000-0005-0000-0000-000070000000}"/>
    <cellStyle name="Normal 18 5" xfId="374" xr:uid="{00000000-0005-0000-0000-000071000000}"/>
    <cellStyle name="Normal 18 6" xfId="386" xr:uid="{00000000-0005-0000-0000-000072000000}"/>
    <cellStyle name="Normal 18 7" xfId="493" xr:uid="{00000000-0005-0000-0000-000073000000}"/>
    <cellStyle name="Normal 18 8" xfId="534" xr:uid="{00000000-0005-0000-0000-000074000000}"/>
    <cellStyle name="Normal 19" xfId="62" xr:uid="{00000000-0005-0000-0000-000075000000}"/>
    <cellStyle name="Normal 19 2" xfId="115" xr:uid="{00000000-0005-0000-0000-000076000000}"/>
    <cellStyle name="Normal 19 3" xfId="172" xr:uid="{00000000-0005-0000-0000-000077000000}"/>
    <cellStyle name="Normal 19 4" xfId="229" xr:uid="{00000000-0005-0000-0000-000078000000}"/>
    <cellStyle name="Normal 19 5" xfId="320" xr:uid="{00000000-0005-0000-0000-000079000000}"/>
    <cellStyle name="Normal 19 6" xfId="437" xr:uid="{00000000-0005-0000-0000-00007A000000}"/>
    <cellStyle name="Normal 19 7" xfId="447" xr:uid="{00000000-0005-0000-0000-00007B000000}"/>
    <cellStyle name="Normal 19 8" xfId="500" xr:uid="{00000000-0005-0000-0000-00007C000000}"/>
    <cellStyle name="Normal 2" xfId="46" xr:uid="{00000000-0005-0000-0000-00007D000000}"/>
    <cellStyle name="Normal 2 10" xfId="550" xr:uid="{00000000-0005-0000-0000-00007E000000}"/>
    <cellStyle name="Normal 2 11" xfId="556" xr:uid="{00000000-0005-0000-0000-00007F000000}"/>
    <cellStyle name="Normal 2 12" xfId="562" xr:uid="{00000000-0005-0000-0000-000080000000}"/>
    <cellStyle name="Normal 2 13" xfId="568" xr:uid="{00000000-0005-0000-0000-000081000000}"/>
    <cellStyle name="Normal 2 14" xfId="574" xr:uid="{00000000-0005-0000-0000-000082000000}"/>
    <cellStyle name="Normal 2 15" xfId="580" xr:uid="{00000000-0005-0000-0000-000083000000}"/>
    <cellStyle name="Normal 2 16" xfId="586" xr:uid="{00000000-0005-0000-0000-000084000000}"/>
    <cellStyle name="Normal 2 17" xfId="592" xr:uid="{00000000-0005-0000-0000-000085000000}"/>
    <cellStyle name="Normal 2 18" xfId="598" xr:uid="{00000000-0005-0000-0000-000086000000}"/>
    <cellStyle name="Normal 2 19" xfId="604" xr:uid="{00000000-0005-0000-0000-000087000000}"/>
    <cellStyle name="Normal 2 2" xfId="97" xr:uid="{00000000-0005-0000-0000-000088000000}"/>
    <cellStyle name="Normal 2 2 2" xfId="98" xr:uid="{00000000-0005-0000-0000-000089000000}"/>
    <cellStyle name="Normal 2 2 2 2" xfId="273" xr:uid="{00000000-0005-0000-0000-00008A000000}"/>
    <cellStyle name="Normal 2 2 2 2 2" xfId="274" xr:uid="{00000000-0005-0000-0000-00008B000000}"/>
    <cellStyle name="Normal 2 2 2 2 3" xfId="353" xr:uid="{00000000-0005-0000-0000-00008C000000}"/>
    <cellStyle name="Normal 2 2 2 2 4" xfId="342" xr:uid="{00000000-0005-0000-0000-00008D000000}"/>
    <cellStyle name="Normal 2 2 2 2 5" xfId="472" xr:uid="{00000000-0005-0000-0000-00008E000000}"/>
    <cellStyle name="Normal 2 2 2 2 6" xfId="513" xr:uid="{00000000-0005-0000-0000-00008F000000}"/>
    <cellStyle name="Normal 2 2 2 3" xfId="381" xr:uid="{00000000-0005-0000-0000-000090000000}"/>
    <cellStyle name="Normal 2 2 2 4" xfId="300" xr:uid="{00000000-0005-0000-0000-000091000000}"/>
    <cellStyle name="Normal 2 2 2 5" xfId="417" xr:uid="{00000000-0005-0000-0000-000092000000}"/>
    <cellStyle name="Normal 2 2 2 6" xfId="407" xr:uid="{00000000-0005-0000-0000-000093000000}"/>
    <cellStyle name="Normal 2 2 2 7" xfId="469" xr:uid="{00000000-0005-0000-0000-000094000000}"/>
    <cellStyle name="Normal 2 2 3" xfId="155" xr:uid="{00000000-0005-0000-0000-000095000000}"/>
    <cellStyle name="Normal 2 2 4" xfId="212" xr:uid="{00000000-0005-0000-0000-000096000000}"/>
    <cellStyle name="Normal 2 2 4 2" xfId="380" xr:uid="{00000000-0005-0000-0000-000097000000}"/>
    <cellStyle name="Normal 2 2 4 3" xfId="444" xr:uid="{00000000-0005-0000-0000-000098000000}"/>
    <cellStyle name="Normal 2 2 4 4" xfId="499" xr:uid="{00000000-0005-0000-0000-000099000000}"/>
    <cellStyle name="Normal 2 2 4 5" xfId="541" xr:uid="{00000000-0005-0000-0000-00009A000000}"/>
    <cellStyle name="Normal 2 2 4 6" xfId="543" xr:uid="{00000000-0005-0000-0000-00009B000000}"/>
    <cellStyle name="Normal 2 2 5" xfId="333" xr:uid="{00000000-0005-0000-0000-00009C000000}"/>
    <cellStyle name="Normal 2 2 6" xfId="351" xr:uid="{00000000-0005-0000-0000-00009D000000}"/>
    <cellStyle name="Normal 2 2 7" xfId="459" xr:uid="{00000000-0005-0000-0000-00009E000000}"/>
    <cellStyle name="Normal 2 2 8" xfId="511" xr:uid="{00000000-0005-0000-0000-00009F000000}"/>
    <cellStyle name="Normal 2 20" xfId="610" xr:uid="{00000000-0005-0000-0000-0000A0000000}"/>
    <cellStyle name="Normal 2 21" xfId="616" xr:uid="{00000000-0005-0000-0000-0000A1000000}"/>
    <cellStyle name="Normal 2 22" xfId="622" xr:uid="{00000000-0005-0000-0000-0000A2000000}"/>
    <cellStyle name="Normal 2 3" xfId="154" xr:uid="{00000000-0005-0000-0000-0000A3000000}"/>
    <cellStyle name="Normal 2 3 2" xfId="269" xr:uid="{00000000-0005-0000-0000-0000A4000000}"/>
    <cellStyle name="Normal 2 3 2 2" xfId="326" xr:uid="{00000000-0005-0000-0000-0000A5000000}"/>
    <cellStyle name="Normal 2 3 2 3" xfId="392" xr:uid="{00000000-0005-0000-0000-0000A6000000}"/>
    <cellStyle name="Normal 2 3 2 4" xfId="453" xr:uid="{00000000-0005-0000-0000-0000A7000000}"/>
    <cellStyle name="Normal 2 3 2 5" xfId="507" xr:uid="{00000000-0005-0000-0000-0000A8000000}"/>
    <cellStyle name="Normal 2 3 2 6" xfId="542" xr:uid="{00000000-0005-0000-0000-0000A9000000}"/>
    <cellStyle name="Normal 2 3 3" xfId="382" xr:uid="{00000000-0005-0000-0000-0000AA000000}"/>
    <cellStyle name="Normal 2 3 4" xfId="302" xr:uid="{00000000-0005-0000-0000-0000AB000000}"/>
    <cellStyle name="Normal 2 3 5" xfId="419" xr:uid="{00000000-0005-0000-0000-0000AC000000}"/>
    <cellStyle name="Normal 2 3 6" xfId="406" xr:uid="{00000000-0005-0000-0000-0000AD000000}"/>
    <cellStyle name="Normal 2 3 7" xfId="468" xr:uid="{00000000-0005-0000-0000-0000AE000000}"/>
    <cellStyle name="Normal 2 4" xfId="211" xr:uid="{00000000-0005-0000-0000-0000AF000000}"/>
    <cellStyle name="Normal 2 4 2" xfId="270" xr:uid="{00000000-0005-0000-0000-0000B0000000}"/>
    <cellStyle name="Normal 2 4 3" xfId="355" xr:uid="{00000000-0005-0000-0000-0000B1000000}"/>
    <cellStyle name="Normal 2 4 4" xfId="341" xr:uid="{00000000-0005-0000-0000-0000B2000000}"/>
    <cellStyle name="Normal 2 4 5" xfId="474" xr:uid="{00000000-0005-0000-0000-0000B3000000}"/>
    <cellStyle name="Normal 2 4 6" xfId="515" xr:uid="{00000000-0005-0000-0000-0000B4000000}"/>
    <cellStyle name="Normal 2 5" xfId="281" xr:uid="{00000000-0005-0000-0000-0000B5000000}"/>
    <cellStyle name="Normal 2 6" xfId="398" xr:uid="{00000000-0005-0000-0000-0000B6000000}"/>
    <cellStyle name="Normal 2 7" xfId="414" xr:uid="{00000000-0005-0000-0000-0000B7000000}"/>
    <cellStyle name="Normal 2 8" xfId="470" xr:uid="{00000000-0005-0000-0000-0000B8000000}"/>
    <cellStyle name="Normal 2 9" xfId="544" xr:uid="{00000000-0005-0000-0000-0000B9000000}"/>
    <cellStyle name="Normal 20" xfId="63" xr:uid="{00000000-0005-0000-0000-0000BA000000}"/>
    <cellStyle name="Normal 20 2" xfId="116" xr:uid="{00000000-0005-0000-0000-0000BB000000}"/>
    <cellStyle name="Normal 20 3" xfId="173" xr:uid="{00000000-0005-0000-0000-0000BC000000}"/>
    <cellStyle name="Normal 20 4" xfId="230" xr:uid="{00000000-0005-0000-0000-0000BD000000}"/>
    <cellStyle name="Normal 20 5" xfId="373" xr:uid="{00000000-0005-0000-0000-0000BE000000}"/>
    <cellStyle name="Normal 20 6" xfId="385" xr:uid="{00000000-0005-0000-0000-0000BF000000}"/>
    <cellStyle name="Normal 20 7" xfId="492" xr:uid="{00000000-0005-0000-0000-0000C0000000}"/>
    <cellStyle name="Normal 20 8" xfId="533" xr:uid="{00000000-0005-0000-0000-0000C1000000}"/>
    <cellStyle name="Normal 21" xfId="2" xr:uid="{00000000-0005-0000-0000-0000C2000000}"/>
    <cellStyle name="Normal 21 2" xfId="117" xr:uid="{00000000-0005-0000-0000-0000C3000000}"/>
    <cellStyle name="Normal 21 3" xfId="174" xr:uid="{00000000-0005-0000-0000-0000C4000000}"/>
    <cellStyle name="Normal 21 4" xfId="231" xr:uid="{00000000-0005-0000-0000-0000C5000000}"/>
    <cellStyle name="Normal 21 5" xfId="319" xr:uid="{00000000-0005-0000-0000-0000C6000000}"/>
    <cellStyle name="Normal 21 6" xfId="436" xr:uid="{00000000-0005-0000-0000-0000C7000000}"/>
    <cellStyle name="Normal 21 7" xfId="446" xr:uid="{00000000-0005-0000-0000-0000C8000000}"/>
    <cellStyle name="Normal 21 8" xfId="327" xr:uid="{00000000-0005-0000-0000-0000C9000000}"/>
    <cellStyle name="Normal 22" xfId="64" xr:uid="{00000000-0005-0000-0000-0000CA000000}"/>
    <cellStyle name="Normal 22 2" xfId="118" xr:uid="{00000000-0005-0000-0000-0000CB000000}"/>
    <cellStyle name="Normal 22 3" xfId="175" xr:uid="{00000000-0005-0000-0000-0000CC000000}"/>
    <cellStyle name="Normal 22 4" xfId="232" xr:uid="{00000000-0005-0000-0000-0000CD000000}"/>
    <cellStyle name="Normal 22 5" xfId="372" xr:uid="{00000000-0005-0000-0000-0000CE000000}"/>
    <cellStyle name="Normal 22 6" xfId="384" xr:uid="{00000000-0005-0000-0000-0000CF000000}"/>
    <cellStyle name="Normal 22 7" xfId="491" xr:uid="{00000000-0005-0000-0000-0000D0000000}"/>
    <cellStyle name="Normal 22 8" xfId="532" xr:uid="{00000000-0005-0000-0000-0000D1000000}"/>
    <cellStyle name="Normal 23" xfId="65" xr:uid="{00000000-0005-0000-0000-0000D2000000}"/>
    <cellStyle name="Normal 23 2" xfId="119" xr:uid="{00000000-0005-0000-0000-0000D3000000}"/>
    <cellStyle name="Normal 23 3" xfId="176" xr:uid="{00000000-0005-0000-0000-0000D4000000}"/>
    <cellStyle name="Normal 23 4" xfId="233" xr:uid="{00000000-0005-0000-0000-0000D5000000}"/>
    <cellStyle name="Normal 23 5" xfId="318" xr:uid="{00000000-0005-0000-0000-0000D6000000}"/>
    <cellStyle name="Normal 23 6" xfId="435" xr:uid="{00000000-0005-0000-0000-0000D7000000}"/>
    <cellStyle name="Normal 23 7" xfId="445" xr:uid="{00000000-0005-0000-0000-0000D8000000}"/>
    <cellStyle name="Normal 23 8" xfId="460" xr:uid="{00000000-0005-0000-0000-0000D9000000}"/>
    <cellStyle name="Normal 24" xfId="66" xr:uid="{00000000-0005-0000-0000-0000DA000000}"/>
    <cellStyle name="Normal 24 2" xfId="120" xr:uid="{00000000-0005-0000-0000-0000DB000000}"/>
    <cellStyle name="Normal 24 3" xfId="177" xr:uid="{00000000-0005-0000-0000-0000DC000000}"/>
    <cellStyle name="Normal 24 4" xfId="234" xr:uid="{00000000-0005-0000-0000-0000DD000000}"/>
    <cellStyle name="Normal 24 5" xfId="371" xr:uid="{00000000-0005-0000-0000-0000DE000000}"/>
    <cellStyle name="Normal 24 6" xfId="383" xr:uid="{00000000-0005-0000-0000-0000DF000000}"/>
    <cellStyle name="Normal 24 7" xfId="490" xr:uid="{00000000-0005-0000-0000-0000E0000000}"/>
    <cellStyle name="Normal 24 8" xfId="509" xr:uid="{00000000-0005-0000-0000-0000E1000000}"/>
    <cellStyle name="Normal 25" xfId="67" xr:uid="{00000000-0005-0000-0000-0000E2000000}"/>
    <cellStyle name="Normal 25 2" xfId="121" xr:uid="{00000000-0005-0000-0000-0000E3000000}"/>
    <cellStyle name="Normal 25 3" xfId="178" xr:uid="{00000000-0005-0000-0000-0000E4000000}"/>
    <cellStyle name="Normal 25 4" xfId="235" xr:uid="{00000000-0005-0000-0000-0000E5000000}"/>
    <cellStyle name="Normal 25 5" xfId="317" xr:uid="{00000000-0005-0000-0000-0000E6000000}"/>
    <cellStyle name="Normal 25 6" xfId="395" xr:uid="{00000000-0005-0000-0000-0000E7000000}"/>
    <cellStyle name="Normal 25 7" xfId="350" xr:uid="{00000000-0005-0000-0000-0000E8000000}"/>
    <cellStyle name="Normal 25 8" xfId="408" xr:uid="{00000000-0005-0000-0000-0000E9000000}"/>
    <cellStyle name="Normal 26" xfId="68" xr:uid="{00000000-0005-0000-0000-0000EA000000}"/>
    <cellStyle name="Normal 26 2" xfId="122" xr:uid="{00000000-0005-0000-0000-0000EB000000}"/>
    <cellStyle name="Normal 26 3" xfId="179" xr:uid="{00000000-0005-0000-0000-0000EC000000}"/>
    <cellStyle name="Normal 26 4" xfId="236" xr:uid="{00000000-0005-0000-0000-0000ED000000}"/>
    <cellStyle name="Normal 26 5" xfId="330" xr:uid="{00000000-0005-0000-0000-0000EE000000}"/>
    <cellStyle name="Normal 26 6" xfId="298" xr:uid="{00000000-0005-0000-0000-0000EF000000}"/>
    <cellStyle name="Normal 26 7" xfId="456" xr:uid="{00000000-0005-0000-0000-0000F0000000}"/>
    <cellStyle name="Normal 26 8" xfId="531" xr:uid="{00000000-0005-0000-0000-0000F1000000}"/>
    <cellStyle name="Normal 27" xfId="69" xr:uid="{00000000-0005-0000-0000-0000F2000000}"/>
    <cellStyle name="Normal 27 2" xfId="123" xr:uid="{00000000-0005-0000-0000-0000F3000000}"/>
    <cellStyle name="Normal 27 3" xfId="180" xr:uid="{00000000-0005-0000-0000-0000F4000000}"/>
    <cellStyle name="Normal 27 4" xfId="237" xr:uid="{00000000-0005-0000-0000-0000F5000000}"/>
    <cellStyle name="Normal 27 5" xfId="277" xr:uid="{00000000-0005-0000-0000-0000F6000000}"/>
    <cellStyle name="Normal 27 6" xfId="434" xr:uid="{00000000-0005-0000-0000-0000F7000000}"/>
    <cellStyle name="Normal 27 7" xfId="393" xr:uid="{00000000-0005-0000-0000-0000F8000000}"/>
    <cellStyle name="Normal 27 8" xfId="413" xr:uid="{00000000-0005-0000-0000-0000F9000000}"/>
    <cellStyle name="Normal 28" xfId="70" xr:uid="{00000000-0005-0000-0000-0000FA000000}"/>
    <cellStyle name="Normal 28 2" xfId="124" xr:uid="{00000000-0005-0000-0000-0000FB000000}"/>
    <cellStyle name="Normal 28 3" xfId="181" xr:uid="{00000000-0005-0000-0000-0000FC000000}"/>
    <cellStyle name="Normal 28 4" xfId="238" xr:uid="{00000000-0005-0000-0000-0000FD000000}"/>
    <cellStyle name="Normal 28 5" xfId="370" xr:uid="{00000000-0005-0000-0000-0000FE000000}"/>
    <cellStyle name="Normal 28 6" xfId="282" xr:uid="{00000000-0005-0000-0000-0000FF000000}"/>
    <cellStyle name="Normal 28 7" xfId="489" xr:uid="{00000000-0005-0000-0000-000000010000}"/>
    <cellStyle name="Normal 28 8" xfId="530" xr:uid="{00000000-0005-0000-0000-000001010000}"/>
    <cellStyle name="Normal 29" xfId="71" xr:uid="{00000000-0005-0000-0000-000002010000}"/>
    <cellStyle name="Normal 29 2" xfId="125" xr:uid="{00000000-0005-0000-0000-000003010000}"/>
    <cellStyle name="Normal 29 3" xfId="182" xr:uid="{00000000-0005-0000-0000-000004010000}"/>
    <cellStyle name="Normal 29 4" xfId="239" xr:uid="{00000000-0005-0000-0000-000005010000}"/>
    <cellStyle name="Normal 29 5" xfId="316" xr:uid="{00000000-0005-0000-0000-000006010000}"/>
    <cellStyle name="Normal 29 6" xfId="433" xr:uid="{00000000-0005-0000-0000-000007010000}"/>
    <cellStyle name="Normal 29 7" xfId="399" xr:uid="{00000000-0005-0000-0000-000008010000}"/>
    <cellStyle name="Normal 29 8" xfId="461" xr:uid="{00000000-0005-0000-0000-000009010000}"/>
    <cellStyle name="Normal 3" xfId="47" xr:uid="{00000000-0005-0000-0000-00000A010000}"/>
    <cellStyle name="Normal 3 10" xfId="551" xr:uid="{00000000-0005-0000-0000-00000B010000}"/>
    <cellStyle name="Normal 3 11" xfId="557" xr:uid="{00000000-0005-0000-0000-00000C010000}"/>
    <cellStyle name="Normal 3 12" xfId="563" xr:uid="{00000000-0005-0000-0000-00000D010000}"/>
    <cellStyle name="Normal 3 13" xfId="569" xr:uid="{00000000-0005-0000-0000-00000E010000}"/>
    <cellStyle name="Normal 3 14" xfId="575" xr:uid="{00000000-0005-0000-0000-00000F010000}"/>
    <cellStyle name="Normal 3 15" xfId="581" xr:uid="{00000000-0005-0000-0000-000010010000}"/>
    <cellStyle name="Normal 3 16" xfId="587" xr:uid="{00000000-0005-0000-0000-000011010000}"/>
    <cellStyle name="Normal 3 17" xfId="593" xr:uid="{00000000-0005-0000-0000-000012010000}"/>
    <cellStyle name="Normal 3 18" xfId="599" xr:uid="{00000000-0005-0000-0000-000013010000}"/>
    <cellStyle name="Normal 3 19" xfId="605" xr:uid="{00000000-0005-0000-0000-000014010000}"/>
    <cellStyle name="Normal 3 2" xfId="99" xr:uid="{00000000-0005-0000-0000-000015010000}"/>
    <cellStyle name="Normal 3 20" xfId="611" xr:uid="{00000000-0005-0000-0000-000016010000}"/>
    <cellStyle name="Normal 3 21" xfId="617" xr:uid="{00000000-0005-0000-0000-000017010000}"/>
    <cellStyle name="Normal 3 22" xfId="623" xr:uid="{00000000-0005-0000-0000-000018010000}"/>
    <cellStyle name="Normal 3 3" xfId="156" xr:uid="{00000000-0005-0000-0000-000019010000}"/>
    <cellStyle name="Normal 3 4" xfId="213" xr:uid="{00000000-0005-0000-0000-00001A010000}"/>
    <cellStyle name="Normal 3 5" xfId="280" xr:uid="{00000000-0005-0000-0000-00001B010000}"/>
    <cellStyle name="Normal 3 6" xfId="397" xr:uid="{00000000-0005-0000-0000-00001C010000}"/>
    <cellStyle name="Normal 3 7" xfId="343" xr:uid="{00000000-0005-0000-0000-00001D010000}"/>
    <cellStyle name="Normal 3 8" xfId="416" xr:uid="{00000000-0005-0000-0000-00001E010000}"/>
    <cellStyle name="Normal 3 9" xfId="545" xr:uid="{00000000-0005-0000-0000-00001F010000}"/>
    <cellStyle name="Normal 30" xfId="72" xr:uid="{00000000-0005-0000-0000-000020010000}"/>
    <cellStyle name="Normal 30 2" xfId="126" xr:uid="{00000000-0005-0000-0000-000021010000}"/>
    <cellStyle name="Normal 30 3" xfId="183" xr:uid="{00000000-0005-0000-0000-000022010000}"/>
    <cellStyle name="Normal 30 4" xfId="240" xr:uid="{00000000-0005-0000-0000-000023010000}"/>
    <cellStyle name="Normal 30 5" xfId="369" xr:uid="{00000000-0005-0000-0000-000024010000}"/>
    <cellStyle name="Normal 30 6" xfId="334" xr:uid="{00000000-0005-0000-0000-000025010000}"/>
    <cellStyle name="Normal 30 7" xfId="488" xr:uid="{00000000-0005-0000-0000-000026010000}"/>
    <cellStyle name="Normal 30 8" xfId="529" xr:uid="{00000000-0005-0000-0000-000027010000}"/>
    <cellStyle name="Normal 31" xfId="73" xr:uid="{00000000-0005-0000-0000-000028010000}"/>
    <cellStyle name="Normal 31 2" xfId="127" xr:uid="{00000000-0005-0000-0000-000029010000}"/>
    <cellStyle name="Normal 31 3" xfId="184" xr:uid="{00000000-0005-0000-0000-00002A010000}"/>
    <cellStyle name="Normal 31 4" xfId="241" xr:uid="{00000000-0005-0000-0000-00002B010000}"/>
    <cellStyle name="Normal 31 5" xfId="315" xr:uid="{00000000-0005-0000-0000-00002C010000}"/>
    <cellStyle name="Normal 31 6" xfId="432" xr:uid="{00000000-0005-0000-0000-00002D010000}"/>
    <cellStyle name="Normal 31 7" xfId="297" xr:uid="{00000000-0005-0000-0000-00002E010000}"/>
    <cellStyle name="Normal 31 8" xfId="292" xr:uid="{00000000-0005-0000-0000-00002F010000}"/>
    <cellStyle name="Normal 32 2" xfId="128" xr:uid="{00000000-0005-0000-0000-000030010000}"/>
    <cellStyle name="Normal 32 3" xfId="185" xr:uid="{00000000-0005-0000-0000-000031010000}"/>
    <cellStyle name="Normal 32 4" xfId="242" xr:uid="{00000000-0005-0000-0000-000032010000}"/>
    <cellStyle name="Normal 32 5" xfId="368" xr:uid="{00000000-0005-0000-0000-000033010000}"/>
    <cellStyle name="Normal 32 6" xfId="283" xr:uid="{00000000-0005-0000-0000-000034010000}"/>
    <cellStyle name="Normal 32 7" xfId="487" xr:uid="{00000000-0005-0000-0000-000035010000}"/>
    <cellStyle name="Normal 32 8" xfId="528" xr:uid="{00000000-0005-0000-0000-000036010000}"/>
    <cellStyle name="Normal 33" xfId="74" xr:uid="{00000000-0005-0000-0000-000037010000}"/>
    <cellStyle name="Normal 33 2" xfId="129" xr:uid="{00000000-0005-0000-0000-000038010000}"/>
    <cellStyle name="Normal 33 3" xfId="186" xr:uid="{00000000-0005-0000-0000-000039010000}"/>
    <cellStyle name="Normal 33 4" xfId="243" xr:uid="{00000000-0005-0000-0000-00003A010000}"/>
    <cellStyle name="Normal 33 5" xfId="314" xr:uid="{00000000-0005-0000-0000-00003B010000}"/>
    <cellStyle name="Normal 33 6" xfId="431" xr:uid="{00000000-0005-0000-0000-00003C010000}"/>
    <cellStyle name="Normal 33 7" xfId="400" xr:uid="{00000000-0005-0000-0000-00003D010000}"/>
    <cellStyle name="Normal 33 8" xfId="462" xr:uid="{00000000-0005-0000-0000-00003E010000}"/>
    <cellStyle name="Normal 34" xfId="75" xr:uid="{00000000-0005-0000-0000-00003F010000}"/>
    <cellStyle name="Normal 34 2" xfId="130" xr:uid="{00000000-0005-0000-0000-000040010000}"/>
    <cellStyle name="Normal 34 3" xfId="187" xr:uid="{00000000-0005-0000-0000-000041010000}"/>
    <cellStyle name="Normal 34 4" xfId="244" xr:uid="{00000000-0005-0000-0000-000042010000}"/>
    <cellStyle name="Normal 34 5" xfId="367" xr:uid="{00000000-0005-0000-0000-000043010000}"/>
    <cellStyle name="Normal 34 6" xfId="335" xr:uid="{00000000-0005-0000-0000-000044010000}"/>
    <cellStyle name="Normal 34 7" xfId="486" xr:uid="{00000000-0005-0000-0000-000045010000}"/>
    <cellStyle name="Normal 34 8" xfId="527" xr:uid="{00000000-0005-0000-0000-000046010000}"/>
    <cellStyle name="Normal 35" xfId="76" xr:uid="{00000000-0005-0000-0000-000047010000}"/>
    <cellStyle name="Normal 35 2" xfId="131" xr:uid="{00000000-0005-0000-0000-000048010000}"/>
    <cellStyle name="Normal 35 3" xfId="188" xr:uid="{00000000-0005-0000-0000-000049010000}"/>
    <cellStyle name="Normal 35 4" xfId="245" xr:uid="{00000000-0005-0000-0000-00004A010000}"/>
    <cellStyle name="Normal 35 5" xfId="313" xr:uid="{00000000-0005-0000-0000-00004B010000}"/>
    <cellStyle name="Normal 35 6" xfId="430" xr:uid="{00000000-0005-0000-0000-00004C010000}"/>
    <cellStyle name="Normal 35 7" xfId="349" xr:uid="{00000000-0005-0000-0000-00004D010000}"/>
    <cellStyle name="Normal 35 8" xfId="412" xr:uid="{00000000-0005-0000-0000-00004E010000}"/>
    <cellStyle name="Normal 36" xfId="77" xr:uid="{00000000-0005-0000-0000-00004F010000}"/>
    <cellStyle name="Normal 36 2" xfId="132" xr:uid="{00000000-0005-0000-0000-000050010000}"/>
    <cellStyle name="Normal 36 3" xfId="189" xr:uid="{00000000-0005-0000-0000-000051010000}"/>
    <cellStyle name="Normal 36 4" xfId="246" xr:uid="{00000000-0005-0000-0000-000052010000}"/>
    <cellStyle name="Normal 36 5" xfId="366" xr:uid="{00000000-0005-0000-0000-000053010000}"/>
    <cellStyle name="Normal 36 6" xfId="284" xr:uid="{00000000-0005-0000-0000-000054010000}"/>
    <cellStyle name="Normal 36 7" xfId="485" xr:uid="{00000000-0005-0000-0000-000055010000}"/>
    <cellStyle name="Normal 36 8" xfId="526" xr:uid="{00000000-0005-0000-0000-000056010000}"/>
    <cellStyle name="Normal 37" xfId="78" xr:uid="{00000000-0005-0000-0000-000057010000}"/>
    <cellStyle name="Normal 37 2" xfId="133" xr:uid="{00000000-0005-0000-0000-000058010000}"/>
    <cellStyle name="Normal 37 3" xfId="190" xr:uid="{00000000-0005-0000-0000-000059010000}"/>
    <cellStyle name="Normal 37 4" xfId="247" xr:uid="{00000000-0005-0000-0000-00005A010000}"/>
    <cellStyle name="Normal 37 5" xfId="312" xr:uid="{00000000-0005-0000-0000-00005B010000}"/>
    <cellStyle name="Normal 37 6" xfId="429" xr:uid="{00000000-0005-0000-0000-00005C010000}"/>
    <cellStyle name="Normal 37 7" xfId="401" xr:uid="{00000000-0005-0000-0000-00005D010000}"/>
    <cellStyle name="Normal 37 8" xfId="463" xr:uid="{00000000-0005-0000-0000-00005E010000}"/>
    <cellStyle name="Normal 38" xfId="79" xr:uid="{00000000-0005-0000-0000-00005F010000}"/>
    <cellStyle name="Normal 38 2" xfId="134" xr:uid="{00000000-0005-0000-0000-000060010000}"/>
    <cellStyle name="Normal 38 3" xfId="191" xr:uid="{00000000-0005-0000-0000-000061010000}"/>
    <cellStyle name="Normal 38 4" xfId="248" xr:uid="{00000000-0005-0000-0000-000062010000}"/>
    <cellStyle name="Normal 38 5" xfId="365" xr:uid="{00000000-0005-0000-0000-000063010000}"/>
    <cellStyle name="Normal 38 6" xfId="336" xr:uid="{00000000-0005-0000-0000-000064010000}"/>
    <cellStyle name="Normal 38 7" xfId="484" xr:uid="{00000000-0005-0000-0000-000065010000}"/>
    <cellStyle name="Normal 38 8" xfId="525" xr:uid="{00000000-0005-0000-0000-000066010000}"/>
    <cellStyle name="Normal 39" xfId="80" xr:uid="{00000000-0005-0000-0000-000067010000}"/>
    <cellStyle name="Normal 39 2" xfId="135" xr:uid="{00000000-0005-0000-0000-000068010000}"/>
    <cellStyle name="Normal 39 3" xfId="192" xr:uid="{00000000-0005-0000-0000-000069010000}"/>
    <cellStyle name="Normal 39 4" xfId="249" xr:uid="{00000000-0005-0000-0000-00006A010000}"/>
    <cellStyle name="Normal 39 5" xfId="311" xr:uid="{00000000-0005-0000-0000-00006B010000}"/>
    <cellStyle name="Normal 39 6" xfId="428" xr:uid="{00000000-0005-0000-0000-00006C010000}"/>
    <cellStyle name="Normal 39 7" xfId="296" xr:uid="{00000000-0005-0000-0000-00006D010000}"/>
    <cellStyle name="Normal 39 8" xfId="344" xr:uid="{00000000-0005-0000-0000-00006E010000}"/>
    <cellStyle name="Normal 4" xfId="48" xr:uid="{00000000-0005-0000-0000-00006F010000}"/>
    <cellStyle name="Normal 4 10" xfId="552" xr:uid="{00000000-0005-0000-0000-000070010000}"/>
    <cellStyle name="Normal 4 11" xfId="558" xr:uid="{00000000-0005-0000-0000-000071010000}"/>
    <cellStyle name="Normal 4 12" xfId="564" xr:uid="{00000000-0005-0000-0000-000072010000}"/>
    <cellStyle name="Normal 4 13" xfId="570" xr:uid="{00000000-0005-0000-0000-000073010000}"/>
    <cellStyle name="Normal 4 14" xfId="576" xr:uid="{00000000-0005-0000-0000-000074010000}"/>
    <cellStyle name="Normal 4 15" xfId="582" xr:uid="{00000000-0005-0000-0000-000075010000}"/>
    <cellStyle name="Normal 4 16" xfId="588" xr:uid="{00000000-0005-0000-0000-000076010000}"/>
    <cellStyle name="Normal 4 17" xfId="594" xr:uid="{00000000-0005-0000-0000-000077010000}"/>
    <cellStyle name="Normal 4 18" xfId="600" xr:uid="{00000000-0005-0000-0000-000078010000}"/>
    <cellStyle name="Normal 4 19" xfId="606" xr:uid="{00000000-0005-0000-0000-000079010000}"/>
    <cellStyle name="Normal 4 2" xfId="100" xr:uid="{00000000-0005-0000-0000-00007A010000}"/>
    <cellStyle name="Normal 4 20" xfId="612" xr:uid="{00000000-0005-0000-0000-00007B010000}"/>
    <cellStyle name="Normal 4 21" xfId="618" xr:uid="{00000000-0005-0000-0000-00007C010000}"/>
    <cellStyle name="Normal 4 22" xfId="624" xr:uid="{00000000-0005-0000-0000-00007D010000}"/>
    <cellStyle name="Normal 4 3" xfId="157" xr:uid="{00000000-0005-0000-0000-00007E010000}"/>
    <cellStyle name="Normal 4 4" xfId="214" xr:uid="{00000000-0005-0000-0000-00007F010000}"/>
    <cellStyle name="Normal 4 5" xfId="332" xr:uid="{00000000-0005-0000-0000-000080010000}"/>
    <cellStyle name="Normal 4 6" xfId="275" xr:uid="{00000000-0005-0000-0000-000081010000}"/>
    <cellStyle name="Normal 4 7" xfId="458" xr:uid="{00000000-0005-0000-0000-000082010000}"/>
    <cellStyle name="Normal 4 8" xfId="510" xr:uid="{00000000-0005-0000-0000-000083010000}"/>
    <cellStyle name="Normal 4 9" xfId="546" xr:uid="{00000000-0005-0000-0000-000084010000}"/>
    <cellStyle name="Normal 40" xfId="81" xr:uid="{00000000-0005-0000-0000-000085010000}"/>
    <cellStyle name="Normal 40 2" xfId="136" xr:uid="{00000000-0005-0000-0000-000086010000}"/>
    <cellStyle name="Normal 40 3" xfId="193" xr:uid="{00000000-0005-0000-0000-000087010000}"/>
    <cellStyle name="Normal 40 4" xfId="250" xr:uid="{00000000-0005-0000-0000-000088010000}"/>
    <cellStyle name="Normal 40 5" xfId="364" xr:uid="{00000000-0005-0000-0000-000089010000}"/>
    <cellStyle name="Normal 40 6" xfId="285" xr:uid="{00000000-0005-0000-0000-00008A010000}"/>
    <cellStyle name="Normal 40 7" xfId="483" xr:uid="{00000000-0005-0000-0000-00008B010000}"/>
    <cellStyle name="Normal 40 8" xfId="524" xr:uid="{00000000-0005-0000-0000-00008C010000}"/>
    <cellStyle name="Normal 41" xfId="82" xr:uid="{00000000-0005-0000-0000-00008D010000}"/>
    <cellStyle name="Normal 41 2" xfId="137" xr:uid="{00000000-0005-0000-0000-00008E010000}"/>
    <cellStyle name="Normal 41 3" xfId="194" xr:uid="{00000000-0005-0000-0000-00008F010000}"/>
    <cellStyle name="Normal 41 4" xfId="251" xr:uid="{00000000-0005-0000-0000-000090010000}"/>
    <cellStyle name="Normal 41 5" xfId="310" xr:uid="{00000000-0005-0000-0000-000091010000}"/>
    <cellStyle name="Normal 41 6" xfId="427" xr:uid="{00000000-0005-0000-0000-000092010000}"/>
    <cellStyle name="Normal 41 7" xfId="402" xr:uid="{00000000-0005-0000-0000-000093010000}"/>
    <cellStyle name="Normal 41 8" xfId="464" xr:uid="{00000000-0005-0000-0000-000094010000}"/>
    <cellStyle name="Normal 42 2" xfId="138" xr:uid="{00000000-0005-0000-0000-000095010000}"/>
    <cellStyle name="Normal 42 3" xfId="195" xr:uid="{00000000-0005-0000-0000-000096010000}"/>
    <cellStyle name="Normal 42 4" xfId="252" xr:uid="{00000000-0005-0000-0000-000097010000}"/>
    <cellStyle name="Normal 42 5" xfId="363" xr:uid="{00000000-0005-0000-0000-000098010000}"/>
    <cellStyle name="Normal 42 6" xfId="337" xr:uid="{00000000-0005-0000-0000-000099010000}"/>
    <cellStyle name="Normal 42 7" xfId="482" xr:uid="{00000000-0005-0000-0000-00009A010000}"/>
    <cellStyle name="Normal 42 8" xfId="523" xr:uid="{00000000-0005-0000-0000-00009B010000}"/>
    <cellStyle name="Normal 43" xfId="83" xr:uid="{00000000-0005-0000-0000-00009C010000}"/>
    <cellStyle name="Normal 43 2" xfId="139" xr:uid="{00000000-0005-0000-0000-00009D010000}"/>
    <cellStyle name="Normal 43 3" xfId="196" xr:uid="{00000000-0005-0000-0000-00009E010000}"/>
    <cellStyle name="Normal 43 4" xfId="253" xr:uid="{00000000-0005-0000-0000-00009F010000}"/>
    <cellStyle name="Normal 43 5" xfId="309" xr:uid="{00000000-0005-0000-0000-0000A0010000}"/>
    <cellStyle name="Normal 43 6" xfId="426" xr:uid="{00000000-0005-0000-0000-0000A1010000}"/>
    <cellStyle name="Normal 43 7" xfId="348" xr:uid="{00000000-0005-0000-0000-0000A2010000}"/>
    <cellStyle name="Normal 43 8" xfId="411" xr:uid="{00000000-0005-0000-0000-0000A3010000}"/>
    <cellStyle name="Normal 44" xfId="84" xr:uid="{00000000-0005-0000-0000-0000A4010000}"/>
    <cellStyle name="Normal 44 2" xfId="140" xr:uid="{00000000-0005-0000-0000-0000A5010000}"/>
    <cellStyle name="Normal 44 3" xfId="197" xr:uid="{00000000-0005-0000-0000-0000A6010000}"/>
    <cellStyle name="Normal 44 4" xfId="254" xr:uid="{00000000-0005-0000-0000-0000A7010000}"/>
    <cellStyle name="Normal 44 5" xfId="362" xr:uid="{00000000-0005-0000-0000-0000A8010000}"/>
    <cellStyle name="Normal 44 6" xfId="286" xr:uid="{00000000-0005-0000-0000-0000A9010000}"/>
    <cellStyle name="Normal 44 7" xfId="481" xr:uid="{00000000-0005-0000-0000-0000AA010000}"/>
    <cellStyle name="Normal 44 8" xfId="508" xr:uid="{00000000-0005-0000-0000-0000AB010000}"/>
    <cellStyle name="Normal 45 2" xfId="141" xr:uid="{00000000-0005-0000-0000-0000AC010000}"/>
    <cellStyle name="Normal 45 3" xfId="198" xr:uid="{00000000-0005-0000-0000-0000AD010000}"/>
    <cellStyle name="Normal 45 4" xfId="255" xr:uid="{00000000-0005-0000-0000-0000AE010000}"/>
    <cellStyle name="Normal 45 5" xfId="308" xr:uid="{00000000-0005-0000-0000-0000AF010000}"/>
    <cellStyle name="Normal 45 6" xfId="394" xr:uid="{00000000-0005-0000-0000-0000B0010000}"/>
    <cellStyle name="Normal 45 7" xfId="403" xr:uid="{00000000-0005-0000-0000-0000B1010000}"/>
    <cellStyle name="Normal 45 8" xfId="471" xr:uid="{00000000-0005-0000-0000-0000B2010000}"/>
    <cellStyle name="Normal 46" xfId="85" xr:uid="{00000000-0005-0000-0000-0000B3010000}"/>
    <cellStyle name="Normal 46 2" xfId="142" xr:uid="{00000000-0005-0000-0000-0000B4010000}"/>
    <cellStyle name="Normal 46 3" xfId="199" xr:uid="{00000000-0005-0000-0000-0000B5010000}"/>
    <cellStyle name="Normal 46 4" xfId="256" xr:uid="{00000000-0005-0000-0000-0000B6010000}"/>
    <cellStyle name="Normal 46 5" xfId="329" xr:uid="{00000000-0005-0000-0000-0000B7010000}"/>
    <cellStyle name="Normal 46 6" xfId="352" xr:uid="{00000000-0005-0000-0000-0000B8010000}"/>
    <cellStyle name="Normal 46 7" xfId="455" xr:uid="{00000000-0005-0000-0000-0000B9010000}"/>
    <cellStyle name="Normal 46 8" xfId="522" xr:uid="{00000000-0005-0000-0000-0000BA010000}"/>
    <cellStyle name="Normal 47" xfId="86" xr:uid="{00000000-0005-0000-0000-0000BB010000}"/>
    <cellStyle name="Normal 47 2" xfId="143" xr:uid="{00000000-0005-0000-0000-0000BC010000}"/>
    <cellStyle name="Normal 47 3" xfId="200" xr:uid="{00000000-0005-0000-0000-0000BD010000}"/>
    <cellStyle name="Normal 47 4" xfId="257" xr:uid="{00000000-0005-0000-0000-0000BE010000}"/>
    <cellStyle name="Normal 47 5" xfId="276" xr:uid="{00000000-0005-0000-0000-0000BF010000}"/>
    <cellStyle name="Normal 47 6" xfId="425" xr:uid="{00000000-0005-0000-0000-0000C0010000}"/>
    <cellStyle name="Normal 47 7" xfId="291" xr:uid="{00000000-0005-0000-0000-0000C1010000}"/>
    <cellStyle name="Normal 47 8" xfId="465" xr:uid="{00000000-0005-0000-0000-0000C2010000}"/>
    <cellStyle name="Normal 48" xfId="87" xr:uid="{00000000-0005-0000-0000-0000C3010000}"/>
    <cellStyle name="Normal 48 2" xfId="144" xr:uid="{00000000-0005-0000-0000-0000C4010000}"/>
    <cellStyle name="Normal 48 3" xfId="201" xr:uid="{00000000-0005-0000-0000-0000C5010000}"/>
    <cellStyle name="Normal 48 4" xfId="258" xr:uid="{00000000-0005-0000-0000-0000C6010000}"/>
    <cellStyle name="Normal 48 5" xfId="361" xr:uid="{00000000-0005-0000-0000-0000C7010000}"/>
    <cellStyle name="Normal 48 6" xfId="338" xr:uid="{00000000-0005-0000-0000-0000C8010000}"/>
    <cellStyle name="Normal 48 7" xfId="480" xr:uid="{00000000-0005-0000-0000-0000C9010000}"/>
    <cellStyle name="Normal 48 8" xfId="521" xr:uid="{00000000-0005-0000-0000-0000CA010000}"/>
    <cellStyle name="Normal 49 2" xfId="268" xr:uid="{00000000-0005-0000-0000-0000CB010000}"/>
    <cellStyle name="Normal 49 3" xfId="356" xr:uid="{00000000-0005-0000-0000-0000CC010000}"/>
    <cellStyle name="Normal 49 4" xfId="289" xr:uid="{00000000-0005-0000-0000-0000CD010000}"/>
    <cellStyle name="Normal 49 5" xfId="475" xr:uid="{00000000-0005-0000-0000-0000CE010000}"/>
    <cellStyle name="Normal 49 6" xfId="516" xr:uid="{00000000-0005-0000-0000-0000CF010000}"/>
    <cellStyle name="Normal 5" xfId="49" xr:uid="{00000000-0005-0000-0000-0000D0010000}"/>
    <cellStyle name="Normal 5 10" xfId="553" xr:uid="{00000000-0005-0000-0000-0000D1010000}"/>
    <cellStyle name="Normal 5 11" xfId="559" xr:uid="{00000000-0005-0000-0000-0000D2010000}"/>
    <cellStyle name="Normal 5 12" xfId="565" xr:uid="{00000000-0005-0000-0000-0000D3010000}"/>
    <cellStyle name="Normal 5 13" xfId="571" xr:uid="{00000000-0005-0000-0000-0000D4010000}"/>
    <cellStyle name="Normal 5 14" xfId="577" xr:uid="{00000000-0005-0000-0000-0000D5010000}"/>
    <cellStyle name="Normal 5 15" xfId="583" xr:uid="{00000000-0005-0000-0000-0000D6010000}"/>
    <cellStyle name="Normal 5 16" xfId="589" xr:uid="{00000000-0005-0000-0000-0000D7010000}"/>
    <cellStyle name="Normal 5 17" xfId="595" xr:uid="{00000000-0005-0000-0000-0000D8010000}"/>
    <cellStyle name="Normal 5 18" xfId="601" xr:uid="{00000000-0005-0000-0000-0000D9010000}"/>
    <cellStyle name="Normal 5 19" xfId="607" xr:uid="{00000000-0005-0000-0000-0000DA010000}"/>
    <cellStyle name="Normal 5 2" xfId="101" xr:uid="{00000000-0005-0000-0000-0000DB010000}"/>
    <cellStyle name="Normal 5 20" xfId="613" xr:uid="{00000000-0005-0000-0000-0000DC010000}"/>
    <cellStyle name="Normal 5 21" xfId="619" xr:uid="{00000000-0005-0000-0000-0000DD010000}"/>
    <cellStyle name="Normal 5 22" xfId="625" xr:uid="{00000000-0005-0000-0000-0000DE010000}"/>
    <cellStyle name="Normal 5 3" xfId="158" xr:uid="{00000000-0005-0000-0000-0000DF010000}"/>
    <cellStyle name="Normal 5 4" xfId="215" xr:uid="{00000000-0005-0000-0000-0000E0010000}"/>
    <cellStyle name="Normal 5 5" xfId="279" xr:uid="{00000000-0005-0000-0000-0000E1010000}"/>
    <cellStyle name="Normal 5 6" xfId="396" xr:uid="{00000000-0005-0000-0000-0000E2010000}"/>
    <cellStyle name="Normal 5 7" xfId="415" xr:uid="{00000000-0005-0000-0000-0000E3010000}"/>
    <cellStyle name="Normal 5 8" xfId="454" xr:uid="{00000000-0005-0000-0000-0000E4010000}"/>
    <cellStyle name="Normal 5 9" xfId="547" xr:uid="{00000000-0005-0000-0000-0000E5010000}"/>
    <cellStyle name="Normal 50" xfId="88" xr:uid="{00000000-0005-0000-0000-0000E6010000}"/>
    <cellStyle name="Normal 50 2" xfId="145" xr:uid="{00000000-0005-0000-0000-0000E7010000}"/>
    <cellStyle name="Normal 50 3" xfId="202" xr:uid="{00000000-0005-0000-0000-0000E8010000}"/>
    <cellStyle name="Normal 50 4" xfId="259" xr:uid="{00000000-0005-0000-0000-0000E9010000}"/>
    <cellStyle name="Normal 50 5" xfId="307" xr:uid="{00000000-0005-0000-0000-0000EA010000}"/>
    <cellStyle name="Normal 50 6" xfId="424" xr:uid="{00000000-0005-0000-0000-0000EB010000}"/>
    <cellStyle name="Normal 50 7" xfId="295" xr:uid="{00000000-0005-0000-0000-0000EC010000}"/>
    <cellStyle name="Normal 50 8" xfId="293" xr:uid="{00000000-0005-0000-0000-0000ED010000}"/>
    <cellStyle name="Normal 51 2" xfId="146" xr:uid="{00000000-0005-0000-0000-0000EE010000}"/>
    <cellStyle name="Normal 51 3" xfId="203" xr:uid="{00000000-0005-0000-0000-0000EF010000}"/>
    <cellStyle name="Normal 51 4" xfId="260" xr:uid="{00000000-0005-0000-0000-0000F0010000}"/>
    <cellStyle name="Normal 51 5" xfId="360" xr:uid="{00000000-0005-0000-0000-0000F1010000}"/>
    <cellStyle name="Normal 51 6" xfId="287" xr:uid="{00000000-0005-0000-0000-0000F2010000}"/>
    <cellStyle name="Normal 51 7" xfId="479" xr:uid="{00000000-0005-0000-0000-0000F3010000}"/>
    <cellStyle name="Normal 51 8" xfId="520" xr:uid="{00000000-0005-0000-0000-0000F4010000}"/>
    <cellStyle name="Normal 52" xfId="89" xr:uid="{00000000-0005-0000-0000-0000F5010000}"/>
    <cellStyle name="Normal 52 2" xfId="147" xr:uid="{00000000-0005-0000-0000-0000F6010000}"/>
    <cellStyle name="Normal 52 3" xfId="204" xr:uid="{00000000-0005-0000-0000-0000F7010000}"/>
    <cellStyle name="Normal 52 4" xfId="261" xr:uid="{00000000-0005-0000-0000-0000F8010000}"/>
    <cellStyle name="Normal 52 5" xfId="306" xr:uid="{00000000-0005-0000-0000-0000F9010000}"/>
    <cellStyle name="Normal 52 6" xfId="423" xr:uid="{00000000-0005-0000-0000-0000FA010000}"/>
    <cellStyle name="Normal 52 7" xfId="404" xr:uid="{00000000-0005-0000-0000-0000FB010000}"/>
    <cellStyle name="Normal 52 8" xfId="466" xr:uid="{00000000-0005-0000-0000-0000FC010000}"/>
    <cellStyle name="Normal 53" xfId="90" xr:uid="{00000000-0005-0000-0000-0000FD010000}"/>
    <cellStyle name="Normal 53 2" xfId="148" xr:uid="{00000000-0005-0000-0000-0000FE010000}"/>
    <cellStyle name="Normal 53 3" xfId="205" xr:uid="{00000000-0005-0000-0000-0000FF010000}"/>
    <cellStyle name="Normal 53 4" xfId="262" xr:uid="{00000000-0005-0000-0000-000000020000}"/>
    <cellStyle name="Normal 53 5" xfId="359" xr:uid="{00000000-0005-0000-0000-000001020000}"/>
    <cellStyle name="Normal 53 6" xfId="339" xr:uid="{00000000-0005-0000-0000-000002020000}"/>
    <cellStyle name="Normal 53 7" xfId="478" xr:uid="{00000000-0005-0000-0000-000003020000}"/>
    <cellStyle name="Normal 53 8" xfId="519" xr:uid="{00000000-0005-0000-0000-000004020000}"/>
    <cellStyle name="Normal 54" xfId="91" xr:uid="{00000000-0005-0000-0000-000005020000}"/>
    <cellStyle name="Normal 54 2" xfId="149" xr:uid="{00000000-0005-0000-0000-000006020000}"/>
    <cellStyle name="Normal 54 3" xfId="206" xr:uid="{00000000-0005-0000-0000-000007020000}"/>
    <cellStyle name="Normal 54 4" xfId="263" xr:uid="{00000000-0005-0000-0000-000008020000}"/>
    <cellStyle name="Normal 54 5" xfId="305" xr:uid="{00000000-0005-0000-0000-000009020000}"/>
    <cellStyle name="Normal 54 6" xfId="422" xr:uid="{00000000-0005-0000-0000-00000A020000}"/>
    <cellStyle name="Normal 54 7" xfId="347" xr:uid="{00000000-0005-0000-0000-00000B020000}"/>
    <cellStyle name="Normal 54 8" xfId="410" xr:uid="{00000000-0005-0000-0000-00000C020000}"/>
    <cellStyle name="Normal 55" xfId="92" xr:uid="{00000000-0005-0000-0000-00000D020000}"/>
    <cellStyle name="Normal 55 2" xfId="150" xr:uid="{00000000-0005-0000-0000-00000E020000}"/>
    <cellStyle name="Normal 55 3" xfId="207" xr:uid="{00000000-0005-0000-0000-00000F020000}"/>
    <cellStyle name="Normal 55 4" xfId="264" xr:uid="{00000000-0005-0000-0000-000010020000}"/>
    <cellStyle name="Normal 55 5" xfId="358" xr:uid="{00000000-0005-0000-0000-000011020000}"/>
    <cellStyle name="Normal 55 6" xfId="288" xr:uid="{00000000-0005-0000-0000-000012020000}"/>
    <cellStyle name="Normal 55 7" xfId="477" xr:uid="{00000000-0005-0000-0000-000013020000}"/>
    <cellStyle name="Normal 55 8" xfId="518" xr:uid="{00000000-0005-0000-0000-000014020000}"/>
    <cellStyle name="Normal 56 2" xfId="271" xr:uid="{00000000-0005-0000-0000-000015020000}"/>
    <cellStyle name="Normal 56 3" xfId="301" xr:uid="{00000000-0005-0000-0000-000016020000}"/>
    <cellStyle name="Normal 56 4" xfId="418" xr:uid="{00000000-0005-0000-0000-000017020000}"/>
    <cellStyle name="Normal 56 5" xfId="346" xr:uid="{00000000-0005-0000-0000-000018020000}"/>
    <cellStyle name="Normal 56 6" xfId="409" xr:uid="{00000000-0005-0000-0000-000019020000}"/>
    <cellStyle name="Normal 57" xfId="93" xr:uid="{00000000-0005-0000-0000-00001A020000}"/>
    <cellStyle name="Normal 57 2" xfId="151" xr:uid="{00000000-0005-0000-0000-00001B020000}"/>
    <cellStyle name="Normal 57 3" xfId="208" xr:uid="{00000000-0005-0000-0000-00001C020000}"/>
    <cellStyle name="Normal 57 4" xfId="265" xr:uid="{00000000-0005-0000-0000-00001D020000}"/>
    <cellStyle name="Normal 57 5" xfId="304" xr:uid="{00000000-0005-0000-0000-00001E020000}"/>
    <cellStyle name="Normal 57 6" xfId="421" xr:uid="{00000000-0005-0000-0000-00001F020000}"/>
    <cellStyle name="Normal 57 7" xfId="405" xr:uid="{00000000-0005-0000-0000-000020020000}"/>
    <cellStyle name="Normal 57 8" xfId="467" xr:uid="{00000000-0005-0000-0000-000021020000}"/>
    <cellStyle name="Normal 58" xfId="94" xr:uid="{00000000-0005-0000-0000-000022020000}"/>
    <cellStyle name="Normal 58 2" xfId="152" xr:uid="{00000000-0005-0000-0000-000023020000}"/>
    <cellStyle name="Normal 58 3" xfId="209" xr:uid="{00000000-0005-0000-0000-000024020000}"/>
    <cellStyle name="Normal 58 4" xfId="266" xr:uid="{00000000-0005-0000-0000-000025020000}"/>
    <cellStyle name="Normal 58 5" xfId="357" xr:uid="{00000000-0005-0000-0000-000026020000}"/>
    <cellStyle name="Normal 58 6" xfId="340" xr:uid="{00000000-0005-0000-0000-000027020000}"/>
    <cellStyle name="Normal 58 7" xfId="476" xr:uid="{00000000-0005-0000-0000-000028020000}"/>
    <cellStyle name="Normal 58 8" xfId="517" xr:uid="{00000000-0005-0000-0000-000029020000}"/>
    <cellStyle name="Normal 59" xfId="95" xr:uid="{00000000-0005-0000-0000-00002A020000}"/>
    <cellStyle name="Normal 59 2" xfId="153" xr:uid="{00000000-0005-0000-0000-00002B020000}"/>
    <cellStyle name="Normal 59 3" xfId="210" xr:uid="{00000000-0005-0000-0000-00002C020000}"/>
    <cellStyle name="Normal 59 4" xfId="267" xr:uid="{00000000-0005-0000-0000-00002D020000}"/>
    <cellStyle name="Normal 59 5" xfId="303" xr:uid="{00000000-0005-0000-0000-00002E020000}"/>
    <cellStyle name="Normal 59 6" xfId="420" xr:uid="{00000000-0005-0000-0000-00002F020000}"/>
    <cellStyle name="Normal 59 7" xfId="294" xr:uid="{00000000-0005-0000-0000-000030020000}"/>
    <cellStyle name="Normal 59 8" xfId="345" xr:uid="{00000000-0005-0000-0000-000031020000}"/>
    <cellStyle name="Normal 6" xfId="50" xr:uid="{00000000-0005-0000-0000-000032020000}"/>
    <cellStyle name="Normal 6 10" xfId="554" xr:uid="{00000000-0005-0000-0000-000033020000}"/>
    <cellStyle name="Normal 6 11" xfId="560" xr:uid="{00000000-0005-0000-0000-000034020000}"/>
    <cellStyle name="Normal 6 12" xfId="566" xr:uid="{00000000-0005-0000-0000-000035020000}"/>
    <cellStyle name="Normal 6 13" xfId="572" xr:uid="{00000000-0005-0000-0000-000036020000}"/>
    <cellStyle name="Normal 6 14" xfId="578" xr:uid="{00000000-0005-0000-0000-000037020000}"/>
    <cellStyle name="Normal 6 15" xfId="584" xr:uid="{00000000-0005-0000-0000-000038020000}"/>
    <cellStyle name="Normal 6 16" xfId="590" xr:uid="{00000000-0005-0000-0000-000039020000}"/>
    <cellStyle name="Normal 6 17" xfId="596" xr:uid="{00000000-0005-0000-0000-00003A020000}"/>
    <cellStyle name="Normal 6 18" xfId="602" xr:uid="{00000000-0005-0000-0000-00003B020000}"/>
    <cellStyle name="Normal 6 19" xfId="608" xr:uid="{00000000-0005-0000-0000-00003C020000}"/>
    <cellStyle name="Normal 6 2" xfId="102" xr:uid="{00000000-0005-0000-0000-00003D020000}"/>
    <cellStyle name="Normal 6 20" xfId="614" xr:uid="{00000000-0005-0000-0000-00003E020000}"/>
    <cellStyle name="Normal 6 21" xfId="620" xr:uid="{00000000-0005-0000-0000-00003F020000}"/>
    <cellStyle name="Normal 6 22" xfId="626" xr:uid="{00000000-0005-0000-0000-000040020000}"/>
    <cellStyle name="Normal 6 3" xfId="159" xr:uid="{00000000-0005-0000-0000-000041020000}"/>
    <cellStyle name="Normal 6 4" xfId="216" xr:uid="{00000000-0005-0000-0000-000042020000}"/>
    <cellStyle name="Normal 6 5" xfId="331" xr:uid="{00000000-0005-0000-0000-000043020000}"/>
    <cellStyle name="Normal 6 6" xfId="328" xr:uid="{00000000-0005-0000-0000-000044020000}"/>
    <cellStyle name="Normal 6 7" xfId="457" xr:uid="{00000000-0005-0000-0000-000045020000}"/>
    <cellStyle name="Normal 6 8" xfId="540" xr:uid="{00000000-0005-0000-0000-000046020000}"/>
    <cellStyle name="Normal 6 9" xfId="548" xr:uid="{00000000-0005-0000-0000-000047020000}"/>
    <cellStyle name="Normal 61" xfId="96" xr:uid="{00000000-0005-0000-0000-000048020000}"/>
    <cellStyle name="Normal 61 2" xfId="272" xr:uid="{00000000-0005-0000-0000-000049020000}"/>
    <cellStyle name="Normal 61 3" xfId="354" xr:uid="{00000000-0005-0000-0000-00004A020000}"/>
    <cellStyle name="Normal 61 4" xfId="290" xr:uid="{00000000-0005-0000-0000-00004B020000}"/>
    <cellStyle name="Normal 61 5" xfId="473" xr:uid="{00000000-0005-0000-0000-00004C020000}"/>
    <cellStyle name="Normal 61 6" xfId="514" xr:uid="{00000000-0005-0000-0000-00004D020000}"/>
    <cellStyle name="Normal 67" xfId="512" xr:uid="{00000000-0005-0000-0000-00004E020000}"/>
    <cellStyle name="Normal 7" xfId="51" xr:uid="{00000000-0005-0000-0000-00004F020000}"/>
    <cellStyle name="Normal 7 10" xfId="555" xr:uid="{00000000-0005-0000-0000-000050020000}"/>
    <cellStyle name="Normal 7 11" xfId="561" xr:uid="{00000000-0005-0000-0000-000051020000}"/>
    <cellStyle name="Normal 7 12" xfId="567" xr:uid="{00000000-0005-0000-0000-000052020000}"/>
    <cellStyle name="Normal 7 13" xfId="573" xr:uid="{00000000-0005-0000-0000-000053020000}"/>
    <cellStyle name="Normal 7 14" xfId="579" xr:uid="{00000000-0005-0000-0000-000054020000}"/>
    <cellStyle name="Normal 7 15" xfId="585" xr:uid="{00000000-0005-0000-0000-000055020000}"/>
    <cellStyle name="Normal 7 16" xfId="591" xr:uid="{00000000-0005-0000-0000-000056020000}"/>
    <cellStyle name="Normal 7 17" xfId="597" xr:uid="{00000000-0005-0000-0000-000057020000}"/>
    <cellStyle name="Normal 7 18" xfId="603" xr:uid="{00000000-0005-0000-0000-000058020000}"/>
    <cellStyle name="Normal 7 19" xfId="609" xr:uid="{00000000-0005-0000-0000-000059020000}"/>
    <cellStyle name="Normal 7 2" xfId="103" xr:uid="{00000000-0005-0000-0000-00005A020000}"/>
    <cellStyle name="Normal 7 20" xfId="615" xr:uid="{00000000-0005-0000-0000-00005B020000}"/>
    <cellStyle name="Normal 7 21" xfId="621" xr:uid="{00000000-0005-0000-0000-00005C020000}"/>
    <cellStyle name="Normal 7 22" xfId="627" xr:uid="{00000000-0005-0000-0000-00005D020000}"/>
    <cellStyle name="Normal 7 3" xfId="160" xr:uid="{00000000-0005-0000-0000-00005E020000}"/>
    <cellStyle name="Normal 7 4" xfId="217" xr:uid="{00000000-0005-0000-0000-00005F020000}"/>
    <cellStyle name="Normal 7 5" xfId="278" xr:uid="{00000000-0005-0000-0000-000060020000}"/>
    <cellStyle name="Normal 7 6" xfId="443" xr:uid="{00000000-0005-0000-0000-000061020000}"/>
    <cellStyle name="Normal 7 7" xfId="299" xr:uid="{00000000-0005-0000-0000-000062020000}"/>
    <cellStyle name="Normal 7 8" xfId="506" xr:uid="{00000000-0005-0000-0000-000063020000}"/>
    <cellStyle name="Normal 7 9" xfId="549" xr:uid="{00000000-0005-0000-0000-000064020000}"/>
    <cellStyle name="Normal 8" xfId="52" xr:uid="{00000000-0005-0000-0000-000065020000}"/>
    <cellStyle name="Normal 8 2" xfId="104" xr:uid="{00000000-0005-0000-0000-000066020000}"/>
    <cellStyle name="Normal 8 3" xfId="161" xr:uid="{00000000-0005-0000-0000-000067020000}"/>
    <cellStyle name="Normal 8 4" xfId="218" xr:uid="{00000000-0005-0000-0000-000068020000}"/>
    <cellStyle name="Normal 8 5" xfId="379" xr:uid="{00000000-0005-0000-0000-000069020000}"/>
    <cellStyle name="Normal 8 6" xfId="391" xr:uid="{00000000-0005-0000-0000-00006A020000}"/>
    <cellStyle name="Normal 8 7" xfId="498" xr:uid="{00000000-0005-0000-0000-00006B020000}"/>
    <cellStyle name="Normal 8 8" xfId="539" xr:uid="{00000000-0005-0000-0000-00006C020000}"/>
    <cellStyle name="Normal 9" xfId="53" xr:uid="{00000000-0005-0000-0000-00006D020000}"/>
    <cellStyle name="Normal 9 2" xfId="105" xr:uid="{00000000-0005-0000-0000-00006E020000}"/>
    <cellStyle name="Normal 9 3" xfId="162" xr:uid="{00000000-0005-0000-0000-00006F020000}"/>
    <cellStyle name="Normal 9 4" xfId="219" xr:uid="{00000000-0005-0000-0000-000070020000}"/>
    <cellStyle name="Normal 9 5" xfId="325" xr:uid="{00000000-0005-0000-0000-000071020000}"/>
    <cellStyle name="Normal 9 6" xfId="442" xr:uid="{00000000-0005-0000-0000-000072020000}"/>
    <cellStyle name="Normal 9 7" xfId="452" xr:uid="{00000000-0005-0000-0000-000073020000}"/>
    <cellStyle name="Normal 9 8" xfId="505" xr:uid="{00000000-0005-0000-0000-000074020000}"/>
    <cellStyle name="Normal_ConstructionCostMagellanDrWLImp" xfId="636" xr:uid="{17F653C9-93B5-4B27-A076-7552CB53F75B}"/>
    <cellStyle name="Note 2" xfId="16" xr:uid="{00000000-0005-0000-0000-000075020000}"/>
    <cellStyle name="Output 2" xfId="11" xr:uid="{00000000-0005-0000-0000-000076020000}"/>
    <cellStyle name="Percent 2" xfId="44" xr:uid="{00000000-0005-0000-0000-000078020000}"/>
    <cellStyle name="Title" xfId="1" builtinId="15" customBuiltin="1"/>
    <cellStyle name="Total 2" xfId="634" xr:uid="{00000000-0005-0000-0000-00007A020000}"/>
    <cellStyle name="Total 3" xfId="18" xr:uid="{00000000-0005-0000-0000-00007B020000}"/>
    <cellStyle name="Warning Text 2" xfId="15" xr:uid="{00000000-0005-0000-0000-00007C02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93"/>
  <sheetViews>
    <sheetView tabSelected="1" zoomScaleNormal="100" zoomScaleSheetLayoutView="85" workbookViewId="0">
      <pane ySplit="5" topLeftCell="A6" activePane="bottomLeft" state="frozen"/>
      <selection pane="bottomLeft" activeCell="H1" sqref="H1:K3"/>
    </sheetView>
  </sheetViews>
  <sheetFormatPr defaultRowHeight="15.75" x14ac:dyDescent="0.25"/>
  <cols>
    <col min="1" max="1" width="9.140625" style="1"/>
    <col min="2" max="2" width="13.42578125" style="1" bestFit="1" customWidth="1"/>
    <col min="3" max="3" width="59.42578125" style="1" customWidth="1"/>
    <col min="4" max="4" width="11.7109375" style="1" customWidth="1"/>
    <col min="5" max="5" width="9.140625" style="1"/>
    <col min="6" max="7" width="19.7109375" style="1" hidden="1" customWidth="1"/>
    <col min="8" max="11" width="19.7109375" style="1" customWidth="1"/>
    <col min="12" max="12" width="9.140625" style="1"/>
    <col min="13" max="13" width="9.7109375" style="1" bestFit="1" customWidth="1"/>
    <col min="14" max="16384" width="9.140625" style="1"/>
  </cols>
  <sheetData>
    <row r="1" spans="1:11" x14ac:dyDescent="0.25">
      <c r="A1" s="188" t="s">
        <v>135</v>
      </c>
      <c r="B1" s="179"/>
      <c r="C1" s="179"/>
      <c r="D1" s="179"/>
      <c r="E1" s="179"/>
      <c r="F1" s="178" t="s">
        <v>111</v>
      </c>
      <c r="G1" s="179"/>
      <c r="H1" s="182"/>
      <c r="I1" s="182"/>
      <c r="J1" s="182"/>
      <c r="K1" s="183"/>
    </row>
    <row r="2" spans="1:11" x14ac:dyDescent="0.25">
      <c r="A2" s="189"/>
      <c r="B2" s="180"/>
      <c r="C2" s="180"/>
      <c r="D2" s="180"/>
      <c r="E2" s="180"/>
      <c r="F2" s="180"/>
      <c r="G2" s="180"/>
      <c r="H2" s="184"/>
      <c r="I2" s="184"/>
      <c r="J2" s="184"/>
      <c r="K2" s="185"/>
    </row>
    <row r="3" spans="1:11" ht="18" customHeight="1" thickBot="1" x14ac:dyDescent="0.3">
      <c r="A3" s="190"/>
      <c r="B3" s="181"/>
      <c r="C3" s="181"/>
      <c r="D3" s="181"/>
      <c r="E3" s="181"/>
      <c r="F3" s="181"/>
      <c r="G3" s="181"/>
      <c r="H3" s="186"/>
      <c r="I3" s="186"/>
      <c r="J3" s="186"/>
      <c r="K3" s="187"/>
    </row>
    <row r="4" spans="1:11" x14ac:dyDescent="0.25">
      <c r="A4" s="176" t="s">
        <v>5</v>
      </c>
      <c r="B4" s="176" t="s">
        <v>123</v>
      </c>
      <c r="C4" s="192" t="s">
        <v>0</v>
      </c>
      <c r="D4" s="194" t="s">
        <v>18</v>
      </c>
      <c r="E4" s="176" t="s">
        <v>19</v>
      </c>
      <c r="F4" s="176" t="s">
        <v>22</v>
      </c>
      <c r="G4" s="176" t="s">
        <v>23</v>
      </c>
      <c r="H4" s="176" t="s">
        <v>112</v>
      </c>
      <c r="I4" s="174" t="s">
        <v>20</v>
      </c>
      <c r="J4" s="176" t="s">
        <v>113</v>
      </c>
      <c r="K4" s="174" t="s">
        <v>21</v>
      </c>
    </row>
    <row r="5" spans="1:11" ht="31.9" customHeight="1" thickBot="1" x14ac:dyDescent="0.3">
      <c r="A5" s="191"/>
      <c r="B5" s="191"/>
      <c r="C5" s="193"/>
      <c r="D5" s="191"/>
      <c r="E5" s="191"/>
      <c r="F5" s="177"/>
      <c r="G5" s="177"/>
      <c r="H5" s="177"/>
      <c r="I5" s="175"/>
      <c r="J5" s="177"/>
      <c r="K5" s="175"/>
    </row>
    <row r="6" spans="1:11" ht="14.45" customHeight="1" x14ac:dyDescent="0.25">
      <c r="A6" s="166" t="s">
        <v>88</v>
      </c>
      <c r="B6" s="167"/>
      <c r="C6" s="167"/>
      <c r="D6" s="167"/>
      <c r="E6" s="167"/>
      <c r="F6" s="35"/>
      <c r="G6" s="35"/>
      <c r="H6" s="32"/>
      <c r="I6" s="32"/>
      <c r="J6" s="32"/>
      <c r="K6" s="33"/>
    </row>
    <row r="7" spans="1:11" ht="14.45" customHeight="1" x14ac:dyDescent="0.25">
      <c r="A7" s="39">
        <v>1</v>
      </c>
      <c r="B7" s="3"/>
      <c r="C7" s="55" t="s">
        <v>89</v>
      </c>
      <c r="D7" s="56"/>
      <c r="E7" s="57"/>
      <c r="F7" s="40"/>
      <c r="G7" s="41" t="str">
        <f t="shared" ref="G7:G20" si="0">IF(F7&lt;&gt;"",($D7*F7),"")</f>
        <v/>
      </c>
      <c r="H7" s="42"/>
      <c r="I7" s="41" t="str">
        <f t="shared" ref="I7:I20" si="1">IF(H7&lt;&gt;"",($D7*H7),"")</f>
        <v/>
      </c>
      <c r="J7" s="42"/>
      <c r="K7" s="43" t="str">
        <f t="shared" ref="K7:K20" si="2">IF(J7&lt;&gt;"",($D7*J7),"")</f>
        <v/>
      </c>
    </row>
    <row r="8" spans="1:11" ht="14.45" customHeight="1" x14ac:dyDescent="0.25">
      <c r="A8" s="78">
        <v>1.1000000000000001</v>
      </c>
      <c r="B8" s="78"/>
      <c r="C8" s="58" t="s">
        <v>90</v>
      </c>
      <c r="D8" s="59">
        <v>40</v>
      </c>
      <c r="E8" s="60" t="s">
        <v>12</v>
      </c>
      <c r="F8" s="8">
        <v>310</v>
      </c>
      <c r="G8" s="5">
        <f t="shared" si="0"/>
        <v>12400</v>
      </c>
      <c r="H8" s="137"/>
      <c r="I8" s="5" t="str">
        <f t="shared" si="1"/>
        <v/>
      </c>
      <c r="J8" s="137"/>
      <c r="K8" s="4" t="str">
        <f t="shared" si="2"/>
        <v/>
      </c>
    </row>
    <row r="9" spans="1:11" ht="14.45" customHeight="1" x14ac:dyDescent="0.25">
      <c r="A9" s="78">
        <v>1.3</v>
      </c>
      <c r="B9" s="78"/>
      <c r="C9" s="58" t="s">
        <v>91</v>
      </c>
      <c r="D9" s="61">
        <v>185</v>
      </c>
      <c r="E9" s="62" t="s">
        <v>12</v>
      </c>
      <c r="F9" s="8">
        <v>90</v>
      </c>
      <c r="G9" s="5">
        <f t="shared" si="0"/>
        <v>16650</v>
      </c>
      <c r="H9" s="137"/>
      <c r="I9" s="5" t="str">
        <f t="shared" si="1"/>
        <v/>
      </c>
      <c r="J9" s="137"/>
      <c r="K9" s="4" t="str">
        <f t="shared" si="2"/>
        <v/>
      </c>
    </row>
    <row r="10" spans="1:11" ht="14.45" customHeight="1" x14ac:dyDescent="0.25">
      <c r="A10" s="39">
        <v>2</v>
      </c>
      <c r="B10" s="3"/>
      <c r="C10" s="63" t="s">
        <v>92</v>
      </c>
      <c r="D10" s="64"/>
      <c r="E10" s="65"/>
      <c r="F10" s="40"/>
      <c r="G10" s="41" t="str">
        <f t="shared" si="0"/>
        <v/>
      </c>
      <c r="H10" s="42"/>
      <c r="I10" s="41" t="str">
        <f t="shared" si="1"/>
        <v/>
      </c>
      <c r="J10" s="42"/>
      <c r="K10" s="43" t="str">
        <f t="shared" si="2"/>
        <v/>
      </c>
    </row>
    <row r="11" spans="1:11" ht="14.45" customHeight="1" x14ac:dyDescent="0.25">
      <c r="A11" s="78">
        <v>2.1</v>
      </c>
      <c r="B11" s="78"/>
      <c r="C11" s="66" t="s">
        <v>93</v>
      </c>
      <c r="D11" s="61">
        <v>235</v>
      </c>
      <c r="E11" s="62" t="s">
        <v>2</v>
      </c>
      <c r="F11" s="8">
        <v>80</v>
      </c>
      <c r="G11" s="5">
        <f t="shared" si="0"/>
        <v>18800</v>
      </c>
      <c r="H11" s="137"/>
      <c r="I11" s="5" t="str">
        <f t="shared" si="1"/>
        <v/>
      </c>
      <c r="J11" s="137"/>
      <c r="K11" s="4" t="str">
        <f t="shared" si="2"/>
        <v/>
      </c>
    </row>
    <row r="12" spans="1:11" ht="14.45" customHeight="1" x14ac:dyDescent="0.25">
      <c r="A12" s="78">
        <v>2.2000000000000002</v>
      </c>
      <c r="B12" s="78"/>
      <c r="C12" s="66" t="s">
        <v>94</v>
      </c>
      <c r="D12" s="61">
        <v>18</v>
      </c>
      <c r="E12" s="62" t="s">
        <v>2</v>
      </c>
      <c r="F12" s="8">
        <v>100</v>
      </c>
      <c r="G12" s="5">
        <f t="shared" si="0"/>
        <v>1800</v>
      </c>
      <c r="H12" s="137"/>
      <c r="I12" s="5" t="str">
        <f t="shared" si="1"/>
        <v/>
      </c>
      <c r="J12" s="137"/>
      <c r="K12" s="4" t="str">
        <f t="shared" si="2"/>
        <v/>
      </c>
    </row>
    <row r="13" spans="1:11" ht="14.45" customHeight="1" x14ac:dyDescent="0.25">
      <c r="A13" s="39">
        <v>3</v>
      </c>
      <c r="B13" s="3"/>
      <c r="C13" s="63" t="s">
        <v>95</v>
      </c>
      <c r="D13" s="64"/>
      <c r="E13" s="65"/>
      <c r="F13" s="40"/>
      <c r="G13" s="41" t="str">
        <f t="shared" si="0"/>
        <v/>
      </c>
      <c r="H13" s="42"/>
      <c r="I13" s="41" t="str">
        <f t="shared" si="1"/>
        <v/>
      </c>
      <c r="J13" s="42"/>
      <c r="K13" s="43" t="str">
        <f t="shared" si="2"/>
        <v/>
      </c>
    </row>
    <row r="14" spans="1:11" ht="14.45" customHeight="1" x14ac:dyDescent="0.25">
      <c r="A14" s="78">
        <v>3.1</v>
      </c>
      <c r="B14" s="78"/>
      <c r="C14" s="58" t="s">
        <v>96</v>
      </c>
      <c r="D14" s="61">
        <v>12</v>
      </c>
      <c r="E14" s="62" t="s">
        <v>3</v>
      </c>
      <c r="F14" s="8">
        <v>350</v>
      </c>
      <c r="G14" s="5">
        <f t="shared" si="0"/>
        <v>4200</v>
      </c>
      <c r="H14" s="137"/>
      <c r="I14" s="5" t="str">
        <f t="shared" si="1"/>
        <v/>
      </c>
      <c r="J14" s="137"/>
      <c r="K14" s="4" t="str">
        <f t="shared" si="2"/>
        <v/>
      </c>
    </row>
    <row r="15" spans="1:11" ht="14.45" customHeight="1" x14ac:dyDescent="0.25">
      <c r="A15" s="39">
        <v>4</v>
      </c>
      <c r="B15" s="3"/>
      <c r="C15" s="58" t="s">
        <v>114</v>
      </c>
      <c r="D15" s="61">
        <v>20</v>
      </c>
      <c r="E15" s="62" t="s">
        <v>3</v>
      </c>
      <c r="F15" s="8">
        <v>200</v>
      </c>
      <c r="G15" s="5">
        <f t="shared" si="0"/>
        <v>4000</v>
      </c>
      <c r="H15" s="137"/>
      <c r="I15" s="5" t="str">
        <f t="shared" si="1"/>
        <v/>
      </c>
      <c r="J15" s="137"/>
      <c r="K15" s="4" t="str">
        <f t="shared" si="2"/>
        <v/>
      </c>
    </row>
    <row r="16" spans="1:11" ht="14.45" customHeight="1" x14ac:dyDescent="0.25">
      <c r="A16" s="39">
        <f t="shared" ref="A16:A19" si="3">+A15+1</f>
        <v>5</v>
      </c>
      <c r="B16" s="3"/>
      <c r="C16" s="58" t="s">
        <v>115</v>
      </c>
      <c r="D16" s="61">
        <v>3</v>
      </c>
      <c r="E16" s="62" t="s">
        <v>3</v>
      </c>
      <c r="F16" s="8">
        <v>2500</v>
      </c>
      <c r="G16" s="5">
        <f t="shared" si="0"/>
        <v>7500</v>
      </c>
      <c r="H16" s="137"/>
      <c r="I16" s="5" t="str">
        <f t="shared" si="1"/>
        <v/>
      </c>
      <c r="J16" s="137"/>
      <c r="K16" s="4" t="str">
        <f t="shared" si="2"/>
        <v/>
      </c>
    </row>
    <row r="17" spans="1:12" ht="14.45" customHeight="1" x14ac:dyDescent="0.25">
      <c r="A17" s="39">
        <f t="shared" si="3"/>
        <v>6</v>
      </c>
      <c r="B17" s="2"/>
      <c r="C17" s="58" t="s">
        <v>116</v>
      </c>
      <c r="D17" s="53">
        <v>1</v>
      </c>
      <c r="E17" s="54" t="s">
        <v>3</v>
      </c>
      <c r="F17" s="8">
        <v>3800</v>
      </c>
      <c r="G17" s="5">
        <f t="shared" si="0"/>
        <v>3800</v>
      </c>
      <c r="H17" s="137"/>
      <c r="I17" s="5" t="str">
        <f t="shared" si="1"/>
        <v/>
      </c>
      <c r="J17" s="137"/>
      <c r="K17" s="4" t="str">
        <f t="shared" si="2"/>
        <v/>
      </c>
    </row>
    <row r="18" spans="1:12" ht="14.45" customHeight="1" x14ac:dyDescent="0.25">
      <c r="A18" s="39">
        <f t="shared" si="3"/>
        <v>7</v>
      </c>
      <c r="B18" s="2"/>
      <c r="C18" s="58" t="s">
        <v>117</v>
      </c>
      <c r="D18" s="53">
        <v>1</v>
      </c>
      <c r="E18" s="54" t="s">
        <v>3</v>
      </c>
      <c r="F18" s="8">
        <v>3800</v>
      </c>
      <c r="G18" s="5">
        <f t="shared" si="0"/>
        <v>3800</v>
      </c>
      <c r="H18" s="137"/>
      <c r="I18" s="5" t="str">
        <f t="shared" si="1"/>
        <v/>
      </c>
      <c r="J18" s="137"/>
      <c r="K18" s="4" t="str">
        <f t="shared" si="2"/>
        <v/>
      </c>
    </row>
    <row r="19" spans="1:12" ht="14.45" customHeight="1" x14ac:dyDescent="0.25">
      <c r="A19" s="39">
        <f t="shared" si="3"/>
        <v>8</v>
      </c>
      <c r="B19" s="2"/>
      <c r="C19" s="58" t="s">
        <v>118</v>
      </c>
      <c r="D19" s="53">
        <v>235</v>
      </c>
      <c r="E19" s="54" t="s">
        <v>2</v>
      </c>
      <c r="F19" s="8">
        <v>15</v>
      </c>
      <c r="G19" s="5">
        <f t="shared" si="0"/>
        <v>3525</v>
      </c>
      <c r="H19" s="137"/>
      <c r="I19" s="5" t="str">
        <f t="shared" si="1"/>
        <v/>
      </c>
      <c r="J19" s="137"/>
      <c r="K19" s="4" t="str">
        <f t="shared" si="2"/>
        <v/>
      </c>
    </row>
    <row r="20" spans="1:12" ht="14.45" customHeight="1" x14ac:dyDescent="0.25">
      <c r="A20" s="39">
        <f>+A19+1</f>
        <v>9</v>
      </c>
      <c r="B20" s="2"/>
      <c r="C20" s="66" t="s">
        <v>119</v>
      </c>
      <c r="D20" s="53">
        <v>1</v>
      </c>
      <c r="E20" s="54" t="s">
        <v>1</v>
      </c>
      <c r="F20" s="8">
        <v>5000</v>
      </c>
      <c r="G20" s="5">
        <f t="shared" si="0"/>
        <v>5000</v>
      </c>
      <c r="H20" s="137"/>
      <c r="I20" s="5" t="str">
        <f t="shared" si="1"/>
        <v/>
      </c>
      <c r="J20" s="137"/>
      <c r="K20" s="4" t="str">
        <f t="shared" si="2"/>
        <v/>
      </c>
    </row>
    <row r="21" spans="1:12" ht="14.45" customHeight="1" thickBot="1" x14ac:dyDescent="0.3">
      <c r="A21" s="158" t="s">
        <v>27</v>
      </c>
      <c r="B21" s="159"/>
      <c r="C21" s="159"/>
      <c r="D21" s="159"/>
      <c r="E21" s="159"/>
      <c r="F21" s="36"/>
      <c r="G21" s="27">
        <f>IF(F8&lt;&gt;"",SUM(G8:G20),"")</f>
        <v>81475</v>
      </c>
      <c r="H21" s="26"/>
      <c r="I21" s="27" t="str">
        <f>IF(H8&lt;&gt;"",SUM(I8:I20),"")</f>
        <v/>
      </c>
      <c r="J21" s="26"/>
      <c r="K21" s="27" t="str">
        <f>IF(J8&lt;&gt;"",SUM(K8:K20),"")</f>
        <v/>
      </c>
      <c r="L21" s="22"/>
    </row>
    <row r="22" spans="1:12" ht="15.75" customHeight="1" x14ac:dyDescent="0.25">
      <c r="A22" s="162"/>
      <c r="B22" s="162"/>
      <c r="C22" s="162"/>
      <c r="D22" s="162"/>
      <c r="E22" s="162"/>
      <c r="F22" s="162"/>
      <c r="G22" s="162"/>
      <c r="H22" s="162"/>
      <c r="I22" s="162"/>
      <c r="J22" s="162"/>
      <c r="K22" s="162"/>
      <c r="L22" s="23"/>
    </row>
    <row r="23" spans="1:12" s="45" customFormat="1" ht="15.75" customHeight="1" thickBot="1" x14ac:dyDescent="0.3">
      <c r="A23" s="163"/>
      <c r="B23" s="163"/>
      <c r="C23" s="163"/>
      <c r="D23" s="163"/>
      <c r="E23" s="163"/>
      <c r="F23" s="163"/>
      <c r="G23" s="163"/>
      <c r="H23" s="163"/>
      <c r="I23" s="163"/>
      <c r="J23" s="163"/>
      <c r="K23" s="163"/>
      <c r="L23" s="75"/>
    </row>
    <row r="24" spans="1:12" ht="14.45" customHeight="1" x14ac:dyDescent="0.25">
      <c r="A24" s="164" t="s">
        <v>78</v>
      </c>
      <c r="B24" s="165"/>
      <c r="C24" s="165"/>
      <c r="D24" s="165"/>
      <c r="E24" s="165"/>
      <c r="F24" s="76"/>
      <c r="G24" s="76"/>
      <c r="H24" s="76"/>
      <c r="I24" s="76"/>
      <c r="J24" s="76"/>
      <c r="K24" s="33"/>
    </row>
    <row r="25" spans="1:12" ht="14.45" customHeight="1" x14ac:dyDescent="0.25">
      <c r="A25" s="37">
        <f>+A20+1</f>
        <v>10</v>
      </c>
      <c r="B25" s="3" t="s">
        <v>6</v>
      </c>
      <c r="C25" s="48" t="s">
        <v>28</v>
      </c>
      <c r="D25" s="73">
        <v>3481</v>
      </c>
      <c r="E25" s="2" t="s">
        <v>2</v>
      </c>
      <c r="F25" s="14">
        <v>1.0900000000000001</v>
      </c>
      <c r="G25" s="72">
        <f t="shared" ref="G25:G53" si="4">IF(F25&lt;&gt;"",($D25*F25),"")</f>
        <v>3794.2900000000004</v>
      </c>
      <c r="H25" s="137"/>
      <c r="I25" s="5" t="str">
        <f t="shared" ref="I25:K56" si="5">IF(H25&lt;&gt;"",($D25*H25),"")</f>
        <v/>
      </c>
      <c r="J25" s="137"/>
      <c r="K25" s="4" t="str">
        <f t="shared" ref="K25:K52" si="6">IF(J25&lt;&gt;"",($D25*J25),"")</f>
        <v/>
      </c>
    </row>
    <row r="26" spans="1:12" ht="14.45" customHeight="1" x14ac:dyDescent="0.25">
      <c r="A26" s="37">
        <f>A25+1</f>
        <v>11</v>
      </c>
      <c r="B26" s="49" t="s">
        <v>29</v>
      </c>
      <c r="C26" s="48" t="s">
        <v>30</v>
      </c>
      <c r="D26" s="73">
        <v>27</v>
      </c>
      <c r="E26" s="2" t="s">
        <v>2</v>
      </c>
      <c r="F26" s="14">
        <v>8.0399999999999991</v>
      </c>
      <c r="G26" s="67">
        <f t="shared" si="4"/>
        <v>217.07999999999998</v>
      </c>
      <c r="H26" s="137"/>
      <c r="I26" s="5" t="str">
        <f t="shared" si="5"/>
        <v/>
      </c>
      <c r="J26" s="137"/>
      <c r="K26" s="4" t="str">
        <f t="shared" si="6"/>
        <v/>
      </c>
    </row>
    <row r="27" spans="1:12" ht="14.45" customHeight="1" x14ac:dyDescent="0.25">
      <c r="A27" s="37">
        <f t="shared" ref="A27:A55" si="7">A26+1</f>
        <v>12</v>
      </c>
      <c r="B27" s="49" t="s">
        <v>7</v>
      </c>
      <c r="C27" s="48" t="s">
        <v>31</v>
      </c>
      <c r="D27" s="73">
        <v>1</v>
      </c>
      <c r="E27" s="2" t="s">
        <v>3</v>
      </c>
      <c r="F27" s="14">
        <v>86.64</v>
      </c>
      <c r="G27" s="67">
        <f t="shared" si="4"/>
        <v>86.64</v>
      </c>
      <c r="H27" s="137"/>
      <c r="I27" s="5" t="str">
        <f t="shared" si="5"/>
        <v/>
      </c>
      <c r="J27" s="137"/>
      <c r="K27" s="4" t="str">
        <f t="shared" si="6"/>
        <v/>
      </c>
    </row>
    <row r="28" spans="1:12" ht="14.45" customHeight="1" x14ac:dyDescent="0.25">
      <c r="A28" s="37">
        <f t="shared" si="7"/>
        <v>13</v>
      </c>
      <c r="B28" s="49" t="s">
        <v>8</v>
      </c>
      <c r="C28" s="48" t="s">
        <v>32</v>
      </c>
      <c r="D28" s="73">
        <v>1</v>
      </c>
      <c r="E28" s="114" t="s">
        <v>1</v>
      </c>
      <c r="F28" s="14">
        <v>10000</v>
      </c>
      <c r="G28" s="67">
        <f>IF(F28&lt;&gt;"",($D28*F28),"")</f>
        <v>10000</v>
      </c>
      <c r="H28" s="137"/>
      <c r="I28" s="5" t="str">
        <f t="shared" si="5"/>
        <v/>
      </c>
      <c r="J28" s="137"/>
      <c r="K28" s="4" t="str">
        <f t="shared" si="6"/>
        <v/>
      </c>
    </row>
    <row r="29" spans="1:12" ht="14.45" customHeight="1" x14ac:dyDescent="0.25">
      <c r="A29" s="37">
        <f t="shared" si="7"/>
        <v>14</v>
      </c>
      <c r="B29" s="49" t="s">
        <v>9</v>
      </c>
      <c r="C29" s="48" t="s">
        <v>33</v>
      </c>
      <c r="D29" s="70">
        <v>33</v>
      </c>
      <c r="E29" s="113" t="s">
        <v>10</v>
      </c>
      <c r="F29" s="143">
        <v>26.35</v>
      </c>
      <c r="G29" s="67">
        <f t="shared" si="4"/>
        <v>869.55000000000007</v>
      </c>
      <c r="H29" s="137"/>
      <c r="I29" s="5" t="str">
        <f t="shared" si="5"/>
        <v/>
      </c>
      <c r="J29" s="137"/>
      <c r="K29" s="4" t="str">
        <f t="shared" si="6"/>
        <v/>
      </c>
    </row>
    <row r="30" spans="1:12" ht="14.45" customHeight="1" x14ac:dyDescent="0.25">
      <c r="A30" s="37">
        <f t="shared" si="7"/>
        <v>15</v>
      </c>
      <c r="B30" s="49" t="s">
        <v>34</v>
      </c>
      <c r="C30" s="48" t="s">
        <v>35</v>
      </c>
      <c r="D30" s="70">
        <v>10</v>
      </c>
      <c r="E30" s="113" t="s">
        <v>10</v>
      </c>
      <c r="F30" s="143">
        <v>13.07</v>
      </c>
      <c r="G30" s="67">
        <f t="shared" si="4"/>
        <v>130.69999999999999</v>
      </c>
      <c r="H30" s="137"/>
      <c r="I30" s="5" t="str">
        <f t="shared" si="5"/>
        <v/>
      </c>
      <c r="J30" s="137"/>
      <c r="K30" s="4" t="str">
        <f t="shared" si="6"/>
        <v/>
      </c>
    </row>
    <row r="31" spans="1:12" ht="14.45" customHeight="1" x14ac:dyDescent="0.25">
      <c r="A31" s="37">
        <f t="shared" si="7"/>
        <v>16</v>
      </c>
      <c r="B31" s="49" t="s">
        <v>11</v>
      </c>
      <c r="C31" s="48" t="s">
        <v>36</v>
      </c>
      <c r="D31" s="70">
        <v>222</v>
      </c>
      <c r="E31" s="113" t="s">
        <v>10</v>
      </c>
      <c r="F31" s="143">
        <v>22.47</v>
      </c>
      <c r="G31" s="67">
        <f t="shared" si="4"/>
        <v>4988.34</v>
      </c>
      <c r="H31" s="137"/>
      <c r="I31" s="5" t="str">
        <f t="shared" si="5"/>
        <v/>
      </c>
      <c r="J31" s="137"/>
      <c r="K31" s="4" t="str">
        <f t="shared" si="6"/>
        <v/>
      </c>
    </row>
    <row r="32" spans="1:12" ht="14.45" customHeight="1" x14ac:dyDescent="0.25">
      <c r="A32" s="37">
        <f t="shared" si="7"/>
        <v>17</v>
      </c>
      <c r="B32" s="49" t="s">
        <v>37</v>
      </c>
      <c r="C32" s="48" t="s">
        <v>38</v>
      </c>
      <c r="D32" s="70">
        <v>6</v>
      </c>
      <c r="E32" s="113" t="s">
        <v>13</v>
      </c>
      <c r="F32" s="14">
        <v>139</v>
      </c>
      <c r="G32" s="67">
        <f t="shared" si="4"/>
        <v>834</v>
      </c>
      <c r="H32" s="137"/>
      <c r="I32" s="5" t="str">
        <f t="shared" si="5"/>
        <v/>
      </c>
      <c r="J32" s="137"/>
      <c r="K32" s="4" t="str">
        <f t="shared" si="6"/>
        <v/>
      </c>
    </row>
    <row r="33" spans="1:11" ht="14.45" customHeight="1" x14ac:dyDescent="0.25">
      <c r="A33" s="128">
        <f t="shared" si="7"/>
        <v>18</v>
      </c>
      <c r="B33" s="129" t="s">
        <v>39</v>
      </c>
      <c r="C33" s="130" t="s">
        <v>40</v>
      </c>
      <c r="D33" s="131">
        <v>25</v>
      </c>
      <c r="E33" s="132" t="s">
        <v>10</v>
      </c>
      <c r="F33" s="141">
        <v>516</v>
      </c>
      <c r="G33" s="142">
        <f>IF(F33&lt;&gt;"",($D33*F33),"")</f>
        <v>12900</v>
      </c>
      <c r="H33" s="137"/>
      <c r="I33" s="5" t="str">
        <f t="shared" si="5"/>
        <v/>
      </c>
      <c r="J33" s="137"/>
      <c r="K33" s="4" t="str">
        <f t="shared" si="6"/>
        <v/>
      </c>
    </row>
    <row r="34" spans="1:11" ht="14.45" customHeight="1" x14ac:dyDescent="0.25">
      <c r="A34" s="37">
        <f t="shared" si="7"/>
        <v>19</v>
      </c>
      <c r="B34" s="50" t="s">
        <v>41</v>
      </c>
      <c r="C34" s="48" t="s">
        <v>42</v>
      </c>
      <c r="D34" s="70">
        <v>230</v>
      </c>
      <c r="E34" s="46" t="s">
        <v>2</v>
      </c>
      <c r="F34" s="14">
        <v>89.8</v>
      </c>
      <c r="G34" s="67">
        <f t="shared" si="4"/>
        <v>20654</v>
      </c>
      <c r="H34" s="137"/>
      <c r="I34" s="5" t="str">
        <f t="shared" si="5"/>
        <v/>
      </c>
      <c r="J34" s="137"/>
      <c r="K34" s="4" t="str">
        <f t="shared" si="6"/>
        <v/>
      </c>
    </row>
    <row r="35" spans="1:11" ht="14.45" customHeight="1" x14ac:dyDescent="0.25">
      <c r="A35" s="37">
        <f t="shared" si="7"/>
        <v>20</v>
      </c>
      <c r="B35" s="50" t="s">
        <v>43</v>
      </c>
      <c r="C35" s="48" t="s">
        <v>44</v>
      </c>
      <c r="D35" s="70">
        <v>233</v>
      </c>
      <c r="E35" s="46" t="s">
        <v>2</v>
      </c>
      <c r="F35" s="14">
        <v>70.63</v>
      </c>
      <c r="G35" s="67">
        <f t="shared" si="4"/>
        <v>16456.789999999997</v>
      </c>
      <c r="H35" s="137"/>
      <c r="I35" s="5" t="str">
        <f t="shared" si="5"/>
        <v/>
      </c>
      <c r="J35" s="137"/>
      <c r="K35" s="4" t="str">
        <f t="shared" si="6"/>
        <v/>
      </c>
    </row>
    <row r="36" spans="1:11" ht="14.45" customHeight="1" x14ac:dyDescent="0.25">
      <c r="A36" s="37">
        <f t="shared" si="7"/>
        <v>21</v>
      </c>
      <c r="B36" s="50" t="s">
        <v>45</v>
      </c>
      <c r="C36" s="48" t="s">
        <v>46</v>
      </c>
      <c r="D36" s="70">
        <v>8</v>
      </c>
      <c r="E36" s="46" t="s">
        <v>2</v>
      </c>
      <c r="F36" s="14">
        <v>215.72</v>
      </c>
      <c r="G36" s="67">
        <f t="shared" si="4"/>
        <v>1725.76</v>
      </c>
      <c r="H36" s="137"/>
      <c r="I36" s="5" t="str">
        <f t="shared" si="5"/>
        <v/>
      </c>
      <c r="J36" s="137"/>
      <c r="K36" s="4" t="str">
        <f t="shared" si="6"/>
        <v/>
      </c>
    </row>
    <row r="37" spans="1:11" ht="14.45" customHeight="1" x14ac:dyDescent="0.25">
      <c r="A37" s="37">
        <f t="shared" si="7"/>
        <v>22</v>
      </c>
      <c r="B37" s="50" t="s">
        <v>47</v>
      </c>
      <c r="C37" s="69" t="s">
        <v>48</v>
      </c>
      <c r="D37" s="70">
        <v>2</v>
      </c>
      <c r="E37" s="46" t="s">
        <v>3</v>
      </c>
      <c r="F37" s="14">
        <v>3000</v>
      </c>
      <c r="G37" s="67">
        <f t="shared" si="4"/>
        <v>6000</v>
      </c>
      <c r="H37" s="137"/>
      <c r="I37" s="5" t="str">
        <f t="shared" si="5"/>
        <v/>
      </c>
      <c r="J37" s="137"/>
      <c r="K37" s="4" t="str">
        <f t="shared" si="6"/>
        <v/>
      </c>
    </row>
    <row r="38" spans="1:11" ht="14.45" customHeight="1" x14ac:dyDescent="0.25">
      <c r="A38" s="37">
        <f t="shared" si="7"/>
        <v>23</v>
      </c>
      <c r="B38" s="50" t="s">
        <v>49</v>
      </c>
      <c r="C38" s="69" t="s">
        <v>50</v>
      </c>
      <c r="D38" s="112">
        <v>1</v>
      </c>
      <c r="E38" s="46" t="s">
        <v>3</v>
      </c>
      <c r="F38" s="14">
        <v>3000</v>
      </c>
      <c r="G38" s="67">
        <f t="shared" si="4"/>
        <v>3000</v>
      </c>
      <c r="H38" s="137"/>
      <c r="I38" s="5" t="str">
        <f t="shared" si="5"/>
        <v/>
      </c>
      <c r="J38" s="137"/>
      <c r="K38" s="4" t="str">
        <f t="shared" si="6"/>
        <v/>
      </c>
    </row>
    <row r="39" spans="1:11" ht="14.45" customHeight="1" x14ac:dyDescent="0.25">
      <c r="A39" s="37">
        <f t="shared" si="7"/>
        <v>24</v>
      </c>
      <c r="B39" s="50" t="s">
        <v>51</v>
      </c>
      <c r="C39" s="69" t="s">
        <v>52</v>
      </c>
      <c r="D39" s="70">
        <v>2</v>
      </c>
      <c r="E39" s="46" t="s">
        <v>3</v>
      </c>
      <c r="F39" s="14">
        <v>1520</v>
      </c>
      <c r="G39" s="67">
        <f t="shared" si="4"/>
        <v>3040</v>
      </c>
      <c r="H39" s="137"/>
      <c r="I39" s="5" t="str">
        <f t="shared" si="5"/>
        <v/>
      </c>
      <c r="J39" s="137"/>
      <c r="K39" s="4" t="str">
        <f t="shared" si="6"/>
        <v/>
      </c>
    </row>
    <row r="40" spans="1:11" ht="14.45" customHeight="1" x14ac:dyDescent="0.25">
      <c r="A40" s="37">
        <f t="shared" si="7"/>
        <v>25</v>
      </c>
      <c r="B40" s="50" t="s">
        <v>53</v>
      </c>
      <c r="C40" s="69" t="s">
        <v>54</v>
      </c>
      <c r="D40" s="70">
        <v>3</v>
      </c>
      <c r="E40" s="46" t="s">
        <v>3</v>
      </c>
      <c r="F40" s="14">
        <v>1700</v>
      </c>
      <c r="G40" s="67">
        <f>IF(F40&lt;&gt;"",($D40*F40),"")</f>
        <v>5100</v>
      </c>
      <c r="H40" s="137"/>
      <c r="I40" s="5" t="str">
        <f t="shared" si="5"/>
        <v/>
      </c>
      <c r="J40" s="137"/>
      <c r="K40" s="4" t="str">
        <f t="shared" si="6"/>
        <v/>
      </c>
    </row>
    <row r="41" spans="1:11" ht="14.45" customHeight="1" x14ac:dyDescent="0.25">
      <c r="A41" s="37">
        <f t="shared" si="7"/>
        <v>26</v>
      </c>
      <c r="B41" s="50" t="s">
        <v>55</v>
      </c>
      <c r="C41" s="69" t="s">
        <v>56</v>
      </c>
      <c r="D41" s="112">
        <v>131</v>
      </c>
      <c r="E41" s="46" t="s">
        <v>2</v>
      </c>
      <c r="F41" s="14">
        <v>40.799999999999997</v>
      </c>
      <c r="G41" s="67">
        <f t="shared" si="4"/>
        <v>5344.7999999999993</v>
      </c>
      <c r="H41" s="137"/>
      <c r="I41" s="5" t="str">
        <f t="shared" si="5"/>
        <v/>
      </c>
      <c r="J41" s="137"/>
      <c r="K41" s="4" t="str">
        <f t="shared" si="6"/>
        <v/>
      </c>
    </row>
    <row r="42" spans="1:11" ht="14.45" customHeight="1" x14ac:dyDescent="0.25">
      <c r="A42" s="37">
        <f t="shared" si="7"/>
        <v>27</v>
      </c>
      <c r="B42" s="50" t="s">
        <v>14</v>
      </c>
      <c r="C42" s="69" t="s">
        <v>57</v>
      </c>
      <c r="D42" s="70">
        <v>1828</v>
      </c>
      <c r="E42" s="46" t="s">
        <v>12</v>
      </c>
      <c r="F42" s="14">
        <v>33.01</v>
      </c>
      <c r="G42" s="67">
        <f>IF(F42&lt;&gt;"",($D42*F42),"")</f>
        <v>60342.28</v>
      </c>
      <c r="H42" s="137"/>
      <c r="I42" s="5" t="str">
        <f t="shared" si="5"/>
        <v/>
      </c>
      <c r="J42" s="137"/>
      <c r="K42" s="4" t="str">
        <f t="shared" si="6"/>
        <v/>
      </c>
    </row>
    <row r="43" spans="1:11" ht="14.45" customHeight="1" x14ac:dyDescent="0.25">
      <c r="A43" s="37">
        <f t="shared" si="7"/>
        <v>28</v>
      </c>
      <c r="B43" s="50" t="s">
        <v>15</v>
      </c>
      <c r="C43" s="69" t="s">
        <v>58</v>
      </c>
      <c r="D43" s="70">
        <v>150</v>
      </c>
      <c r="E43" s="46" t="s">
        <v>12</v>
      </c>
      <c r="F43" s="14">
        <v>51.35</v>
      </c>
      <c r="G43" s="67">
        <f t="shared" si="4"/>
        <v>7702.5</v>
      </c>
      <c r="H43" s="137"/>
      <c r="I43" s="5" t="str">
        <f t="shared" si="5"/>
        <v/>
      </c>
      <c r="J43" s="137"/>
      <c r="K43" s="4" t="str">
        <f t="shared" si="6"/>
        <v/>
      </c>
    </row>
    <row r="44" spans="1:11" ht="14.45" customHeight="1" x14ac:dyDescent="0.25">
      <c r="A44" s="37">
        <f t="shared" si="7"/>
        <v>29</v>
      </c>
      <c r="B44" s="50" t="s">
        <v>16</v>
      </c>
      <c r="C44" s="48" t="s">
        <v>59</v>
      </c>
      <c r="D44" s="70">
        <v>50</v>
      </c>
      <c r="E44" s="46" t="s">
        <v>4</v>
      </c>
      <c r="F44" s="14">
        <v>28.26</v>
      </c>
      <c r="G44" s="67">
        <f t="shared" si="4"/>
        <v>1413</v>
      </c>
      <c r="H44" s="137"/>
      <c r="I44" s="5" t="str">
        <f t="shared" si="5"/>
        <v/>
      </c>
      <c r="J44" s="137"/>
      <c r="K44" s="4" t="str">
        <f t="shared" si="6"/>
        <v/>
      </c>
    </row>
    <row r="45" spans="1:11" ht="14.45" customHeight="1" x14ac:dyDescent="0.25">
      <c r="A45" s="133">
        <f t="shared" si="7"/>
        <v>30</v>
      </c>
      <c r="B45" s="134" t="s">
        <v>85</v>
      </c>
      <c r="C45" s="135" t="s">
        <v>136</v>
      </c>
      <c r="D45" s="112">
        <v>16</v>
      </c>
      <c r="E45" s="136" t="s">
        <v>13</v>
      </c>
      <c r="F45" s="14">
        <v>262.26</v>
      </c>
      <c r="G45" s="67">
        <f t="shared" si="4"/>
        <v>4196.16</v>
      </c>
      <c r="H45" s="137"/>
      <c r="I45" s="5" t="str">
        <f t="shared" si="5"/>
        <v/>
      </c>
      <c r="J45" s="137"/>
      <c r="K45" s="4" t="str">
        <f t="shared" si="6"/>
        <v/>
      </c>
    </row>
    <row r="46" spans="1:11" ht="14.45" customHeight="1" x14ac:dyDescent="0.25">
      <c r="A46" s="133">
        <f t="shared" si="7"/>
        <v>31</v>
      </c>
      <c r="B46" s="134" t="s">
        <v>86</v>
      </c>
      <c r="C46" s="135" t="s">
        <v>110</v>
      </c>
      <c r="D46" s="112">
        <v>15</v>
      </c>
      <c r="E46" s="136" t="s">
        <v>13</v>
      </c>
      <c r="F46" s="14">
        <v>120.51</v>
      </c>
      <c r="G46" s="67">
        <f t="shared" si="4"/>
        <v>1807.65</v>
      </c>
      <c r="H46" s="137"/>
      <c r="I46" s="5" t="str">
        <f t="shared" si="5"/>
        <v/>
      </c>
      <c r="J46" s="137"/>
      <c r="K46" s="4" t="str">
        <f t="shared" si="6"/>
        <v/>
      </c>
    </row>
    <row r="47" spans="1:11" ht="14.45" customHeight="1" x14ac:dyDescent="0.25">
      <c r="A47" s="37">
        <f>A46+1</f>
        <v>32</v>
      </c>
      <c r="B47" s="50" t="s">
        <v>17</v>
      </c>
      <c r="C47" s="48" t="s">
        <v>60</v>
      </c>
      <c r="D47" s="70">
        <v>12890</v>
      </c>
      <c r="E47" s="47" t="s">
        <v>12</v>
      </c>
      <c r="F47" s="14">
        <v>2.77</v>
      </c>
      <c r="G47" s="67">
        <f t="shared" si="4"/>
        <v>35705.300000000003</v>
      </c>
      <c r="H47" s="137"/>
      <c r="I47" s="5" t="str">
        <f t="shared" si="5"/>
        <v/>
      </c>
      <c r="J47" s="137"/>
      <c r="K47" s="4" t="str">
        <f t="shared" si="6"/>
        <v/>
      </c>
    </row>
    <row r="48" spans="1:11" ht="14.45" customHeight="1" x14ac:dyDescent="0.25">
      <c r="A48" s="37">
        <f t="shared" si="7"/>
        <v>33</v>
      </c>
      <c r="B48" s="50" t="s">
        <v>61</v>
      </c>
      <c r="C48" s="69" t="s">
        <v>62</v>
      </c>
      <c r="D48" s="70">
        <v>171</v>
      </c>
      <c r="E48" s="46" t="s">
        <v>77</v>
      </c>
      <c r="F48" s="14">
        <v>30</v>
      </c>
      <c r="G48" s="67">
        <f t="shared" si="4"/>
        <v>5130</v>
      </c>
      <c r="H48" s="137"/>
      <c r="I48" s="5" t="str">
        <f t="shared" si="5"/>
        <v/>
      </c>
      <c r="J48" s="137"/>
      <c r="K48" s="4" t="str">
        <f t="shared" si="6"/>
        <v/>
      </c>
    </row>
    <row r="49" spans="1:13" ht="14.45" customHeight="1" x14ac:dyDescent="0.25">
      <c r="A49" s="37">
        <f t="shared" si="7"/>
        <v>34</v>
      </c>
      <c r="B49" s="50" t="s">
        <v>63</v>
      </c>
      <c r="C49" s="69" t="s">
        <v>64</v>
      </c>
      <c r="D49" s="70">
        <v>1</v>
      </c>
      <c r="E49" s="46" t="s">
        <v>3</v>
      </c>
      <c r="F49" s="14">
        <v>310.56</v>
      </c>
      <c r="G49" s="67">
        <f t="shared" si="4"/>
        <v>310.56</v>
      </c>
      <c r="H49" s="137"/>
      <c r="I49" s="5" t="str">
        <f t="shared" si="5"/>
        <v/>
      </c>
      <c r="J49" s="137"/>
      <c r="K49" s="4" t="str">
        <f t="shared" si="6"/>
        <v/>
      </c>
    </row>
    <row r="50" spans="1:13" ht="14.45" customHeight="1" x14ac:dyDescent="0.25">
      <c r="A50" s="37">
        <f t="shared" si="7"/>
        <v>35</v>
      </c>
      <c r="B50" s="49" t="s">
        <v>65</v>
      </c>
      <c r="C50" s="48" t="s">
        <v>66</v>
      </c>
      <c r="D50" s="70">
        <v>520</v>
      </c>
      <c r="E50" s="47" t="s">
        <v>2</v>
      </c>
      <c r="F50" s="14">
        <v>3.12</v>
      </c>
      <c r="G50" s="67">
        <f t="shared" si="4"/>
        <v>1622.4</v>
      </c>
      <c r="H50" s="137"/>
      <c r="I50" s="5" t="str">
        <f t="shared" si="5"/>
        <v/>
      </c>
      <c r="J50" s="137"/>
      <c r="K50" s="4" t="str">
        <f t="shared" si="6"/>
        <v/>
      </c>
    </row>
    <row r="51" spans="1:13" ht="14.45" customHeight="1" x14ac:dyDescent="0.25">
      <c r="A51" s="37">
        <f t="shared" si="7"/>
        <v>36</v>
      </c>
      <c r="B51" s="49" t="s">
        <v>67</v>
      </c>
      <c r="C51" s="48" t="s">
        <v>68</v>
      </c>
      <c r="D51" s="70">
        <v>34</v>
      </c>
      <c r="E51" s="47" t="s">
        <v>2</v>
      </c>
      <c r="F51" s="14">
        <v>5.69</v>
      </c>
      <c r="G51" s="67">
        <f t="shared" si="4"/>
        <v>193.46</v>
      </c>
      <c r="H51" s="137"/>
      <c r="I51" s="5" t="str">
        <f t="shared" si="5"/>
        <v/>
      </c>
      <c r="J51" s="137"/>
      <c r="K51" s="4" t="str">
        <f t="shared" si="6"/>
        <v/>
      </c>
    </row>
    <row r="52" spans="1:13" ht="14.45" customHeight="1" x14ac:dyDescent="0.25">
      <c r="A52" s="37">
        <f t="shared" si="7"/>
        <v>37</v>
      </c>
      <c r="B52" s="49" t="s">
        <v>69</v>
      </c>
      <c r="C52" s="48" t="s">
        <v>70</v>
      </c>
      <c r="D52" s="70">
        <v>2121</v>
      </c>
      <c r="E52" s="47" t="s">
        <v>4</v>
      </c>
      <c r="F52" s="14">
        <v>65</v>
      </c>
      <c r="G52" s="67">
        <f>IF(F52&lt;&gt;"",($D52*F52),"")</f>
        <v>137865</v>
      </c>
      <c r="H52" s="137"/>
      <c r="I52" s="5" t="str">
        <f t="shared" si="5"/>
        <v/>
      </c>
      <c r="J52" s="137"/>
      <c r="K52" s="4" t="str">
        <f t="shared" si="6"/>
        <v/>
      </c>
    </row>
    <row r="53" spans="1:13" ht="14.45" customHeight="1" x14ac:dyDescent="0.25">
      <c r="A53" s="37">
        <f t="shared" si="7"/>
        <v>38</v>
      </c>
      <c r="B53" s="2" t="s">
        <v>71</v>
      </c>
      <c r="C53" s="48" t="s">
        <v>72</v>
      </c>
      <c r="D53" s="71">
        <v>1</v>
      </c>
      <c r="E53" s="2" t="s">
        <v>1</v>
      </c>
      <c r="F53" s="14">
        <v>31835.48</v>
      </c>
      <c r="G53" s="67">
        <f t="shared" si="4"/>
        <v>31835.48</v>
      </c>
      <c r="H53" s="137"/>
      <c r="I53" s="5" t="str">
        <f t="shared" si="5"/>
        <v/>
      </c>
      <c r="J53" s="137"/>
      <c r="K53" s="4" t="str">
        <f t="shared" si="5"/>
        <v/>
      </c>
    </row>
    <row r="54" spans="1:13" ht="14.45" customHeight="1" x14ac:dyDescent="0.25">
      <c r="A54" s="37">
        <f t="shared" si="7"/>
        <v>39</v>
      </c>
      <c r="B54" s="2" t="s">
        <v>73</v>
      </c>
      <c r="C54" s="48" t="s">
        <v>74</v>
      </c>
      <c r="D54" s="71">
        <v>2</v>
      </c>
      <c r="E54" s="2" t="s">
        <v>3</v>
      </c>
      <c r="F54" s="14">
        <v>4500</v>
      </c>
      <c r="G54" s="67">
        <f>IF(F54&lt;&gt;"",($D54*F54),"")</f>
        <v>9000</v>
      </c>
      <c r="H54" s="137"/>
      <c r="I54" s="5" t="str">
        <f t="shared" si="5"/>
        <v/>
      </c>
      <c r="J54" s="137"/>
      <c r="K54" s="144" t="str">
        <f t="shared" si="5"/>
        <v/>
      </c>
      <c r="L54" s="22"/>
    </row>
    <row r="55" spans="1:13" ht="14.45" customHeight="1" x14ac:dyDescent="0.25">
      <c r="A55" s="37">
        <f t="shared" si="7"/>
        <v>40</v>
      </c>
      <c r="B55" s="2" t="s">
        <v>75</v>
      </c>
      <c r="C55" s="48" t="s">
        <v>76</v>
      </c>
      <c r="D55" s="71">
        <v>5</v>
      </c>
      <c r="E55" s="2" t="s">
        <v>3</v>
      </c>
      <c r="F55" s="14">
        <v>3000</v>
      </c>
      <c r="G55" s="67">
        <f>IF(F55&lt;&gt;"",($D55*F55),"")</f>
        <v>15000</v>
      </c>
      <c r="H55" s="137"/>
      <c r="I55" s="5" t="str">
        <f t="shared" si="5"/>
        <v/>
      </c>
      <c r="J55" s="137"/>
      <c r="K55" s="144" t="str">
        <f t="shared" si="5"/>
        <v/>
      </c>
      <c r="L55" s="22"/>
    </row>
    <row r="56" spans="1:13" ht="14.45" customHeight="1" x14ac:dyDescent="0.25">
      <c r="A56" s="119">
        <v>39</v>
      </c>
      <c r="B56" s="120" t="s">
        <v>133</v>
      </c>
      <c r="C56" s="121" t="s">
        <v>134</v>
      </c>
      <c r="D56" s="122">
        <v>1</v>
      </c>
      <c r="E56" s="120" t="s">
        <v>3</v>
      </c>
      <c r="F56" s="115">
        <v>5000</v>
      </c>
      <c r="G56" s="116">
        <f>IF(F56&lt;&gt;"",($D56*F56),"")</f>
        <v>5000</v>
      </c>
      <c r="H56" s="138"/>
      <c r="I56" s="117" t="str">
        <f t="shared" si="5"/>
        <v/>
      </c>
      <c r="J56" s="138"/>
      <c r="K56" s="118" t="str">
        <f t="shared" si="5"/>
        <v/>
      </c>
      <c r="L56" s="22"/>
    </row>
    <row r="57" spans="1:13" ht="14.45" customHeight="1" thickBot="1" x14ac:dyDescent="0.3">
      <c r="A57" s="158" t="s">
        <v>26</v>
      </c>
      <c r="B57" s="159"/>
      <c r="C57" s="159"/>
      <c r="D57" s="159"/>
      <c r="E57" s="159"/>
      <c r="F57" s="34"/>
      <c r="G57" s="27">
        <f>IF(F25&lt;&gt;"",SUM(G25:G55),"")</f>
        <v>407265.73999999993</v>
      </c>
      <c r="H57" s="26"/>
      <c r="I57" s="27" t="str">
        <f>IF(H25&lt;&gt;"",SUM(I25:I55),"")</f>
        <v/>
      </c>
      <c r="J57" s="26"/>
      <c r="K57" s="28" t="str">
        <f>IF(J25&lt;&gt;"",SUM(K25:K55),"")</f>
        <v/>
      </c>
    </row>
    <row r="58" spans="1:13" s="7" customFormat="1" x14ac:dyDescent="0.25">
      <c r="A58" s="9"/>
      <c r="B58" s="9"/>
      <c r="C58" s="9"/>
      <c r="D58" s="9"/>
      <c r="E58" s="9"/>
      <c r="F58" s="10"/>
      <c r="G58" s="11"/>
      <c r="H58" s="19"/>
      <c r="I58" s="11"/>
      <c r="J58" s="19"/>
      <c r="K58" s="11"/>
    </row>
    <row r="59" spans="1:13" s="7" customFormat="1" ht="16.5" thickBot="1" x14ac:dyDescent="0.3">
      <c r="A59" s="9"/>
      <c r="B59" s="9"/>
      <c r="C59" s="9"/>
      <c r="D59" s="9"/>
      <c r="E59" s="9"/>
      <c r="F59" s="10"/>
      <c r="G59" s="11"/>
      <c r="H59" s="19"/>
      <c r="I59" s="19"/>
      <c r="J59" s="19"/>
      <c r="K59" s="19"/>
    </row>
    <row r="60" spans="1:13" ht="14.45" customHeight="1" x14ac:dyDescent="0.25">
      <c r="A60" s="166" t="s">
        <v>79</v>
      </c>
      <c r="B60" s="167"/>
      <c r="C60" s="167"/>
      <c r="D60" s="167"/>
      <c r="E60" s="167"/>
      <c r="F60" s="32"/>
      <c r="G60" s="35"/>
      <c r="H60" s="32"/>
      <c r="I60" s="32"/>
      <c r="J60" s="32"/>
      <c r="K60" s="33"/>
    </row>
    <row r="61" spans="1:13" s="6" customFormat="1" ht="14.45" customHeight="1" x14ac:dyDescent="0.25">
      <c r="A61" s="37">
        <f>+A55+1</f>
        <v>41</v>
      </c>
      <c r="B61" s="2" t="s">
        <v>80</v>
      </c>
      <c r="C61" s="48" t="s">
        <v>101</v>
      </c>
      <c r="D61" s="124">
        <v>35</v>
      </c>
      <c r="E61" s="2" t="s">
        <v>10</v>
      </c>
      <c r="F61" s="14">
        <v>50</v>
      </c>
      <c r="G61" s="72">
        <f t="shared" ref="G61:G70" si="8">IF(F61&lt;&gt;"",($D61*F61),"")</f>
        <v>1750</v>
      </c>
      <c r="H61" s="137"/>
      <c r="I61" s="5" t="str">
        <f t="shared" ref="I61:I70" si="9">IF(H61&lt;&gt;"",($D61*H61),"")</f>
        <v/>
      </c>
      <c r="J61" s="137"/>
      <c r="K61" s="4" t="str">
        <f t="shared" ref="K61:K70" si="10">IF(J61&lt;&gt;"",($D61*J61),"")</f>
        <v/>
      </c>
    </row>
    <row r="62" spans="1:13" s="6" customFormat="1" ht="14.45" customHeight="1" x14ac:dyDescent="0.25">
      <c r="A62" s="38">
        <f>A61+1</f>
        <v>42</v>
      </c>
      <c r="B62" s="2" t="s">
        <v>81</v>
      </c>
      <c r="C62" s="48" t="s">
        <v>102</v>
      </c>
      <c r="D62" s="124">
        <v>7</v>
      </c>
      <c r="E62" s="2" t="s">
        <v>10</v>
      </c>
      <c r="F62" s="14">
        <v>100</v>
      </c>
      <c r="G62" s="67">
        <f t="shared" si="8"/>
        <v>700</v>
      </c>
      <c r="H62" s="137"/>
      <c r="I62" s="5" t="str">
        <f t="shared" si="9"/>
        <v/>
      </c>
      <c r="J62" s="137"/>
      <c r="K62" s="4" t="str">
        <f t="shared" si="10"/>
        <v/>
      </c>
    </row>
    <row r="63" spans="1:13" s="6" customFormat="1" ht="14.45" customHeight="1" x14ac:dyDescent="0.2">
      <c r="A63" s="38">
        <f t="shared" ref="A63:A70" si="11">A62+1</f>
        <v>43</v>
      </c>
      <c r="B63" s="2" t="s">
        <v>82</v>
      </c>
      <c r="C63" s="48" t="s">
        <v>103</v>
      </c>
      <c r="D63" s="123">
        <v>20.3</v>
      </c>
      <c r="E63" s="2" t="s">
        <v>10</v>
      </c>
      <c r="F63" s="14">
        <v>1800</v>
      </c>
      <c r="G63" s="67">
        <f t="shared" si="8"/>
        <v>36540</v>
      </c>
      <c r="H63" s="137"/>
      <c r="I63" s="5" t="str">
        <f t="shared" si="9"/>
        <v/>
      </c>
      <c r="J63" s="137"/>
      <c r="K63" s="4" t="str">
        <f t="shared" si="10"/>
        <v/>
      </c>
      <c r="M63" s="51"/>
    </row>
    <row r="64" spans="1:13" s="6" customFormat="1" ht="14.45" customHeight="1" x14ac:dyDescent="0.2">
      <c r="A64" s="38">
        <f t="shared" si="11"/>
        <v>44</v>
      </c>
      <c r="B64" s="2" t="s">
        <v>83</v>
      </c>
      <c r="C64" s="48" t="s">
        <v>104</v>
      </c>
      <c r="D64" s="124">
        <v>1432</v>
      </c>
      <c r="E64" s="2" t="s">
        <v>87</v>
      </c>
      <c r="F64" s="14">
        <v>3</v>
      </c>
      <c r="G64" s="67">
        <f t="shared" si="8"/>
        <v>4296</v>
      </c>
      <c r="H64" s="137"/>
      <c r="I64" s="5" t="str">
        <f t="shared" si="9"/>
        <v/>
      </c>
      <c r="J64" s="137"/>
      <c r="K64" s="4" t="str">
        <f t="shared" si="10"/>
        <v/>
      </c>
      <c r="M64" s="51"/>
    </row>
    <row r="65" spans="1:13" s="6" customFormat="1" ht="14.45" customHeight="1" x14ac:dyDescent="0.2">
      <c r="A65" s="38">
        <f t="shared" si="11"/>
        <v>45</v>
      </c>
      <c r="B65" s="2" t="s">
        <v>120</v>
      </c>
      <c r="C65" s="48" t="s">
        <v>105</v>
      </c>
      <c r="D65" s="125">
        <v>91</v>
      </c>
      <c r="E65" s="2" t="s">
        <v>2</v>
      </c>
      <c r="F65" s="14">
        <v>200</v>
      </c>
      <c r="G65" s="67">
        <f t="shared" si="8"/>
        <v>18200</v>
      </c>
      <c r="H65" s="137"/>
      <c r="I65" s="5" t="str">
        <f t="shared" si="9"/>
        <v/>
      </c>
      <c r="J65" s="137"/>
      <c r="K65" s="4" t="str">
        <f t="shared" si="10"/>
        <v/>
      </c>
      <c r="M65" s="51"/>
    </row>
    <row r="66" spans="1:13" s="6" customFormat="1" ht="14.45" customHeight="1" x14ac:dyDescent="0.2">
      <c r="A66" s="38">
        <f t="shared" si="11"/>
        <v>46</v>
      </c>
      <c r="B66" s="2" t="s">
        <v>121</v>
      </c>
      <c r="C66" s="48" t="s">
        <v>106</v>
      </c>
      <c r="D66" s="125">
        <v>8</v>
      </c>
      <c r="E66" s="2" t="s">
        <v>3</v>
      </c>
      <c r="F66" s="14">
        <v>500</v>
      </c>
      <c r="G66" s="67">
        <f>IF(F66&lt;&gt;"",($D66*F66),"")</f>
        <v>4000</v>
      </c>
      <c r="H66" s="137"/>
      <c r="I66" s="5" t="str">
        <f t="shared" si="9"/>
        <v/>
      </c>
      <c r="J66" s="137"/>
      <c r="K66" s="4" t="str">
        <f t="shared" si="10"/>
        <v/>
      </c>
      <c r="M66" s="51"/>
    </row>
    <row r="67" spans="1:13" s="6" customFormat="1" ht="14.45" customHeight="1" x14ac:dyDescent="0.2">
      <c r="A67" s="38">
        <f t="shared" si="11"/>
        <v>47</v>
      </c>
      <c r="B67" s="2" t="s">
        <v>122</v>
      </c>
      <c r="C67" s="48" t="s">
        <v>107</v>
      </c>
      <c r="D67" s="124">
        <v>25</v>
      </c>
      <c r="E67" s="2" t="s">
        <v>2</v>
      </c>
      <c r="F67" s="14">
        <v>400</v>
      </c>
      <c r="G67" s="67">
        <f t="shared" si="8"/>
        <v>10000</v>
      </c>
      <c r="H67" s="137"/>
      <c r="I67" s="5" t="str">
        <f t="shared" si="9"/>
        <v/>
      </c>
      <c r="J67" s="137"/>
      <c r="K67" s="4" t="str">
        <f t="shared" si="10"/>
        <v/>
      </c>
      <c r="M67" s="51"/>
    </row>
    <row r="68" spans="1:13" s="6" customFormat="1" ht="14.45" customHeight="1" x14ac:dyDescent="0.2">
      <c r="A68" s="38">
        <f t="shared" si="11"/>
        <v>48</v>
      </c>
      <c r="B68" s="2" t="s">
        <v>84</v>
      </c>
      <c r="C68" s="68" t="s">
        <v>108</v>
      </c>
      <c r="D68" s="124">
        <v>1</v>
      </c>
      <c r="E68" s="2" t="s">
        <v>3</v>
      </c>
      <c r="F68" s="14">
        <v>150000</v>
      </c>
      <c r="G68" s="67">
        <f t="shared" si="8"/>
        <v>150000</v>
      </c>
      <c r="H68" s="137"/>
      <c r="I68" s="5" t="str">
        <f t="shared" si="9"/>
        <v/>
      </c>
      <c r="J68" s="137"/>
      <c r="K68" s="4" t="str">
        <f t="shared" si="10"/>
        <v/>
      </c>
      <c r="M68" s="52"/>
    </row>
    <row r="69" spans="1:13" s="6" customFormat="1" ht="14.45" customHeight="1" x14ac:dyDescent="0.2">
      <c r="A69" s="38">
        <f t="shared" si="11"/>
        <v>49</v>
      </c>
      <c r="B69" s="2" t="s">
        <v>85</v>
      </c>
      <c r="C69" s="48" t="s">
        <v>109</v>
      </c>
      <c r="D69" s="124">
        <v>20</v>
      </c>
      <c r="E69" s="2" t="s">
        <v>13</v>
      </c>
      <c r="F69" s="14">
        <v>120</v>
      </c>
      <c r="G69" s="67">
        <f t="shared" si="8"/>
        <v>2400</v>
      </c>
      <c r="H69" s="137"/>
      <c r="I69" s="5" t="str">
        <f t="shared" si="9"/>
        <v/>
      </c>
      <c r="J69" s="137"/>
      <c r="K69" s="4" t="str">
        <f t="shared" si="10"/>
        <v/>
      </c>
      <c r="M69" s="51"/>
    </row>
    <row r="70" spans="1:13" s="6" customFormat="1" ht="14.45" customHeight="1" x14ac:dyDescent="0.2">
      <c r="A70" s="38">
        <f t="shared" si="11"/>
        <v>50</v>
      </c>
      <c r="B70" s="2" t="s">
        <v>86</v>
      </c>
      <c r="C70" s="48" t="s">
        <v>110</v>
      </c>
      <c r="D70" s="124">
        <v>12</v>
      </c>
      <c r="E70" s="2" t="s">
        <v>13</v>
      </c>
      <c r="F70" s="14">
        <v>120</v>
      </c>
      <c r="G70" s="67">
        <f t="shared" si="8"/>
        <v>1440</v>
      </c>
      <c r="H70" s="137"/>
      <c r="I70" s="5" t="str">
        <f t="shared" si="9"/>
        <v/>
      </c>
      <c r="J70" s="137"/>
      <c r="K70" s="4" t="str">
        <f t="shared" si="10"/>
        <v/>
      </c>
      <c r="M70" s="51"/>
    </row>
    <row r="71" spans="1:13" ht="14.45" customHeight="1" thickBot="1" x14ac:dyDescent="0.3">
      <c r="A71" s="158" t="s">
        <v>27</v>
      </c>
      <c r="B71" s="159"/>
      <c r="C71" s="159"/>
      <c r="D71" s="159"/>
      <c r="E71" s="159"/>
      <c r="F71" s="34"/>
      <c r="G71" s="27">
        <f>IF(F61&lt;&gt;"",SUM(G61:G70),"")</f>
        <v>229326</v>
      </c>
      <c r="H71" s="26"/>
      <c r="I71" s="27" t="str">
        <f>IF(H61&lt;&gt;"",SUM(I61:I70),"")</f>
        <v/>
      </c>
      <c r="J71" s="26"/>
      <c r="K71" s="28" t="str">
        <f>IF(J61&lt;&gt;"",SUM(K61:K70),"")</f>
        <v/>
      </c>
    </row>
    <row r="72" spans="1:13" s="7" customFormat="1" x14ac:dyDescent="0.25">
      <c r="A72" s="9"/>
      <c r="B72" s="9"/>
      <c r="C72" s="9"/>
      <c r="D72" s="9"/>
      <c r="E72" s="9"/>
      <c r="F72" s="10"/>
      <c r="G72" s="11"/>
      <c r="H72" s="19"/>
      <c r="I72" s="11"/>
      <c r="J72" s="19"/>
      <c r="K72" s="11"/>
    </row>
    <row r="73" spans="1:13" s="7" customFormat="1" ht="15.75" customHeight="1" thickBot="1" x14ac:dyDescent="0.3">
      <c r="A73" s="9"/>
      <c r="B73" s="9"/>
      <c r="C73" s="9"/>
      <c r="D73" s="9"/>
      <c r="E73" s="9"/>
      <c r="F73" s="20"/>
      <c r="G73" s="21"/>
      <c r="H73" s="19"/>
      <c r="I73" s="11"/>
      <c r="J73" s="19"/>
      <c r="K73" s="11"/>
    </row>
    <row r="74" spans="1:13" ht="27" customHeight="1" x14ac:dyDescent="0.25">
      <c r="A74" s="160" t="s">
        <v>97</v>
      </c>
      <c r="B74" s="161"/>
      <c r="C74" s="161"/>
      <c r="D74" s="161"/>
      <c r="E74" s="161"/>
      <c r="F74" s="29"/>
      <c r="G74" s="30">
        <f>IF(G21&lt;&gt;"",SUM(G21,G71,G57),"")</f>
        <v>718066.74</v>
      </c>
      <c r="H74" s="31"/>
      <c r="I74" s="30" t="str">
        <f>IF(I21&lt;&gt;"",SUM(I21,I71,I57),"")</f>
        <v/>
      </c>
      <c r="J74" s="31"/>
      <c r="K74" s="154" t="str">
        <f>IF(K21&lt;&gt;"",SUM(K21,K71,K57),"")</f>
        <v/>
      </c>
      <c r="L74" s="22"/>
      <c r="M74" s="77"/>
    </row>
    <row r="75" spans="1:13" ht="15.75" customHeight="1" x14ac:dyDescent="0.25">
      <c r="A75" s="82">
        <v>10</v>
      </c>
      <c r="B75" s="93" t="s">
        <v>125</v>
      </c>
      <c r="C75" s="92" t="s">
        <v>124</v>
      </c>
      <c r="D75" s="85"/>
      <c r="E75" s="85"/>
      <c r="F75" s="86"/>
      <c r="G75" s="87"/>
      <c r="H75" s="88"/>
      <c r="I75" s="87"/>
      <c r="J75" s="89"/>
      <c r="K75" s="153"/>
      <c r="L75" s="22"/>
    </row>
    <row r="76" spans="1:13" ht="15.75" customHeight="1" x14ac:dyDescent="0.25">
      <c r="A76" s="83">
        <v>10.1</v>
      </c>
      <c r="B76" s="81"/>
      <c r="C76" s="109" t="s">
        <v>128</v>
      </c>
      <c r="D76" s="79">
        <v>1</v>
      </c>
      <c r="E76" s="79" t="s">
        <v>1</v>
      </c>
      <c r="F76" s="80">
        <v>32569.68</v>
      </c>
      <c r="G76" s="67">
        <f t="shared" ref="G76:K77" si="12">IF(F76&lt;&gt;"",($D76*F76),"")</f>
        <v>32569.68</v>
      </c>
      <c r="H76" s="139"/>
      <c r="I76" s="67" t="str">
        <f t="shared" si="12"/>
        <v/>
      </c>
      <c r="J76" s="140"/>
      <c r="K76" s="150" t="str">
        <f t="shared" si="12"/>
        <v/>
      </c>
      <c r="L76" s="22"/>
    </row>
    <row r="77" spans="1:13" ht="15.75" customHeight="1" x14ac:dyDescent="0.25">
      <c r="A77" s="84">
        <v>10.199999999999999</v>
      </c>
      <c r="B77" s="81"/>
      <c r="C77" s="110" t="s">
        <v>129</v>
      </c>
      <c r="D77" s="96">
        <v>1</v>
      </c>
      <c r="E77" s="96" t="s">
        <v>1</v>
      </c>
      <c r="F77" s="94">
        <v>4073.75</v>
      </c>
      <c r="G77" s="67">
        <f t="shared" si="12"/>
        <v>4073.75</v>
      </c>
      <c r="H77" s="139"/>
      <c r="I77" s="67" t="str">
        <f>IF(H77&lt;&gt;"",($D77*H77),"")</f>
        <v/>
      </c>
      <c r="J77" s="140"/>
      <c r="K77" s="150" t="str">
        <f t="shared" si="12"/>
        <v/>
      </c>
      <c r="L77" s="22"/>
    </row>
    <row r="78" spans="1:13" ht="15.75" customHeight="1" x14ac:dyDescent="0.25">
      <c r="A78" s="171" t="s">
        <v>127</v>
      </c>
      <c r="B78" s="171"/>
      <c r="C78" s="171"/>
      <c r="D78" s="171"/>
      <c r="E78" s="171"/>
      <c r="F78" s="102"/>
      <c r="G78" s="101">
        <f>IF(F76&lt;&gt;"",SUM(G76:G77),"")</f>
        <v>36643.43</v>
      </c>
      <c r="H78" s="103"/>
      <c r="I78" s="101" t="str">
        <f>IF(H76&lt;&gt;"",SUM(I76:I77),"")</f>
        <v/>
      </c>
      <c r="J78" s="104"/>
      <c r="K78" s="152" t="str">
        <f>IF(J76&lt;&gt;"",SUM(K76:K77),"")</f>
        <v/>
      </c>
    </row>
    <row r="79" spans="1:13" x14ac:dyDescent="0.25">
      <c r="A79" s="97">
        <v>11</v>
      </c>
      <c r="B79" s="1" t="s">
        <v>126</v>
      </c>
      <c r="C79" s="98" t="s">
        <v>99</v>
      </c>
      <c r="D79" s="99"/>
      <c r="E79" s="90" t="s">
        <v>1</v>
      </c>
      <c r="F79" s="91"/>
      <c r="G79" s="41"/>
      <c r="H79" s="88"/>
      <c r="I79" s="41"/>
      <c r="J79" s="89"/>
      <c r="K79" s="151"/>
      <c r="L79" s="22"/>
    </row>
    <row r="80" spans="1:13" ht="15.75" customHeight="1" x14ac:dyDescent="0.25">
      <c r="A80" s="83">
        <v>11.1</v>
      </c>
      <c r="B80" s="81"/>
      <c r="C80" s="109" t="s">
        <v>128</v>
      </c>
      <c r="D80" s="79">
        <v>1</v>
      </c>
      <c r="E80" s="79" t="s">
        <v>1</v>
      </c>
      <c r="F80" s="80">
        <v>65139.360000000001</v>
      </c>
      <c r="G80" s="67">
        <f t="shared" ref="G80:K81" si="13">IF(F80&lt;&gt;"",($D80*F80),"")</f>
        <v>65139.360000000001</v>
      </c>
      <c r="H80" s="139"/>
      <c r="I80" s="67" t="str">
        <f t="shared" si="13"/>
        <v/>
      </c>
      <c r="J80" s="140"/>
      <c r="K80" s="150" t="str">
        <f t="shared" si="13"/>
        <v/>
      </c>
      <c r="L80" s="22"/>
    </row>
    <row r="81" spans="1:12" ht="15.75" customHeight="1" x14ac:dyDescent="0.25">
      <c r="A81" s="84">
        <v>11.2</v>
      </c>
      <c r="B81" s="81"/>
      <c r="C81" s="110" t="s">
        <v>129</v>
      </c>
      <c r="D81" s="96">
        <v>1</v>
      </c>
      <c r="E81" s="96" t="s">
        <v>1</v>
      </c>
      <c r="F81" s="100">
        <v>8147.5</v>
      </c>
      <c r="G81" s="67">
        <f t="shared" si="13"/>
        <v>8147.5</v>
      </c>
      <c r="H81" s="139"/>
      <c r="I81" s="67" t="str">
        <f t="shared" si="13"/>
        <v/>
      </c>
      <c r="J81" s="140"/>
      <c r="K81" s="149" t="str">
        <f t="shared" si="13"/>
        <v/>
      </c>
    </row>
    <row r="82" spans="1:12" x14ac:dyDescent="0.25">
      <c r="A82" s="171" t="s">
        <v>130</v>
      </c>
      <c r="B82" s="171"/>
      <c r="C82" s="171"/>
      <c r="D82" s="171"/>
      <c r="E82" s="171"/>
      <c r="F82" s="105"/>
      <c r="G82" s="101">
        <f>IF(F80&lt;&gt;"",SUM(G80:G81),"")</f>
        <v>73286.86</v>
      </c>
      <c r="H82" s="103"/>
      <c r="I82" s="101" t="str">
        <f>IF(H80&lt;&gt;"",SUM(I80:I81),"")</f>
        <v/>
      </c>
      <c r="J82" s="104"/>
      <c r="K82" s="148" t="str">
        <f>IF(J80&lt;&gt;"",SUM(K80:K81),"")</f>
        <v/>
      </c>
      <c r="L82" s="22"/>
    </row>
    <row r="83" spans="1:12" x14ac:dyDescent="0.25">
      <c r="A83" s="39">
        <v>12</v>
      </c>
      <c r="C83" s="106" t="s">
        <v>100</v>
      </c>
      <c r="D83" s="74">
        <v>1</v>
      </c>
      <c r="E83" s="54" t="s">
        <v>1</v>
      </c>
      <c r="F83" s="44">
        <v>1222.1320000000001</v>
      </c>
      <c r="G83" s="5">
        <f>IF(F83&lt;&gt;"",($D83*F83),"")</f>
        <v>1222.1320000000001</v>
      </c>
      <c r="H83" s="139"/>
      <c r="I83" s="5" t="str">
        <f>IF(H83&lt;&gt;"",($D83*H83),"")</f>
        <v/>
      </c>
      <c r="J83" s="140"/>
      <c r="K83" s="144" t="str">
        <f>IF(J83&lt;&gt;"",($D83*J83),"")</f>
        <v/>
      </c>
      <c r="L83" s="22"/>
    </row>
    <row r="84" spans="1:12" x14ac:dyDescent="0.25">
      <c r="A84" s="168" t="s">
        <v>131</v>
      </c>
      <c r="B84" s="169"/>
      <c r="C84" s="169"/>
      <c r="D84" s="169"/>
      <c r="E84" s="170"/>
      <c r="F84" s="107"/>
      <c r="G84" s="108">
        <f>IF(G74&lt;&gt;"",SUM(G82+G78+G74+G83),"")</f>
        <v>829219.16200000001</v>
      </c>
      <c r="H84" s="103"/>
      <c r="I84" s="108" t="str">
        <f>IF(I74&lt;&gt;"",SUM(I82+I78+I74+I83),"")</f>
        <v/>
      </c>
      <c r="J84" s="104"/>
      <c r="K84" s="147" t="str">
        <f>IF(K74&lt;&gt;"",SUM(K82+K78+K74+K83),"")</f>
        <v/>
      </c>
      <c r="L84" s="22"/>
    </row>
    <row r="85" spans="1:12" ht="15.75" customHeight="1" x14ac:dyDescent="0.25">
      <c r="A85" s="111">
        <v>13</v>
      </c>
      <c r="B85" s="172" t="s">
        <v>132</v>
      </c>
      <c r="C85" s="173"/>
      <c r="D85" s="95">
        <v>1</v>
      </c>
      <c r="E85" s="12">
        <v>0.1</v>
      </c>
      <c r="G85" s="13">
        <f>IF(G84&lt;&gt;"",SUM($E85*G84),"")</f>
        <v>82921.916200000007</v>
      </c>
      <c r="H85" s="126"/>
      <c r="I85" s="13" t="str">
        <f>IF(I84&lt;&gt;"",SUM($E85*I84),"")</f>
        <v/>
      </c>
      <c r="J85" s="127"/>
      <c r="K85" s="146" t="str">
        <f>IF(K84&lt;&gt;"",SUM($E85*K84),"")</f>
        <v/>
      </c>
      <c r="L85" s="22"/>
    </row>
    <row r="86" spans="1:12" ht="16.5" thickBot="1" x14ac:dyDescent="0.3">
      <c r="A86" s="156" t="s">
        <v>98</v>
      </c>
      <c r="B86" s="157"/>
      <c r="C86" s="157"/>
      <c r="D86" s="157"/>
      <c r="E86" s="157"/>
      <c r="F86" s="15"/>
      <c r="G86" s="16">
        <f>IF(G74&lt;&gt;"",SUM(G84+G85),"")</f>
        <v>912141.07819999999</v>
      </c>
      <c r="H86" s="17"/>
      <c r="I86" s="16" t="str">
        <f>IF(I74&lt;&gt;"",SUM(I84+I85),"")</f>
        <v/>
      </c>
      <c r="J86" s="18"/>
      <c r="K86" s="145" t="str">
        <f>IF(K74&lt;&gt;"",SUM(K84+K85),"")</f>
        <v/>
      </c>
      <c r="L86" s="22"/>
    </row>
    <row r="87" spans="1:12" x14ac:dyDescent="0.25">
      <c r="A87" s="23"/>
      <c r="B87" s="23"/>
      <c r="C87" s="23"/>
      <c r="D87" s="23"/>
      <c r="E87" s="23"/>
      <c r="F87" s="23"/>
      <c r="G87" s="23"/>
      <c r="H87" s="23"/>
      <c r="I87" s="23"/>
      <c r="J87" s="23"/>
      <c r="K87" s="23"/>
    </row>
    <row r="88" spans="1:12" x14ac:dyDescent="0.25">
      <c r="A88" s="23"/>
      <c r="B88" s="23"/>
      <c r="C88" s="23"/>
      <c r="D88" s="23"/>
      <c r="E88" s="23"/>
      <c r="F88" s="23"/>
      <c r="G88" s="23"/>
      <c r="H88" s="23"/>
      <c r="I88" s="23"/>
      <c r="J88" s="23"/>
      <c r="K88" s="23"/>
    </row>
    <row r="89" spans="1:12" x14ac:dyDescent="0.25">
      <c r="A89" s="155" t="s">
        <v>24</v>
      </c>
      <c r="B89" s="155"/>
      <c r="C89" s="155"/>
      <c r="D89" s="23"/>
      <c r="E89" s="23"/>
      <c r="F89" s="23"/>
      <c r="G89" s="23"/>
      <c r="H89" s="23"/>
      <c r="I89" s="23"/>
      <c r="J89" s="23"/>
      <c r="K89" s="23"/>
    </row>
    <row r="90" spans="1:12" x14ac:dyDescent="0.25">
      <c r="A90" s="24"/>
      <c r="B90" s="24"/>
      <c r="C90" s="24"/>
      <c r="D90" s="23"/>
      <c r="E90" s="23"/>
      <c r="F90" s="23"/>
      <c r="G90" s="23"/>
      <c r="H90" s="23"/>
      <c r="I90" s="23"/>
      <c r="J90" s="23"/>
      <c r="K90" s="23"/>
    </row>
    <row r="91" spans="1:12" x14ac:dyDescent="0.25">
      <c r="A91" s="24"/>
      <c r="B91" s="24"/>
      <c r="C91" s="24"/>
      <c r="D91" s="23"/>
      <c r="E91" s="23"/>
      <c r="F91" s="23"/>
      <c r="G91" s="23"/>
      <c r="H91" s="23"/>
      <c r="I91" s="23"/>
      <c r="J91" s="23"/>
      <c r="K91" s="23"/>
    </row>
    <row r="92" spans="1:12" x14ac:dyDescent="0.25">
      <c r="A92" s="155" t="s">
        <v>25</v>
      </c>
      <c r="B92" s="155"/>
      <c r="C92" s="155"/>
      <c r="D92" s="23"/>
      <c r="E92" s="23"/>
      <c r="F92" s="23"/>
      <c r="G92" s="23"/>
      <c r="H92" s="23"/>
      <c r="I92" s="23"/>
      <c r="J92" s="23"/>
      <c r="K92" s="23"/>
    </row>
    <row r="93" spans="1:12" x14ac:dyDescent="0.25">
      <c r="A93" s="25"/>
      <c r="B93" s="25"/>
      <c r="C93" s="25"/>
      <c r="D93" s="23"/>
      <c r="E93" s="23"/>
      <c r="F93" s="23"/>
      <c r="G93" s="23"/>
      <c r="H93" s="23"/>
      <c r="I93" s="23"/>
      <c r="J93" s="23"/>
      <c r="K93" s="23"/>
    </row>
  </sheetData>
  <sheetProtection algorithmName="SHA-512" hashValue="rvh1KqyYN4yNduHDUfUarNOBOxlKOXyV71sOMm2qb3yaOOd7ffqU+MfH7NTM2Tk4siz9PUfpCNVwgf+9DxE+Cw==" saltValue="gGV+D3Msj+EnlX4FqsDa6g==" spinCount="100000" sheet="1" objects="1" scenarios="1" selectLockedCells="1"/>
  <mergeCells count="29">
    <mergeCell ref="A6:E6"/>
    <mergeCell ref="A57:E57"/>
    <mergeCell ref="A71:E71"/>
    <mergeCell ref="A1:E3"/>
    <mergeCell ref="J4:J5"/>
    <mergeCell ref="E4:E5"/>
    <mergeCell ref="C4:C5"/>
    <mergeCell ref="B4:B5"/>
    <mergeCell ref="A4:A5"/>
    <mergeCell ref="D4:D5"/>
    <mergeCell ref="K4:K5"/>
    <mergeCell ref="H4:H5"/>
    <mergeCell ref="I4:I5"/>
    <mergeCell ref="F1:G3"/>
    <mergeCell ref="H1:K3"/>
    <mergeCell ref="G4:G5"/>
    <mergeCell ref="F4:F5"/>
    <mergeCell ref="A92:C92"/>
    <mergeCell ref="A86:E86"/>
    <mergeCell ref="A21:E21"/>
    <mergeCell ref="A74:E74"/>
    <mergeCell ref="A22:K23"/>
    <mergeCell ref="A24:E24"/>
    <mergeCell ref="A60:E60"/>
    <mergeCell ref="A84:E84"/>
    <mergeCell ref="A78:E78"/>
    <mergeCell ref="A82:E82"/>
    <mergeCell ref="B85:C85"/>
    <mergeCell ref="A89:C89"/>
  </mergeCells>
  <phoneticPr fontId="23" type="noConversion"/>
  <printOptions horizontalCentered="1"/>
  <pageMargins left="0.7" right="0.7" top="0.75" bottom="0.88" header="0.3" footer="0.17"/>
  <pageSetup scale="45" fitToHeight="0" orientation="portrait" r:id="rId1"/>
  <ignoredErrors>
    <ignoredError sqref="G82 I82 K82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Tab Sheet</vt:lpstr>
      <vt:lpstr>'Tab Sheet'!Print_Area</vt:lpstr>
      <vt:lpstr>'Tab Sheet'!Print_Titles</vt:lpstr>
    </vt:vector>
  </TitlesOfParts>
  <Company>Manatee County Government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pbonnairefils</dc:creator>
  <cp:lastModifiedBy>Dave Janney</cp:lastModifiedBy>
  <cp:lastPrinted>2022-02-03T18:29:04Z</cp:lastPrinted>
  <dcterms:created xsi:type="dcterms:W3CDTF">2014-09-26T12:58:51Z</dcterms:created>
  <dcterms:modified xsi:type="dcterms:W3CDTF">2022-02-25T12:09:54Z</dcterms:modified>
</cp:coreProperties>
</file>