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ids, Proposals, Quotes\2021\21-TA003701DJ Honore Avenue at Cooper Creek Boulevard Traffic Signal\Working Docs\Solicitation Docs\Addendums\"/>
    </mc:Choice>
  </mc:AlternateContent>
  <xr:revisionPtr revIDLastSave="0" documentId="13_ncr:1_{62EF4C40-4B39-4F7C-A7B3-75DA5A4FD92D}" xr6:coauthVersionLast="46" xr6:coauthVersionMax="46" xr10:uidLastSave="{00000000-0000-0000-0000-000000000000}"/>
  <bookViews>
    <workbookView xWindow="-28920" yWindow="-120" windowWidth="29040" windowHeight="17640" xr2:uid="{00000000-000D-0000-FFFF-FFFF00000000}"/>
  </bookViews>
  <sheets>
    <sheet name="Appendix K (Revised) Bid Form" sheetId="1" r:id="rId1"/>
  </sheets>
  <definedNames>
    <definedName name="_xlnm.Print_Area" localSheetId="0">'Appendix K (Revised) Bid Form'!$A$1:$L$123</definedName>
    <definedName name="_xlnm.Print_Titles" localSheetId="0">'Appendix K (Revised) Bid Form'!$1:$5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6" i="1" l="1"/>
  <c r="K112" i="1"/>
  <c r="K113" i="1"/>
  <c r="K111" i="1" l="1"/>
  <c r="K110" i="1"/>
  <c r="K109" i="1"/>
  <c r="K108" i="1"/>
  <c r="K107" i="1"/>
  <c r="K106" i="1"/>
  <c r="K105" i="1"/>
  <c r="K104" i="1"/>
  <c r="K103" i="1"/>
  <c r="K102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48" i="1"/>
  <c r="K46" i="1"/>
  <c r="K45" i="1"/>
  <c r="K44" i="1"/>
  <c r="K43" i="1"/>
  <c r="K42" i="1"/>
  <c r="K41" i="1"/>
  <c r="K40" i="1"/>
  <c r="K39" i="1"/>
  <c r="K38" i="1"/>
  <c r="K37" i="1"/>
  <c r="K36" i="1"/>
  <c r="K35" i="1"/>
  <c r="K32" i="1"/>
  <c r="K31" i="1"/>
  <c r="K30" i="1"/>
  <c r="K29" i="1"/>
  <c r="K28" i="1"/>
  <c r="K27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33" i="1" l="1"/>
  <c r="K114" i="1"/>
  <c r="K100" i="1"/>
  <c r="I113" i="1" l="1"/>
  <c r="I112" i="1"/>
  <c r="I111" i="1"/>
  <c r="I110" i="1"/>
  <c r="I109" i="1"/>
  <c r="I108" i="1"/>
  <c r="I107" i="1"/>
  <c r="I106" i="1"/>
  <c r="I105" i="1"/>
  <c r="I104" i="1"/>
  <c r="I103" i="1"/>
  <c r="I102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48" i="1"/>
  <c r="I46" i="1"/>
  <c r="I45" i="1"/>
  <c r="I44" i="1"/>
  <c r="I43" i="1"/>
  <c r="I42" i="1"/>
  <c r="I41" i="1"/>
  <c r="I40" i="1"/>
  <c r="I39" i="1"/>
  <c r="I38" i="1"/>
  <c r="I37" i="1"/>
  <c r="I36" i="1"/>
  <c r="I35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48" i="1"/>
  <c r="G46" i="1"/>
  <c r="G45" i="1"/>
  <c r="G44" i="1"/>
  <c r="G43" i="1"/>
  <c r="G42" i="1"/>
  <c r="G41" i="1"/>
  <c r="G40" i="1"/>
  <c r="G39" i="1"/>
  <c r="G38" i="1"/>
  <c r="G37" i="1"/>
  <c r="G36" i="1"/>
  <c r="G35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D47" i="1"/>
  <c r="I33" i="1" l="1"/>
  <c r="G47" i="1"/>
  <c r="K47" i="1"/>
  <c r="K49" i="1" s="1"/>
  <c r="K115" i="1" s="1"/>
  <c r="I47" i="1"/>
  <c r="I114" i="1"/>
  <c r="I100" i="1"/>
  <c r="I49" i="1"/>
  <c r="G33" i="1"/>
  <c r="I115" i="1" l="1"/>
  <c r="I116" i="1" s="1"/>
  <c r="K116" i="1"/>
  <c r="K117" i="1" s="1"/>
  <c r="I117" i="1" l="1"/>
  <c r="G114" i="1"/>
  <c r="A8" i="1" l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5" i="1" s="1"/>
  <c r="G100" i="1" l="1"/>
  <c r="G49" i="1"/>
  <c r="G115" i="1" l="1"/>
  <c r="G116" i="1" s="1"/>
  <c r="A36" i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51" i="1" s="1"/>
  <c r="G117" i="1" l="1"/>
  <c r="A52" i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</calcChain>
</file>

<file path=xl/sharedStrings.xml><?xml version="1.0" encoding="utf-8"?>
<sst xmlns="http://schemas.openxmlformats.org/spreadsheetml/2006/main" count="330" uniqueCount="236">
  <si>
    <t>DESCRIPTION</t>
  </si>
  <si>
    <t>LS</t>
  </si>
  <si>
    <t>LF</t>
  </si>
  <si>
    <t>EA</t>
  </si>
  <si>
    <t>SY</t>
  </si>
  <si>
    <t>SF</t>
  </si>
  <si>
    <t>AS</t>
  </si>
  <si>
    <t>GM</t>
  </si>
  <si>
    <t>UNITS</t>
  </si>
  <si>
    <t>FDOT ITEM NUMBER</t>
  </si>
  <si>
    <t>PI</t>
  </si>
  <si>
    <t>104   10   3</t>
  </si>
  <si>
    <t>104   18</t>
  </si>
  <si>
    <t>110   1   1</t>
  </si>
  <si>
    <t xml:space="preserve">120   1    </t>
  </si>
  <si>
    <t>120   6</t>
  </si>
  <si>
    <t>160   4</t>
  </si>
  <si>
    <t xml:space="preserve">285   709 </t>
  </si>
  <si>
    <t>430   175  118</t>
  </si>
  <si>
    <t>520   1  10</t>
  </si>
  <si>
    <t>522   1</t>
  </si>
  <si>
    <t>527   2</t>
  </si>
  <si>
    <t>570  1  2</t>
  </si>
  <si>
    <t>CY</t>
  </si>
  <si>
    <t>TN</t>
  </si>
  <si>
    <t>700  1  50</t>
  </si>
  <si>
    <t>710  90</t>
  </si>
  <si>
    <t>711   11  123</t>
  </si>
  <si>
    <t>630  2  11</t>
  </si>
  <si>
    <t>630  2  12</t>
  </si>
  <si>
    <t>632  7  1</t>
  </si>
  <si>
    <t>633  1 121</t>
  </si>
  <si>
    <t>633  2  31</t>
  </si>
  <si>
    <t>522   2</t>
  </si>
  <si>
    <t>101 1</t>
  </si>
  <si>
    <t>102 1</t>
  </si>
  <si>
    <t>700  1  11</t>
  </si>
  <si>
    <t>110   4   10</t>
  </si>
  <si>
    <t>104   15</t>
  </si>
  <si>
    <t>327   70  19</t>
  </si>
  <si>
    <t>334   1  53</t>
  </si>
  <si>
    <t>425   1  341</t>
  </si>
  <si>
    <t>425   1  561</t>
  </si>
  <si>
    <t>430   175  130</t>
  </si>
  <si>
    <t>520   1  11</t>
  </si>
  <si>
    <t>570  1  1</t>
  </si>
  <si>
    <t>700  1  60</t>
  </si>
  <si>
    <t>700  2 13</t>
  </si>
  <si>
    <t>700  2 15</t>
  </si>
  <si>
    <t>706  3</t>
  </si>
  <si>
    <t>711   11  141</t>
  </si>
  <si>
    <t>710 11 290</t>
  </si>
  <si>
    <t>110   2   2</t>
  </si>
  <si>
    <t>AC</t>
  </si>
  <si>
    <t>631  2  14</t>
  </si>
  <si>
    <t>633  1 122</t>
  </si>
  <si>
    <t>633  2  32</t>
  </si>
  <si>
    <t>633-3-11</t>
  </si>
  <si>
    <t>633-3-12</t>
  </si>
  <si>
    <t>633-3-14</t>
  </si>
  <si>
    <t>633-3-16</t>
  </si>
  <si>
    <t>633-3-51</t>
  </si>
  <si>
    <t>633-3-52</t>
  </si>
  <si>
    <t>633-8-1</t>
  </si>
  <si>
    <t>635-2-11</t>
  </si>
  <si>
    <t>635-2-12</t>
  </si>
  <si>
    <t>635-2-13</t>
  </si>
  <si>
    <t>639-1-121</t>
  </si>
  <si>
    <t>639-2-1</t>
  </si>
  <si>
    <t>639-3-11</t>
  </si>
  <si>
    <t>639-6-1</t>
  </si>
  <si>
    <t>641-2-12</t>
  </si>
  <si>
    <t>646-1-11</t>
  </si>
  <si>
    <t>646-1-60</t>
  </si>
  <si>
    <t>646-2-115</t>
  </si>
  <si>
    <t>649-21-3</t>
  </si>
  <si>
    <t>649-21-13</t>
  </si>
  <si>
    <t>650-1-14</t>
  </si>
  <si>
    <t>650-1-16</t>
  </si>
  <si>
    <t>650-1-19</t>
  </si>
  <si>
    <t>653-1-11</t>
  </si>
  <si>
    <t>653-1-12</t>
  </si>
  <si>
    <t>660-3-11</t>
  </si>
  <si>
    <t>660-3-12</t>
  </si>
  <si>
    <t>660-6-121</t>
  </si>
  <si>
    <t>660-6-122</t>
  </si>
  <si>
    <t>665-1-11</t>
  </si>
  <si>
    <t>670-5-111</t>
  </si>
  <si>
    <t>670-5-400</t>
  </si>
  <si>
    <t>671-2-11</t>
  </si>
  <si>
    <t>671-2-60</t>
  </si>
  <si>
    <t>676-3-10</t>
  </si>
  <si>
    <t>682-1-113</t>
  </si>
  <si>
    <t>684-1-1</t>
  </si>
  <si>
    <t>684-2-1</t>
  </si>
  <si>
    <t>685-1-13</t>
  </si>
  <si>
    <t>700-5-22</t>
  </si>
  <si>
    <t>715-5-31</t>
  </si>
  <si>
    <t>630 2 11</t>
  </si>
  <si>
    <t>630 2 12</t>
  </si>
  <si>
    <t>635 2 11</t>
  </si>
  <si>
    <t>715 1 12</t>
  </si>
  <si>
    <t>715 1 13</t>
  </si>
  <si>
    <t>715-1-60</t>
  </si>
  <si>
    <t>715 4 11</t>
  </si>
  <si>
    <t>715-4-60</t>
  </si>
  <si>
    <t>715-4-70</t>
  </si>
  <si>
    <t>715 500 1</t>
  </si>
  <si>
    <t>715-512-125</t>
  </si>
  <si>
    <t>711   11  125</t>
  </si>
  <si>
    <t>711   14  170</t>
  </si>
  <si>
    <t>711 16 101</t>
  </si>
  <si>
    <t>711 16 201</t>
  </si>
  <si>
    <t>EOC</t>
  </si>
  <si>
    <t>QTY</t>
  </si>
  <si>
    <r>
      <t xml:space="preserve">UNIT PRICE
</t>
    </r>
    <r>
      <rPr>
        <b/>
        <sz val="11"/>
        <color rgb="FFFF0000"/>
        <rFont val="Times New Roman"/>
        <family val="1"/>
      </rPr>
      <t>BID A</t>
    </r>
    <r>
      <rPr>
        <b/>
        <sz val="11"/>
        <rFont val="Times New Roman"/>
        <family val="1"/>
      </rPr>
      <t xml:space="preserve">
</t>
    </r>
    <r>
      <rPr>
        <b/>
        <sz val="11"/>
        <color rgb="FFFF0000"/>
        <rFont val="Times New Roman"/>
        <family val="1"/>
      </rPr>
      <t xml:space="preserve">250 </t>
    </r>
    <r>
      <rPr>
        <b/>
        <sz val="11"/>
        <rFont val="Times New Roman"/>
        <family val="1"/>
      </rPr>
      <t>Calendar Days</t>
    </r>
  </si>
  <si>
    <t xml:space="preserve">UNIT PRICE
</t>
  </si>
  <si>
    <r>
      <t xml:space="preserve">AMOUNT
</t>
    </r>
    <r>
      <rPr>
        <b/>
        <sz val="11"/>
        <color rgb="FFFF0000"/>
        <rFont val="Times New Roman"/>
        <family val="1"/>
      </rPr>
      <t xml:space="preserve"> </t>
    </r>
  </si>
  <si>
    <r>
      <t xml:space="preserve">UNIT PRICE
</t>
    </r>
    <r>
      <rPr>
        <b/>
        <sz val="11"/>
        <color rgb="FFFF0000"/>
        <rFont val="Times New Roman"/>
        <family val="1"/>
      </rPr>
      <t>BID B</t>
    </r>
    <r>
      <rPr>
        <b/>
        <sz val="11"/>
        <rFont val="Times New Roman"/>
        <family val="1"/>
      </rPr>
      <t xml:space="preserve">
</t>
    </r>
    <r>
      <rPr>
        <b/>
        <sz val="11"/>
        <color rgb="FFFF0000"/>
        <rFont val="Times New Roman"/>
        <family val="1"/>
      </rPr>
      <t xml:space="preserve">300 </t>
    </r>
    <r>
      <rPr>
        <b/>
        <sz val="11"/>
        <rFont val="Times New Roman"/>
        <family val="1"/>
      </rPr>
      <t>Calendar Days</t>
    </r>
  </si>
  <si>
    <t>I. ROADWAY &amp; BRIDGE</t>
  </si>
  <si>
    <t>II. SIGNING AND PAVEMENT MARKING</t>
  </si>
  <si>
    <t xml:space="preserve">III. SIGNALIZATION </t>
  </si>
  <si>
    <t>IV. LIGHTING</t>
  </si>
  <si>
    <t>CONTINGENCY</t>
  </si>
  <si>
    <t>GRAND TOTAL</t>
  </si>
  <si>
    <t>TOTAL (Sections I through IV)</t>
  </si>
  <si>
    <t>SUBTOTAL IV (LIGHTING)</t>
  </si>
  <si>
    <t>SUBTOTAL III (SIGNALIZATION)</t>
  </si>
  <si>
    <t>SUBTOTAL II (SIGNING AND PAVEMENT MARKING)</t>
  </si>
  <si>
    <t>SUBTOTAL I (ROADWAY &amp; BRIDGE)</t>
  </si>
  <si>
    <t>BIDDER NAME________________________________________________</t>
  </si>
  <si>
    <t>BIDDER SIGNATURE___________________________________________</t>
  </si>
  <si>
    <t>ITEM</t>
  </si>
  <si>
    <t>Sediment Barrier</t>
  </si>
  <si>
    <t>Soil Tracking Prevention Device</t>
  </si>
  <si>
    <t>Inlet Protection System</t>
  </si>
  <si>
    <t xml:space="preserve">Clearing And Grubbing         </t>
  </si>
  <si>
    <t>Regular Excavation</t>
  </si>
  <si>
    <t xml:space="preserve">Embankment  </t>
  </si>
  <si>
    <t>Type B Stabilization</t>
  </si>
  <si>
    <t>Optional Base (Base Group 09)</t>
  </si>
  <si>
    <t>Milling Exist Asph Pavt, 3/4" Avg Depth</t>
  </si>
  <si>
    <t>Inlets, Curb, Type P-4, &lt;10'</t>
  </si>
  <si>
    <t>Inlets, Dt Bot, Type F, &lt;10'</t>
  </si>
  <si>
    <t>Concrete Curb &amp; Gutter, Type F</t>
  </si>
  <si>
    <t>Detectable Warnings</t>
  </si>
  <si>
    <t>Hydroseed/Mulch</t>
  </si>
  <si>
    <t>Performance Turf, Sod</t>
  </si>
  <si>
    <t>Selective Clearing and Grubbing, Areas with Trees to Remain</t>
  </si>
  <si>
    <t>Removal of Existing Concrete</t>
  </si>
  <si>
    <t>Concrete Sidewalk and Driveways, 4" Thick</t>
  </si>
  <si>
    <t>Concrete Sidewalk and Driveways, 6" Thick</t>
  </si>
  <si>
    <t xml:space="preserve">Single Post Sign, Relocate </t>
  </si>
  <si>
    <t>Single Post Sign, Remove</t>
  </si>
  <si>
    <t>Retro Reflective Pavement Markers</t>
  </si>
  <si>
    <t>Painted Pavement Markings, Standard,Yellow Island Nose</t>
  </si>
  <si>
    <t>Painted Pavement Markings, Final Surface</t>
  </si>
  <si>
    <t>Thermoplastic, Standard, White, 2'-4' Dotted Guideline, 6"</t>
  </si>
  <si>
    <t>Thermoplastic, Standard, White, Arrow</t>
  </si>
  <si>
    <t>Thermoplastic, Standard-Other Surfaces, White, Solid, 6"</t>
  </si>
  <si>
    <t>Thermoplastic, Standard-Other Surfaces, Yellow, Solid, 6"</t>
  </si>
  <si>
    <t>Single Post Sign, F&amp;I Ground Mount, up to 12 SF</t>
  </si>
  <si>
    <t>Pipe Culvert, Optional Material, Round, 18" S/CD</t>
  </si>
  <si>
    <t>Pipe Culvert, Optional Material, Round, 30" S/CD</t>
  </si>
  <si>
    <t>Thermoplastic, Standard, White, Solid, 12" for Crosswalk and Roundabout</t>
  </si>
  <si>
    <t>Thermoplastic, Preformed, White, Solid, 24" for Crosswalk</t>
  </si>
  <si>
    <t>Conduit, Furnish &amp; Install, Open Trench</t>
  </si>
  <si>
    <t>Conduit, Furnish &amp; Install, Directional Bore</t>
  </si>
  <si>
    <t>Conduit, Furnish &amp; Install, Aboveground</t>
  </si>
  <si>
    <t>Fiber Optic Connection, Install, Splice</t>
  </si>
  <si>
    <t>Fiber Optic Connection, Install, Termination</t>
  </si>
  <si>
    <t>Fiber Optic Connection Hardware, F&amp;I, Splice Enclosure</t>
  </si>
  <si>
    <t>Fiber Optic Connection Hardware, F&amp;I, Splice Tray</t>
  </si>
  <si>
    <t>Fiber Optic Connection Hardware, F&amp;I, Buffer Tube Fan Out Kit</t>
  </si>
  <si>
    <t>Fiber Optic Connection Hardware, F&amp;I, Patch Panel- Field Terminated</t>
  </si>
  <si>
    <t>Fiber Optic Connection Hardware, Adjust/Modify Splice Enclosure</t>
  </si>
  <si>
    <t>Fiber Optic Connection Hardware, Adjust/Modify Splice Tray</t>
  </si>
  <si>
    <t>Multi-Conductor Communication Cable, Furnish &amp; Install</t>
  </si>
  <si>
    <t>Pull &amp; Splice Box, F&amp;I, 13" X 24" Cover Size</t>
  </si>
  <si>
    <t>Pull &amp; Splice Box, F&amp;I, 24" X 36" Cover Size</t>
  </si>
  <si>
    <t>Electrical Service Wire, Furnish &amp; Install</t>
  </si>
  <si>
    <t>Electrical Service Disconnect, F&amp;I, Pole Mount</t>
  </si>
  <si>
    <t>Electrical Power Service- Transformer Furnish &amp; Install</t>
  </si>
  <si>
    <t>Aluminum Signals Pole, Pedestal</t>
  </si>
  <si>
    <t>Aluminum Signals Pole, Remove</t>
  </si>
  <si>
    <t>Aluminum Pole- Index 17900/695-001, Furnish &amp; Install, 15'</t>
  </si>
  <si>
    <t>Steel Mast Arm Assembly, Furnish And Install, Single Arm 40'</t>
  </si>
  <si>
    <t>Steel Mast Arm Assembly, Furnish And Install, Double Arm 60'-50'</t>
  </si>
  <si>
    <t>Vehicular Traffic Signal, Furnish &amp; Install Aluminum, 3 Section, 1 Way</t>
  </si>
  <si>
    <t>Vehicular Traffic Signal, Furnish &amp; Install Aluminum, 4 Section, 1 Way</t>
  </si>
  <si>
    <t>Vehicular Traffic Signal, Furnish &amp; Install Aluminum, 5 Section Cluster, 1 Way</t>
  </si>
  <si>
    <t>Pedestrian Signal, Furnish &amp; Install Led Countdown, 1 Way</t>
  </si>
  <si>
    <t>Pedestrian Signal, Furnish &amp; Install Led Countdown, 2 Ways</t>
  </si>
  <si>
    <t>Vehicle Detection System- Microwave, Furnish &amp; Install Cabinet Equipment</t>
  </si>
  <si>
    <t>Vehicle Detection System- Microwave, Furnish &amp; Install, Above Ground Equipment</t>
  </si>
  <si>
    <t>Vehicle Detection System- Avi, Bluetooth, Furnish &amp; Install, Cabinet Equipment</t>
  </si>
  <si>
    <t>Vehicle Detection System- Avi, Bluetooth, Furnish &amp; Install, Above Ground Equipment</t>
  </si>
  <si>
    <t>Pedestrian Detector, Furnish &amp; Install, Standard</t>
  </si>
  <si>
    <t>Traffic Controller Assembly, F&amp;I, Nema, 1 Preemption</t>
  </si>
  <si>
    <t>Traffic Controller Assembly, Modify</t>
  </si>
  <si>
    <t>Traffic Controller Without Cabinet, F&amp;I In Existing Cabinet, Nema</t>
  </si>
  <si>
    <t>Traffic Controller, Remove- Cabinet To Remain</t>
  </si>
  <si>
    <t>Small Equipment Enclosure, Furnish And Install, Less Than 10"W X 13"H X 11" D</t>
  </si>
  <si>
    <t>Managed Field Ethernet Switch, Furnish &amp; Install</t>
  </si>
  <si>
    <t>Device Server, Furnish &amp; Install</t>
  </si>
  <si>
    <t>Luminaire &amp; Bracket Arm- Aluminum, Furnish &amp; Install New Luminaire And Arm On New/Existing Pole</t>
  </si>
  <si>
    <t>Signal Cable- New or Reconstructed Intersection, Furnish &amp; Install</t>
  </si>
  <si>
    <t>Fiber Optic Cable, F&amp;I, Underground, 2-12 Fibers</t>
  </si>
  <si>
    <t>Fiber Optic Cable, F&amp;I, Underground, 13-48 Fibers</t>
  </si>
  <si>
    <t>Pull &amp; Splice Box, F&amp;I, 30" X 60" Rectangular or 36" Round Cover Size</t>
  </si>
  <si>
    <t>Electrical Power Service, F&amp;I, Underground, Meter Furnished by Power Company</t>
  </si>
  <si>
    <t>Prestressed Concrete Pole, F&amp;I, Type P-II Service Pole</t>
  </si>
  <si>
    <t>Its CCTV Camera, F&amp;I, Dome PTZ Enclosure - Pressurized, IP, High Definition</t>
  </si>
  <si>
    <t>Uninterruptible Power Supply, Furnish And Install, Line Interactive with Cabinet</t>
  </si>
  <si>
    <t>Internally Illuminated Sign, Furnish &amp; Install, Overhead Mount, 12-18 SF</t>
  </si>
  <si>
    <t>Lighting Conduit, (F &amp; I), Underground</t>
  </si>
  <si>
    <t>Electric Service Disconnect, F&amp;I, Pole Mount</t>
  </si>
  <si>
    <t>Lighting Conductors, F&amp;I, Insulated, No 8 To No 6</t>
  </si>
  <si>
    <t>Lighting Conductors, F&amp;I, Insulated, No 4 To No 2</t>
  </si>
  <si>
    <t>Lighting Conductors, Remove &amp; Dispose, Contractor Owns</t>
  </si>
  <si>
    <t>Light Pole Complete, Furnish &amp; Install Standard Pole Standard Foundation, 30' Mounting Height</t>
  </si>
  <si>
    <t>Light Pole Complete, Relocate</t>
  </si>
  <si>
    <t>Pole Cable Distribution System, Conventional</t>
  </si>
  <si>
    <t>Light Pole Complete - Special Design, F&amp;I, Double Arm Shoulder Mount, Aluminum 25'</t>
  </si>
  <si>
    <t>Light Pole Complete, Remove Pole and Foundation</t>
  </si>
  <si>
    <t>Multi- Post Sign, F&amp;I, Ground Mount, 21-30 SF</t>
  </si>
  <si>
    <t>Multi- Post Sign, F&amp;I, Ground Mount, 51-100 SF</t>
  </si>
  <si>
    <t>Concrete Curb &amp; Gutter, Type AB</t>
  </si>
  <si>
    <r>
      <t xml:space="preserve">EXTENDED AMOUNT
</t>
    </r>
    <r>
      <rPr>
        <b/>
        <sz val="11"/>
        <color rgb="FFFF0000"/>
        <rFont val="Times New Roman"/>
        <family val="1"/>
      </rPr>
      <t>BID A</t>
    </r>
    <r>
      <rPr>
        <b/>
        <sz val="11"/>
        <rFont val="Times New Roman"/>
        <family val="1"/>
      </rPr>
      <t xml:space="preserve">
</t>
    </r>
    <r>
      <rPr>
        <b/>
        <sz val="11"/>
        <color rgb="FFFF0000"/>
        <rFont val="Times New Roman"/>
        <family val="1"/>
      </rPr>
      <t xml:space="preserve">250 </t>
    </r>
    <r>
      <rPr>
        <b/>
        <sz val="11"/>
        <rFont val="Times New Roman"/>
        <family val="1"/>
      </rPr>
      <t>Calendar Days</t>
    </r>
    <r>
      <rPr>
        <b/>
        <sz val="11"/>
        <color rgb="FFFF0000"/>
        <rFont val="Times New Roman"/>
        <family val="1"/>
      </rPr>
      <t xml:space="preserve"> </t>
    </r>
  </si>
  <si>
    <r>
      <t xml:space="preserve">EXTENDED AMOUNT
</t>
    </r>
    <r>
      <rPr>
        <b/>
        <sz val="11"/>
        <color rgb="FFFF0000"/>
        <rFont val="Times New Roman"/>
        <family val="1"/>
      </rPr>
      <t>BID B</t>
    </r>
    <r>
      <rPr>
        <b/>
        <sz val="11"/>
        <rFont val="Times New Roman"/>
        <family val="1"/>
      </rPr>
      <t xml:space="preserve">
</t>
    </r>
    <r>
      <rPr>
        <b/>
        <sz val="11"/>
        <color rgb="FFFF0000"/>
        <rFont val="Times New Roman"/>
        <family val="1"/>
      </rPr>
      <t xml:space="preserve">300 </t>
    </r>
    <r>
      <rPr>
        <b/>
        <sz val="11"/>
        <rFont val="Times New Roman"/>
        <family val="1"/>
      </rPr>
      <t>Calendar Days</t>
    </r>
    <r>
      <rPr>
        <b/>
        <sz val="11"/>
        <color rgb="FFFF0000"/>
        <rFont val="Times New Roman"/>
        <family val="1"/>
      </rPr>
      <t xml:space="preserve"> </t>
    </r>
  </si>
  <si>
    <t>Mobilization (Entire Project)</t>
  </si>
  <si>
    <t>Maintenance of Traffic (MOT) (Entire Project)</t>
  </si>
  <si>
    <r>
      <rPr>
        <strike/>
        <sz val="11"/>
        <color rgb="FFFF0000"/>
        <rFont val="Times New Roman"/>
        <family val="1"/>
      </rPr>
      <t>Superpave</t>
    </r>
    <r>
      <rPr>
        <sz val="11"/>
        <color theme="1"/>
        <rFont val="Times New Roman"/>
        <family val="1"/>
      </rPr>
      <t xml:space="preserve"> Asphaltic Concrete, Traffic C, Pg76-21 2" S-I</t>
    </r>
  </si>
  <si>
    <r>
      <rPr>
        <strike/>
        <sz val="11"/>
        <color rgb="FFFF0000"/>
        <rFont val="Times New Roman"/>
        <family val="1"/>
      </rPr>
      <t xml:space="preserve">Superpave </t>
    </r>
    <r>
      <rPr>
        <sz val="11"/>
        <color theme="1"/>
        <rFont val="Times New Roman"/>
        <family val="1"/>
      </rPr>
      <t>Asphaltic Concrete, Traffic C, Pg76-22, 1" S-III</t>
    </r>
  </si>
  <si>
    <t>Updated Quantity</t>
  </si>
  <si>
    <r>
      <t>APPENDIX K (</t>
    </r>
    <r>
      <rPr>
        <b/>
        <sz val="11"/>
        <color rgb="FFFF0000"/>
        <rFont val="Times New Roman"/>
        <family val="1"/>
      </rPr>
      <t>REVISED</t>
    </r>
    <r>
      <rPr>
        <b/>
        <sz val="11"/>
        <rFont val="Times New Roman"/>
        <family val="1"/>
      </rPr>
      <t>), BID PRICING FORM
21-TA003701DJ, HONORE AVENUE AT COOPER CREEK BOUELVARD TRAFFIC SIGNAL
COUNTY PROJECT NO. 6080560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</si>
</sst>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##."/>
    <numFmt numFmtId="165" formatCode="&quot;$&quot;#,##0\ ;\(&quot;$&quot;#,##0\)"/>
    <numFmt numFmtId="166" formatCode="&quot;$&quot;#,##0.00"/>
    <numFmt numFmtId="167" formatCode="#,##0.0_);[Red]\(#,##0.0\)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theme="1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10"/>
      <name val="Arial"/>
      <family val="2"/>
    </font>
    <font>
      <sz val="10"/>
      <color indexed="24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8"/>
      <name val="Calibri"/>
      <family val="2"/>
      <scheme val="minor"/>
    </font>
    <font>
      <b/>
      <sz val="11"/>
      <name val="Times New Roman"/>
      <family val="1"/>
    </font>
    <font>
      <b/>
      <sz val="11"/>
      <color rgb="FFFF000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name val="Times New Roman"/>
      <family val="1"/>
    </font>
    <font>
      <strike/>
      <sz val="11"/>
      <color rgb="FFFF0000"/>
      <name val="Times New Roman"/>
      <family val="1"/>
    </font>
  </fonts>
  <fills count="4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637">
    <xf numFmtId="0" fontId="0" fillId="0" borderId="0"/>
    <xf numFmtId="0" fontId="2" fillId="0" borderId="0" applyNumberFormat="0" applyFill="0" applyBorder="0" applyAlignment="0" applyProtection="0"/>
    <xf numFmtId="0" fontId="3" fillId="0" borderId="0"/>
    <xf numFmtId="0" fontId="4" fillId="0" borderId="6" applyNumberFormat="0" applyFill="0" applyAlignment="0" applyProtection="0"/>
    <xf numFmtId="0" fontId="5" fillId="0" borderId="7" applyNumberFormat="0" applyFill="0" applyAlignment="0" applyProtection="0"/>
    <xf numFmtId="0" fontId="6" fillId="0" borderId="8" applyNumberFormat="0" applyFill="0" applyAlignment="0" applyProtection="0"/>
    <xf numFmtId="0" fontId="6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0" applyNumberFormat="0" applyBorder="0" applyAlignment="0" applyProtection="0"/>
    <xf numFmtId="0" fontId="10" fillId="6" borderId="9" applyNumberFormat="0" applyAlignment="0" applyProtection="0"/>
    <xf numFmtId="0" fontId="11" fillId="7" borderId="10" applyNumberFormat="0" applyAlignment="0" applyProtection="0"/>
    <xf numFmtId="0" fontId="12" fillId="7" borderId="9" applyNumberFormat="0" applyAlignment="0" applyProtection="0"/>
    <xf numFmtId="0" fontId="13" fillId="0" borderId="11" applyNumberFormat="0" applyFill="0" applyAlignment="0" applyProtection="0"/>
    <xf numFmtId="0" fontId="14" fillId="8" borderId="12" applyNumberFormat="0" applyAlignment="0" applyProtection="0"/>
    <xf numFmtId="0" fontId="15" fillId="0" borderId="0" applyNumberFormat="0" applyFill="0" applyBorder="0" applyAlignment="0" applyProtection="0"/>
    <xf numFmtId="0" fontId="3" fillId="9" borderId="13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4" applyNumberFormat="0" applyFill="0" applyAlignment="0" applyProtection="0"/>
    <xf numFmtId="0" fontId="18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18" fillId="33" borderId="0" applyNumberFormat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3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" fillId="0" borderId="15" applyNumberFormat="0" applyFont="0" applyFill="0" applyAlignment="0" applyProtection="0"/>
    <xf numFmtId="44" fontId="1" fillId="0" borderId="0" applyFont="0" applyFill="0" applyBorder="0" applyAlignment="0" applyProtection="0"/>
    <xf numFmtId="0" fontId="19" fillId="0" borderId="0"/>
  </cellStyleXfs>
  <cellXfs count="179">
    <xf numFmtId="0" fontId="0" fillId="0" borderId="0" xfId="0"/>
    <xf numFmtId="0" fontId="26" fillId="0" borderId="0" xfId="0" applyFont="1"/>
    <xf numFmtId="0" fontId="26" fillId="0" borderId="0" xfId="0" applyFont="1" applyBorder="1"/>
    <xf numFmtId="0" fontId="26" fillId="0" borderId="0" xfId="0" applyFont="1" applyAlignment="1">
      <alignment vertical="center"/>
    </xf>
    <xf numFmtId="0" fontId="26" fillId="0" borderId="0" xfId="0" applyFont="1" applyAlignment="1"/>
    <xf numFmtId="0" fontId="26" fillId="0" borderId="39" xfId="0" applyFont="1" applyBorder="1"/>
    <xf numFmtId="0" fontId="26" fillId="0" borderId="0" xfId="0" applyFont="1" applyAlignment="1" applyProtection="1"/>
    <xf numFmtId="0" fontId="24" fillId="40" borderId="2" xfId="0" applyFont="1" applyFill="1" applyBorder="1" applyAlignment="1" applyProtection="1">
      <alignment wrapText="1"/>
    </xf>
    <xf numFmtId="0" fontId="26" fillId="40" borderId="2" xfId="0" applyFont="1" applyFill="1" applyBorder="1" applyAlignment="1" applyProtection="1">
      <alignment wrapText="1"/>
    </xf>
    <xf numFmtId="0" fontId="26" fillId="40" borderId="2" xfId="0" applyFont="1" applyFill="1" applyBorder="1" applyAlignment="1" applyProtection="1"/>
    <xf numFmtId="0" fontId="26" fillId="40" borderId="3" xfId="0" applyFont="1" applyFill="1" applyBorder="1" applyAlignment="1" applyProtection="1"/>
    <xf numFmtId="1" fontId="26" fillId="2" borderId="54" xfId="0" applyNumberFormat="1" applyFont="1" applyFill="1" applyBorder="1" applyAlignment="1" applyProtection="1">
      <alignment horizontal="center"/>
    </xf>
    <xf numFmtId="0" fontId="28" fillId="0" borderId="19" xfId="0" applyFont="1" applyFill="1" applyBorder="1" applyAlignment="1" applyProtection="1">
      <alignment horizontal="left"/>
    </xf>
    <xf numFmtId="0" fontId="26" fillId="0" borderId="19" xfId="0" applyFont="1" applyFill="1" applyBorder="1" applyAlignment="1" applyProtection="1">
      <alignment horizontal="left" wrapText="1"/>
    </xf>
    <xf numFmtId="40" fontId="26" fillId="0" borderId="19" xfId="0" applyNumberFormat="1" applyFont="1" applyFill="1" applyBorder="1" applyAlignment="1" applyProtection="1">
      <alignment horizontal="center"/>
    </xf>
    <xf numFmtId="0" fontId="26" fillId="2" borderId="19" xfId="0" applyFont="1" applyFill="1" applyBorder="1" applyAlignment="1" applyProtection="1">
      <alignment horizontal="center"/>
    </xf>
    <xf numFmtId="166" fontId="26" fillId="2" borderId="19" xfId="635" quotePrefix="1" applyNumberFormat="1" applyFont="1" applyFill="1" applyBorder="1" applyAlignment="1" applyProtection="1"/>
    <xf numFmtId="166" fontId="26" fillId="2" borderId="20" xfId="635" quotePrefix="1" applyNumberFormat="1" applyFont="1" applyFill="1" applyBorder="1" applyAlignment="1" applyProtection="1"/>
    <xf numFmtId="166" fontId="26" fillId="2" borderId="55" xfId="635" quotePrefix="1" applyNumberFormat="1" applyFont="1" applyFill="1" applyBorder="1" applyAlignment="1" applyProtection="1"/>
    <xf numFmtId="1" fontId="26" fillId="2" borderId="48" xfId="0" applyNumberFormat="1" applyFont="1" applyFill="1" applyBorder="1" applyAlignment="1" applyProtection="1">
      <alignment horizontal="center"/>
    </xf>
    <xf numFmtId="0" fontId="28" fillId="0" borderId="1" xfId="0" applyFont="1" applyFill="1" applyBorder="1" applyAlignment="1" applyProtection="1">
      <alignment horizontal="left"/>
    </xf>
    <xf numFmtId="0" fontId="26" fillId="0" borderId="1" xfId="0" applyFont="1" applyFill="1" applyBorder="1" applyAlignment="1" applyProtection="1">
      <alignment horizontal="left" wrapText="1"/>
    </xf>
    <xf numFmtId="40" fontId="26" fillId="0" borderId="1" xfId="0" applyNumberFormat="1" applyFont="1" applyFill="1" applyBorder="1" applyAlignment="1" applyProtection="1">
      <alignment horizontal="center"/>
    </xf>
    <xf numFmtId="0" fontId="26" fillId="2" borderId="1" xfId="0" applyFont="1" applyFill="1" applyBorder="1" applyAlignment="1" applyProtection="1">
      <alignment horizontal="center"/>
    </xf>
    <xf numFmtId="166" fontId="26" fillId="0" borderId="1" xfId="635" quotePrefix="1" applyNumberFormat="1" applyFont="1" applyFill="1" applyBorder="1" applyAlignment="1" applyProtection="1"/>
    <xf numFmtId="166" fontId="26" fillId="2" borderId="33" xfId="635" quotePrefix="1" applyNumberFormat="1" applyFont="1" applyFill="1" applyBorder="1" applyAlignment="1" applyProtection="1"/>
    <xf numFmtId="166" fontId="26" fillId="2" borderId="56" xfId="635" quotePrefix="1" applyNumberFormat="1" applyFont="1" applyFill="1" applyBorder="1" applyAlignment="1" applyProtection="1"/>
    <xf numFmtId="0" fontId="26" fillId="2" borderId="33" xfId="0" applyFont="1" applyFill="1" applyBorder="1" applyAlignment="1" applyProtection="1">
      <alignment horizontal="center"/>
    </xf>
    <xf numFmtId="166" fontId="26" fillId="35" borderId="46" xfId="635" quotePrefix="1" applyNumberFormat="1" applyFont="1" applyFill="1" applyBorder="1" applyAlignment="1" applyProtection="1"/>
    <xf numFmtId="166" fontId="26" fillId="35" borderId="1" xfId="635" quotePrefix="1" applyNumberFormat="1" applyFont="1" applyFill="1" applyBorder="1" applyAlignment="1" applyProtection="1"/>
    <xf numFmtId="166" fontId="26" fillId="36" borderId="21" xfId="635" quotePrefix="1" applyNumberFormat="1" applyFont="1" applyFill="1" applyBorder="1" applyAlignment="1" applyProtection="1"/>
    <xf numFmtId="166" fontId="26" fillId="39" borderId="21" xfId="635" quotePrefix="1" applyNumberFormat="1" applyFont="1" applyFill="1" applyBorder="1" applyAlignment="1" applyProtection="1"/>
    <xf numFmtId="166" fontId="26" fillId="35" borderId="21" xfId="635" quotePrefix="1" applyNumberFormat="1" applyFont="1" applyFill="1" applyBorder="1" applyAlignment="1" applyProtection="1"/>
    <xf numFmtId="0" fontId="26" fillId="0" borderId="21" xfId="0" applyFont="1" applyFill="1" applyBorder="1" applyAlignment="1" applyProtection="1">
      <alignment horizontal="left"/>
    </xf>
    <xf numFmtId="0" fontId="26" fillId="0" borderId="21" xfId="0" applyFont="1" applyFill="1" applyBorder="1" applyAlignment="1" applyProtection="1">
      <alignment horizontal="left" wrapText="1"/>
    </xf>
    <xf numFmtId="40" fontId="26" fillId="0" borderId="21" xfId="0" applyNumberFormat="1" applyFont="1" applyFill="1" applyBorder="1" applyAlignment="1" applyProtection="1">
      <alignment horizontal="center"/>
    </xf>
    <xf numFmtId="1" fontId="26" fillId="2" borderId="57" xfId="0" applyNumberFormat="1" applyFont="1" applyFill="1" applyBorder="1" applyAlignment="1" applyProtection="1">
      <alignment horizontal="center"/>
    </xf>
    <xf numFmtId="0" fontId="26" fillId="2" borderId="21" xfId="0" applyFont="1" applyFill="1" applyBorder="1" applyAlignment="1" applyProtection="1">
      <alignment horizontal="center"/>
    </xf>
    <xf numFmtId="166" fontId="26" fillId="2" borderId="32" xfId="635" quotePrefix="1" applyNumberFormat="1" applyFont="1" applyFill="1" applyBorder="1" applyAlignment="1" applyProtection="1"/>
    <xf numFmtId="166" fontId="26" fillId="2" borderId="58" xfId="635" quotePrefix="1" applyNumberFormat="1" applyFont="1" applyFill="1" applyBorder="1" applyAlignment="1" applyProtection="1"/>
    <xf numFmtId="164" fontId="26" fillId="34" borderId="2" xfId="0" applyNumberFormat="1" applyFont="1" applyFill="1" applyBorder="1" applyAlignment="1" applyProtection="1"/>
    <xf numFmtId="166" fontId="27" fillId="34" borderId="37" xfId="635" quotePrefix="1" applyNumberFormat="1" applyFont="1" applyFill="1" applyBorder="1" applyAlignment="1" applyProtection="1"/>
    <xf numFmtId="0" fontId="26" fillId="34" borderId="62" xfId="0" applyFont="1" applyFill="1" applyBorder="1" applyAlignment="1" applyProtection="1"/>
    <xf numFmtId="166" fontId="27" fillId="34" borderId="38" xfId="635" quotePrefix="1" applyNumberFormat="1" applyFont="1" applyFill="1" applyBorder="1" applyAlignment="1" applyProtection="1"/>
    <xf numFmtId="0" fontId="26" fillId="34" borderId="2" xfId="0" applyFont="1" applyFill="1" applyBorder="1" applyAlignment="1" applyProtection="1"/>
    <xf numFmtId="166" fontId="27" fillId="34" borderId="30" xfId="635" quotePrefix="1" applyNumberFormat="1" applyFont="1" applyFill="1" applyBorder="1" applyAlignment="1" applyProtection="1"/>
    <xf numFmtId="166" fontId="26" fillId="40" borderId="2" xfId="0" applyNumberFormat="1" applyFont="1" applyFill="1" applyBorder="1" applyAlignment="1" applyProtection="1"/>
    <xf numFmtId="166" fontId="26" fillId="40" borderId="3" xfId="0" applyNumberFormat="1" applyFont="1" applyFill="1" applyBorder="1" applyAlignment="1" applyProtection="1"/>
    <xf numFmtId="1" fontId="26" fillId="2" borderId="59" xfId="0" applyNumberFormat="1" applyFont="1" applyFill="1" applyBorder="1" applyAlignment="1" applyProtection="1">
      <alignment horizontal="center"/>
    </xf>
    <xf numFmtId="0" fontId="26" fillId="0" borderId="26" xfId="0" applyFont="1" applyFill="1" applyBorder="1" applyAlignment="1" applyProtection="1"/>
    <xf numFmtId="0" fontId="26" fillId="0" borderId="26" xfId="0" applyFont="1" applyFill="1" applyBorder="1" applyAlignment="1" applyProtection="1">
      <alignment wrapText="1"/>
    </xf>
    <xf numFmtId="40" fontId="26" fillId="0" borderId="31" xfId="0" applyNumberFormat="1" applyFont="1" applyFill="1" applyBorder="1" applyAlignment="1" applyProtection="1">
      <alignment horizontal="center"/>
    </xf>
    <xf numFmtId="0" fontId="26" fillId="2" borderId="26" xfId="0" applyFont="1" applyFill="1" applyBorder="1" applyAlignment="1" applyProtection="1">
      <alignment horizontal="center"/>
    </xf>
    <xf numFmtId="166" fontId="26" fillId="37" borderId="26" xfId="0" quotePrefix="1" applyNumberFormat="1" applyFont="1" applyFill="1" applyBorder="1" applyAlignment="1" applyProtection="1"/>
    <xf numFmtId="0" fontId="26" fillId="0" borderId="1" xfId="0" applyFont="1" applyFill="1" applyBorder="1" applyAlignment="1" applyProtection="1"/>
    <xf numFmtId="0" fontId="26" fillId="0" borderId="1" xfId="0" applyFont="1" applyFill="1" applyBorder="1" applyAlignment="1" applyProtection="1">
      <alignment wrapText="1"/>
    </xf>
    <xf numFmtId="166" fontId="26" fillId="37" borderId="1" xfId="0" quotePrefix="1" applyNumberFormat="1" applyFont="1" applyFill="1" applyBorder="1" applyAlignment="1" applyProtection="1"/>
    <xf numFmtId="167" fontId="26" fillId="0" borderId="21" xfId="0" applyNumberFormat="1" applyFont="1" applyFill="1" applyBorder="1" applyAlignment="1" applyProtection="1">
      <alignment horizontal="center"/>
    </xf>
    <xf numFmtId="0" fontId="26" fillId="0" borderId="21" xfId="0" applyFont="1" applyFill="1" applyBorder="1" applyAlignment="1" applyProtection="1"/>
    <xf numFmtId="0" fontId="26" fillId="0" borderId="21" xfId="0" applyFont="1" applyFill="1" applyBorder="1" applyAlignment="1" applyProtection="1">
      <alignment wrapText="1"/>
    </xf>
    <xf numFmtId="166" fontId="26" fillId="37" borderId="21" xfId="0" quotePrefix="1" applyNumberFormat="1" applyFont="1" applyFill="1" applyBorder="1" applyAlignment="1" applyProtection="1"/>
    <xf numFmtId="164" fontId="26" fillId="34" borderId="29" xfId="0" applyNumberFormat="1" applyFont="1" applyFill="1" applyBorder="1" applyAlignment="1" applyProtection="1"/>
    <xf numFmtId="0" fontId="26" fillId="34" borderId="36" xfId="0" applyFont="1" applyFill="1" applyBorder="1" applyAlignment="1" applyProtection="1"/>
    <xf numFmtId="0" fontId="26" fillId="0" borderId="26" xfId="0" applyFont="1" applyFill="1" applyBorder="1" applyAlignment="1" applyProtection="1">
      <alignment horizontal="left"/>
    </xf>
    <xf numFmtId="0" fontId="26" fillId="2" borderId="26" xfId="0" applyFont="1" applyFill="1" applyBorder="1" applyAlignment="1" applyProtection="1">
      <alignment wrapText="1"/>
    </xf>
    <xf numFmtId="0" fontId="26" fillId="0" borderId="26" xfId="0" applyFont="1" applyFill="1" applyBorder="1" applyAlignment="1" applyProtection="1">
      <alignment horizontal="center"/>
    </xf>
    <xf numFmtId="166" fontId="28" fillId="39" borderId="27" xfId="46" applyNumberFormat="1" applyFont="1" applyFill="1" applyBorder="1" applyAlignment="1" applyProtection="1"/>
    <xf numFmtId="0" fontId="26" fillId="0" borderId="1" xfId="0" applyFont="1" applyFill="1" applyBorder="1" applyAlignment="1" applyProtection="1">
      <alignment horizontal="left"/>
    </xf>
    <xf numFmtId="0" fontId="26" fillId="2" borderId="1" xfId="0" applyFont="1" applyFill="1" applyBorder="1" applyAlignment="1" applyProtection="1">
      <alignment wrapText="1"/>
    </xf>
    <xf numFmtId="0" fontId="26" fillId="0" borderId="1" xfId="0" applyFont="1" applyFill="1" applyBorder="1" applyAlignment="1" applyProtection="1">
      <alignment horizontal="center"/>
    </xf>
    <xf numFmtId="166" fontId="28" fillId="39" borderId="1" xfId="46" applyNumberFormat="1" applyFont="1" applyFill="1" applyBorder="1" applyAlignment="1" applyProtection="1"/>
    <xf numFmtId="40" fontId="28" fillId="0" borderId="21" xfId="0" applyNumberFormat="1" applyFont="1" applyFill="1" applyBorder="1" applyAlignment="1" applyProtection="1">
      <alignment horizontal="center"/>
    </xf>
    <xf numFmtId="0" fontId="28" fillId="0" borderId="1" xfId="46" applyFont="1" applyFill="1" applyBorder="1" applyAlignment="1" applyProtection="1">
      <alignment wrapText="1"/>
    </xf>
    <xf numFmtId="0" fontId="28" fillId="0" borderId="1" xfId="46" applyFont="1" applyBorder="1" applyAlignment="1" applyProtection="1">
      <alignment wrapText="1"/>
    </xf>
    <xf numFmtId="49" fontId="28" fillId="0" borderId="1" xfId="46" applyNumberFormat="1" applyFont="1" applyBorder="1" applyAlignment="1" applyProtection="1">
      <alignment horizontal="center"/>
    </xf>
    <xf numFmtId="49" fontId="28" fillId="0" borderId="1" xfId="46" applyNumberFormat="1" applyFont="1" applyFill="1" applyBorder="1" applyAlignment="1" applyProtection="1">
      <alignment horizontal="center"/>
    </xf>
    <xf numFmtId="0" fontId="28" fillId="0" borderId="1" xfId="46" applyNumberFormat="1" applyFont="1" applyBorder="1" applyAlignment="1" applyProtection="1">
      <alignment horizontal="center"/>
    </xf>
    <xf numFmtId="0" fontId="28" fillId="0" borderId="21" xfId="46" applyFont="1" applyFill="1" applyBorder="1" applyAlignment="1" applyProtection="1">
      <alignment wrapText="1"/>
    </xf>
    <xf numFmtId="0" fontId="28" fillId="0" borderId="21" xfId="46" applyFont="1" applyBorder="1" applyAlignment="1" applyProtection="1">
      <alignment wrapText="1"/>
    </xf>
    <xf numFmtId="49" fontId="28" fillId="0" borderId="21" xfId="46" applyNumberFormat="1" applyFont="1" applyBorder="1" applyAlignment="1" applyProtection="1">
      <alignment horizontal="center"/>
    </xf>
    <xf numFmtId="166" fontId="28" fillId="39" borderId="21" xfId="46" applyNumberFormat="1" applyFont="1" applyFill="1" applyBorder="1" applyAlignment="1" applyProtection="1"/>
    <xf numFmtId="0" fontId="24" fillId="40" borderId="2" xfId="0" applyFont="1" applyFill="1" applyBorder="1" applyAlignment="1" applyProtection="1"/>
    <xf numFmtId="0" fontId="28" fillId="0" borderId="26" xfId="0" applyFont="1" applyBorder="1" applyAlignment="1" applyProtection="1">
      <alignment horizontal="center"/>
    </xf>
    <xf numFmtId="0" fontId="26" fillId="0" borderId="26" xfId="97" applyFont="1" applyBorder="1" applyAlignment="1" applyProtection="1">
      <alignment wrapText="1"/>
    </xf>
    <xf numFmtId="1" fontId="26" fillId="0" borderId="26" xfId="0" applyNumberFormat="1" applyFont="1" applyBorder="1" applyAlignment="1" applyProtection="1">
      <alignment horizontal="center"/>
    </xf>
    <xf numFmtId="166" fontId="28" fillId="38" borderId="27" xfId="635" applyNumberFormat="1" applyFont="1" applyFill="1" applyBorder="1" applyAlignment="1" applyProtection="1"/>
    <xf numFmtId="0" fontId="26" fillId="0" borderId="1" xfId="0" applyFont="1" applyBorder="1" applyAlignment="1" applyProtection="1">
      <alignment horizontal="center"/>
    </xf>
    <xf numFmtId="0" fontId="26" fillId="0" borderId="1" xfId="97" applyFont="1" applyBorder="1" applyAlignment="1" applyProtection="1">
      <alignment wrapText="1"/>
    </xf>
    <xf numFmtId="1" fontId="26" fillId="0" borderId="1" xfId="0" applyNumberFormat="1" applyFont="1" applyBorder="1" applyAlignment="1" applyProtection="1">
      <alignment horizontal="center"/>
    </xf>
    <xf numFmtId="166" fontId="26" fillId="38" borderId="22" xfId="635" applyNumberFormat="1" applyFont="1" applyFill="1" applyBorder="1" applyAlignment="1" applyProtection="1"/>
    <xf numFmtId="166" fontId="28" fillId="38" borderId="1" xfId="46" applyNumberFormat="1" applyFont="1" applyFill="1" applyBorder="1" applyAlignment="1" applyProtection="1"/>
    <xf numFmtId="0" fontId="26" fillId="0" borderId="1" xfId="0" applyFont="1" applyBorder="1" applyAlignment="1" applyProtection="1">
      <alignment wrapText="1"/>
    </xf>
    <xf numFmtId="164" fontId="26" fillId="34" borderId="37" xfId="0" applyNumberFormat="1" applyFont="1" applyFill="1" applyBorder="1" applyAlignment="1" applyProtection="1"/>
    <xf numFmtId="0" fontId="26" fillId="0" borderId="4" xfId="0" applyFont="1" applyFill="1" applyBorder="1" applyAlignment="1" applyProtection="1"/>
    <xf numFmtId="0" fontId="24" fillId="0" borderId="49" xfId="0" applyFont="1" applyFill="1" applyBorder="1" applyAlignment="1" applyProtection="1">
      <alignment wrapText="1"/>
    </xf>
    <xf numFmtId="166" fontId="24" fillId="0" borderId="44" xfId="0" applyNumberFormat="1" applyFont="1" applyFill="1" applyBorder="1" applyAlignment="1" applyProtection="1">
      <alignment wrapText="1"/>
    </xf>
    <xf numFmtId="0" fontId="24" fillId="0" borderId="36" xfId="0" applyFont="1" applyFill="1" applyBorder="1" applyAlignment="1" applyProtection="1">
      <alignment wrapText="1"/>
    </xf>
    <xf numFmtId="0" fontId="24" fillId="0" borderId="4" xfId="0" applyFont="1" applyFill="1" applyBorder="1" applyAlignment="1" applyProtection="1">
      <alignment wrapText="1"/>
    </xf>
    <xf numFmtId="166" fontId="24" fillId="0" borderId="30" xfId="0" applyNumberFormat="1" applyFont="1" applyFill="1" applyBorder="1" applyAlignment="1" applyProtection="1">
      <alignment wrapText="1"/>
    </xf>
    <xf numFmtId="0" fontId="24" fillId="0" borderId="28" xfId="0" applyNumberFormat="1" applyFont="1" applyBorder="1" applyAlignment="1" applyProtection="1">
      <alignment wrapText="1"/>
    </xf>
    <xf numFmtId="9" fontId="28" fillId="0" borderId="25" xfId="0" applyNumberFormat="1" applyFont="1" applyBorder="1" applyAlignment="1" applyProtection="1">
      <alignment horizontal="center" wrapText="1"/>
    </xf>
    <xf numFmtId="0" fontId="28" fillId="0" borderId="25" xfId="0" applyNumberFormat="1" applyFont="1" applyBorder="1" applyAlignment="1" applyProtection="1">
      <alignment horizontal="center" wrapText="1"/>
    </xf>
    <xf numFmtId="9" fontId="26" fillId="0" borderId="49" xfId="0" applyNumberFormat="1" applyFont="1" applyBorder="1" applyAlignment="1" applyProtection="1">
      <alignment horizontal="center" wrapText="1"/>
    </xf>
    <xf numFmtId="166" fontId="27" fillId="0" borderId="44" xfId="0" applyNumberFormat="1" applyFont="1" applyBorder="1" applyAlignment="1" applyProtection="1">
      <alignment wrapText="1"/>
    </xf>
    <xf numFmtId="9" fontId="26" fillId="0" borderId="45" xfId="0" applyNumberFormat="1" applyFont="1" applyBorder="1" applyAlignment="1" applyProtection="1">
      <alignment horizontal="center" wrapText="1"/>
    </xf>
    <xf numFmtId="9" fontId="26" fillId="0" borderId="4" xfId="0" applyNumberFormat="1" applyFont="1" applyBorder="1" applyAlignment="1" applyProtection="1">
      <alignment horizontal="center" wrapText="1"/>
    </xf>
    <xf numFmtId="166" fontId="27" fillId="0" borderId="30" xfId="0" applyNumberFormat="1" applyFont="1" applyBorder="1" applyAlignment="1" applyProtection="1">
      <alignment wrapText="1"/>
    </xf>
    <xf numFmtId="0" fontId="26" fillId="35" borderId="4" xfId="0" applyFont="1" applyFill="1" applyBorder="1" applyAlignment="1" applyProtection="1"/>
    <xf numFmtId="0" fontId="24" fillId="35" borderId="49" xfId="0" applyFont="1" applyFill="1" applyBorder="1" applyAlignment="1" applyProtection="1"/>
    <xf numFmtId="166" fontId="24" fillId="35" borderId="44" xfId="0" applyNumberFormat="1" applyFont="1" applyFill="1" applyBorder="1" applyAlignment="1" applyProtection="1"/>
    <xf numFmtId="0" fontId="24" fillId="35" borderId="45" xfId="0" applyFont="1" applyFill="1" applyBorder="1" applyAlignment="1" applyProtection="1"/>
    <xf numFmtId="0" fontId="24" fillId="35" borderId="4" xfId="0" applyFont="1" applyFill="1" applyBorder="1" applyAlignment="1" applyProtection="1"/>
    <xf numFmtId="166" fontId="24" fillId="35" borderId="30" xfId="0" applyNumberFormat="1" applyFont="1" applyFill="1" applyBorder="1" applyAlignment="1" applyProtection="1"/>
    <xf numFmtId="0" fontId="26" fillId="0" borderId="0" xfId="0" applyFont="1" applyProtection="1"/>
    <xf numFmtId="38" fontId="24" fillId="0" borderId="0" xfId="636" applyNumberFormat="1" applyFont="1" applyAlignment="1" applyProtection="1">
      <alignment horizontal="left"/>
    </xf>
    <xf numFmtId="166" fontId="26" fillId="0" borderId="18" xfId="635" quotePrefix="1" applyNumberFormat="1" applyFont="1" applyFill="1" applyBorder="1" applyAlignment="1" applyProtection="1">
      <protection locked="0"/>
    </xf>
    <xf numFmtId="166" fontId="26" fillId="0" borderId="17" xfId="635" quotePrefix="1" applyNumberFormat="1" applyFont="1" applyFill="1" applyBorder="1" applyAlignment="1" applyProtection="1">
      <protection locked="0"/>
    </xf>
    <xf numFmtId="166" fontId="26" fillId="0" borderId="1" xfId="635" quotePrefix="1" applyNumberFormat="1" applyFont="1" applyFill="1" applyBorder="1" applyAlignment="1" applyProtection="1">
      <protection locked="0"/>
    </xf>
    <xf numFmtId="166" fontId="26" fillId="0" borderId="23" xfId="635" quotePrefix="1" applyNumberFormat="1" applyFont="1" applyFill="1" applyBorder="1" applyAlignment="1" applyProtection="1">
      <protection locked="0"/>
    </xf>
    <xf numFmtId="166" fontId="26" fillId="0" borderId="60" xfId="635" quotePrefix="1" applyNumberFormat="1" applyFont="1" applyFill="1" applyBorder="1" applyAlignment="1" applyProtection="1">
      <protection locked="0"/>
    </xf>
    <xf numFmtId="166" fontId="26" fillId="0" borderId="19" xfId="635" quotePrefix="1" applyNumberFormat="1" applyFont="1" applyFill="1" applyBorder="1" applyAlignment="1" applyProtection="1">
      <protection locked="0"/>
    </xf>
    <xf numFmtId="166" fontId="26" fillId="0" borderId="21" xfId="635" quotePrefix="1" applyNumberFormat="1" applyFont="1" applyFill="1" applyBorder="1" applyAlignment="1" applyProtection="1">
      <protection locked="0"/>
    </xf>
    <xf numFmtId="166" fontId="26" fillId="0" borderId="18" xfId="0" quotePrefix="1" applyNumberFormat="1" applyFont="1" applyFill="1" applyBorder="1" applyAlignment="1" applyProtection="1">
      <protection locked="0"/>
    </xf>
    <xf numFmtId="166" fontId="26" fillId="0" borderId="17" xfId="0" quotePrefix="1" applyNumberFormat="1" applyFont="1" applyFill="1" applyBorder="1" applyAlignment="1" applyProtection="1">
      <protection locked="0"/>
    </xf>
    <xf numFmtId="166" fontId="26" fillId="0" borderId="60" xfId="0" quotePrefix="1" applyNumberFormat="1" applyFont="1" applyFill="1" applyBorder="1" applyAlignment="1" applyProtection="1">
      <protection locked="0"/>
    </xf>
    <xf numFmtId="166" fontId="26" fillId="0" borderId="26" xfId="0" quotePrefix="1" applyNumberFormat="1" applyFont="1" applyFill="1" applyBorder="1" applyAlignment="1" applyProtection="1">
      <protection locked="0"/>
    </xf>
    <xf numFmtId="166" fontId="26" fillId="0" borderId="1" xfId="0" quotePrefix="1" applyNumberFormat="1" applyFont="1" applyFill="1" applyBorder="1" applyAlignment="1" applyProtection="1">
      <protection locked="0"/>
    </xf>
    <xf numFmtId="166" fontId="26" fillId="0" borderId="21" xfId="0" quotePrefix="1" applyNumberFormat="1" applyFont="1" applyFill="1" applyBorder="1" applyAlignment="1" applyProtection="1">
      <protection locked="0"/>
    </xf>
    <xf numFmtId="166" fontId="28" fillId="0" borderId="18" xfId="46" applyNumberFormat="1" applyFont="1" applyFill="1" applyBorder="1" applyAlignment="1" applyProtection="1">
      <protection locked="0"/>
    </xf>
    <xf numFmtId="166" fontId="28" fillId="0" borderId="17" xfId="46" applyNumberFormat="1" applyFont="1" applyFill="1" applyBorder="1" applyAlignment="1" applyProtection="1">
      <protection locked="0"/>
    </xf>
    <xf numFmtId="166" fontId="28" fillId="0" borderId="60" xfId="46" applyNumberFormat="1" applyFont="1" applyFill="1" applyBorder="1" applyAlignment="1" applyProtection="1">
      <protection locked="0"/>
    </xf>
    <xf numFmtId="166" fontId="28" fillId="0" borderId="27" xfId="46" applyNumberFormat="1" applyFont="1" applyFill="1" applyBorder="1" applyAlignment="1" applyProtection="1">
      <protection locked="0"/>
    </xf>
    <xf numFmtId="166" fontId="28" fillId="0" borderId="1" xfId="46" applyNumberFormat="1" applyFont="1" applyFill="1" applyBorder="1" applyAlignment="1" applyProtection="1">
      <protection locked="0"/>
    </xf>
    <xf numFmtId="166" fontId="28" fillId="0" borderId="21" xfId="46" applyNumberFormat="1" applyFont="1" applyFill="1" applyBorder="1" applyAlignment="1" applyProtection="1">
      <protection locked="0"/>
    </xf>
    <xf numFmtId="166" fontId="28" fillId="0" borderId="18" xfId="635" applyNumberFormat="1" applyFont="1" applyFill="1" applyBorder="1" applyAlignment="1" applyProtection="1">
      <protection locked="0"/>
    </xf>
    <xf numFmtId="166" fontId="26" fillId="0" borderId="17" xfId="635" applyNumberFormat="1" applyFont="1" applyFill="1" applyBorder="1" applyAlignment="1" applyProtection="1">
      <protection locked="0"/>
    </xf>
    <xf numFmtId="166" fontId="26" fillId="0" borderId="60" xfId="635" applyNumberFormat="1" applyFont="1" applyFill="1" applyBorder="1" applyAlignment="1" applyProtection="1">
      <protection locked="0"/>
    </xf>
    <xf numFmtId="166" fontId="28" fillId="0" borderId="27" xfId="635" applyNumberFormat="1" applyFont="1" applyFill="1" applyBorder="1" applyAlignment="1" applyProtection="1">
      <protection locked="0"/>
    </xf>
    <xf numFmtId="166" fontId="26" fillId="0" borderId="22" xfId="635" applyNumberFormat="1" applyFont="1" applyFill="1" applyBorder="1" applyAlignment="1" applyProtection="1">
      <protection locked="0"/>
    </xf>
    <xf numFmtId="0" fontId="26" fillId="42" borderId="0" xfId="0" applyFont="1" applyFill="1"/>
    <xf numFmtId="38" fontId="24" fillId="0" borderId="0" xfId="636" applyNumberFormat="1" applyFont="1" applyAlignment="1" applyProtection="1">
      <alignment horizontal="left"/>
      <protection locked="0"/>
    </xf>
    <xf numFmtId="38" fontId="28" fillId="0" borderId="0" xfId="636" applyNumberFormat="1" applyFont="1" applyAlignment="1" applyProtection="1">
      <alignment horizontal="center"/>
    </xf>
    <xf numFmtId="0" fontId="24" fillId="41" borderId="43" xfId="0" applyFont="1" applyFill="1" applyBorder="1" applyAlignment="1" applyProtection="1">
      <alignment horizontal="center" wrapText="1"/>
    </xf>
    <xf numFmtId="0" fontId="24" fillId="41" borderId="24" xfId="0" applyFont="1" applyFill="1" applyBorder="1" applyAlignment="1" applyProtection="1">
      <alignment horizontal="center" wrapText="1"/>
    </xf>
    <xf numFmtId="40" fontId="24" fillId="41" borderId="34" xfId="0" applyNumberFormat="1" applyFont="1" applyFill="1" applyBorder="1" applyAlignment="1" applyProtection="1">
      <alignment horizontal="center" wrapText="1"/>
    </xf>
    <xf numFmtId="0" fontId="26" fillId="41" borderId="5" xfId="0" applyFont="1" applyFill="1" applyBorder="1" applyAlignment="1" applyProtection="1">
      <alignment horizontal="center" wrapText="1"/>
    </xf>
    <xf numFmtId="0" fontId="24" fillId="40" borderId="28" xfId="0" applyFont="1" applyFill="1" applyBorder="1" applyAlignment="1" applyProtection="1">
      <alignment horizontal="left"/>
    </xf>
    <xf numFmtId="0" fontId="24" fillId="40" borderId="2" xfId="0" applyFont="1" applyFill="1" applyBorder="1" applyAlignment="1" applyProtection="1">
      <alignment horizontal="left"/>
    </xf>
    <xf numFmtId="164" fontId="27" fillId="34" borderId="28" xfId="0" applyNumberFormat="1" applyFont="1" applyFill="1" applyBorder="1" applyAlignment="1" applyProtection="1">
      <alignment horizontal="center"/>
    </xf>
    <xf numFmtId="164" fontId="27" fillId="34" borderId="2" xfId="0" applyNumberFormat="1" applyFont="1" applyFill="1" applyBorder="1" applyAlignment="1" applyProtection="1">
      <alignment horizontal="center"/>
    </xf>
    <xf numFmtId="0" fontId="27" fillId="35" borderId="49" xfId="0" applyFont="1" applyFill="1" applyBorder="1" applyAlignment="1" applyProtection="1">
      <alignment horizontal="left" wrapText="1"/>
    </xf>
    <xf numFmtId="0" fontId="27" fillId="35" borderId="25" xfId="0" applyFont="1" applyFill="1" applyBorder="1" applyAlignment="1" applyProtection="1">
      <alignment horizontal="left" wrapText="1"/>
    </xf>
    <xf numFmtId="0" fontId="24" fillId="0" borderId="52" xfId="0" applyNumberFormat="1" applyFont="1" applyBorder="1" applyAlignment="1" applyProtection="1">
      <alignment horizontal="left" wrapText="1"/>
    </xf>
    <xf numFmtId="0" fontId="24" fillId="0" borderId="25" xfId="0" applyNumberFormat="1" applyFont="1" applyBorder="1" applyAlignment="1" applyProtection="1">
      <alignment horizontal="left" wrapText="1"/>
    </xf>
    <xf numFmtId="0" fontId="24" fillId="41" borderId="61" xfId="0" applyFont="1" applyFill="1" applyBorder="1" applyAlignment="1" applyProtection="1">
      <alignment horizontal="center" wrapText="1"/>
    </xf>
    <xf numFmtId="0" fontId="24" fillId="41" borderId="53" xfId="0" applyFont="1" applyFill="1" applyBorder="1" applyAlignment="1" applyProtection="1">
      <alignment horizontal="center" wrapText="1"/>
    </xf>
    <xf numFmtId="0" fontId="26" fillId="0" borderId="4" xfId="0" applyFont="1" applyBorder="1" applyAlignment="1" applyProtection="1">
      <alignment horizontal="center"/>
    </xf>
    <xf numFmtId="0" fontId="26" fillId="0" borderId="25" xfId="0" applyFont="1" applyBorder="1" applyAlignment="1" applyProtection="1">
      <alignment horizontal="center"/>
    </xf>
    <xf numFmtId="0" fontId="24" fillId="0" borderId="2" xfId="0" applyNumberFormat="1" applyFont="1" applyBorder="1" applyAlignment="1" applyProtection="1">
      <alignment horizontal="left" wrapText="1"/>
    </xf>
    <xf numFmtId="0" fontId="24" fillId="0" borderId="35" xfId="0" applyFont="1" applyBorder="1" applyAlignment="1" applyProtection="1">
      <alignment horizontal="center" vertical="center" wrapText="1"/>
    </xf>
    <xf numFmtId="0" fontId="24" fillId="0" borderId="40" xfId="0" applyFont="1" applyBorder="1" applyAlignment="1" applyProtection="1">
      <alignment horizontal="center" vertical="center" wrapText="1"/>
    </xf>
    <xf numFmtId="0" fontId="24" fillId="0" borderId="41" xfId="0" applyFont="1" applyBorder="1" applyAlignment="1" applyProtection="1">
      <alignment horizontal="center" vertical="center" wrapText="1"/>
    </xf>
    <xf numFmtId="0" fontId="24" fillId="0" borderId="39" xfId="0" applyFont="1" applyBorder="1" applyAlignment="1" applyProtection="1">
      <alignment horizontal="center" vertical="center" wrapText="1"/>
    </xf>
    <xf numFmtId="0" fontId="24" fillId="0" borderId="0" xfId="0" applyFont="1" applyBorder="1" applyAlignment="1" applyProtection="1">
      <alignment horizontal="center" vertical="center" wrapText="1"/>
    </xf>
    <xf numFmtId="0" fontId="24" fillId="0" borderId="42" xfId="0" applyFont="1" applyBorder="1" applyAlignment="1" applyProtection="1">
      <alignment horizontal="center" vertical="center" wrapText="1"/>
    </xf>
    <xf numFmtId="0" fontId="27" fillId="0" borderId="51" xfId="0" applyFont="1" applyBorder="1" applyAlignment="1" applyProtection="1">
      <alignment horizontal="center"/>
    </xf>
    <xf numFmtId="0" fontId="27" fillId="0" borderId="50" xfId="0" applyFont="1" applyBorder="1" applyAlignment="1" applyProtection="1">
      <alignment horizontal="center"/>
    </xf>
    <xf numFmtId="0" fontId="24" fillId="40" borderId="28" xfId="0" applyFont="1" applyFill="1" applyBorder="1" applyAlignment="1" applyProtection="1">
      <alignment horizontal="left" vertical="center"/>
    </xf>
    <xf numFmtId="0" fontId="24" fillId="40" borderId="2" xfId="0" applyFont="1" applyFill="1" applyBorder="1" applyAlignment="1" applyProtection="1">
      <alignment horizontal="left" vertical="center"/>
    </xf>
    <xf numFmtId="164" fontId="27" fillId="34" borderId="16" xfId="0" applyNumberFormat="1" applyFont="1" applyFill="1" applyBorder="1" applyAlignment="1" applyProtection="1">
      <alignment horizontal="center"/>
    </xf>
    <xf numFmtId="0" fontId="24" fillId="41" borderId="47" xfId="0" applyFont="1" applyFill="1" applyBorder="1" applyAlignment="1" applyProtection="1">
      <alignment horizontal="center" wrapText="1"/>
    </xf>
    <xf numFmtId="0" fontId="24" fillId="41" borderId="45" xfId="0" applyFont="1" applyFill="1" applyBorder="1" applyAlignment="1" applyProtection="1">
      <alignment horizontal="center" wrapText="1"/>
    </xf>
    <xf numFmtId="0" fontId="24" fillId="41" borderId="0" xfId="0" applyFont="1" applyFill="1" applyBorder="1" applyAlignment="1" applyProtection="1">
      <alignment horizontal="center" wrapText="1"/>
    </xf>
    <xf numFmtId="0" fontId="24" fillId="41" borderId="25" xfId="0" applyFont="1" applyFill="1" applyBorder="1" applyAlignment="1" applyProtection="1">
      <alignment horizontal="center" wrapText="1"/>
    </xf>
    <xf numFmtId="0" fontId="24" fillId="41" borderId="35" xfId="0" applyFont="1" applyFill="1" applyBorder="1" applyAlignment="1" applyProtection="1">
      <alignment horizontal="center" wrapText="1"/>
    </xf>
    <xf numFmtId="0" fontId="24" fillId="41" borderId="4" xfId="0" applyFont="1" applyFill="1" applyBorder="1" applyAlignment="1" applyProtection="1">
      <alignment horizontal="center" wrapText="1"/>
    </xf>
    <xf numFmtId="0" fontId="24" fillId="41" borderId="34" xfId="0" applyFont="1" applyFill="1" applyBorder="1" applyAlignment="1" applyProtection="1">
      <alignment horizontal="center" wrapText="1"/>
    </xf>
    <xf numFmtId="0" fontId="26" fillId="41" borderId="4" xfId="0" applyFont="1" applyFill="1" applyBorder="1" applyAlignment="1" applyProtection="1">
      <alignment horizontal="center" wrapText="1"/>
    </xf>
    <xf numFmtId="0" fontId="24" fillId="41" borderId="5" xfId="0" applyFont="1" applyFill="1" applyBorder="1" applyAlignment="1" applyProtection="1">
      <alignment horizontal="center" wrapText="1"/>
    </xf>
  </cellXfs>
  <cellStyles count="637">
    <cellStyle name="20% - Accent1 2" xfId="20" xr:uid="{00000000-0005-0000-0000-000000000000}"/>
    <cellStyle name="20% - Accent2 2" xfId="24" xr:uid="{00000000-0005-0000-0000-000001000000}"/>
    <cellStyle name="20% - Accent3 2" xfId="28" xr:uid="{00000000-0005-0000-0000-000002000000}"/>
    <cellStyle name="20% - Accent4 2" xfId="32" xr:uid="{00000000-0005-0000-0000-000003000000}"/>
    <cellStyle name="20% - Accent5 2" xfId="36" xr:uid="{00000000-0005-0000-0000-000004000000}"/>
    <cellStyle name="20% - Accent6 2" xfId="40" xr:uid="{00000000-0005-0000-0000-000005000000}"/>
    <cellStyle name="40% - Accent1 2" xfId="21" xr:uid="{00000000-0005-0000-0000-000006000000}"/>
    <cellStyle name="40% - Accent2 2" xfId="25" xr:uid="{00000000-0005-0000-0000-000007000000}"/>
    <cellStyle name="40% - Accent3 2" xfId="29" xr:uid="{00000000-0005-0000-0000-000008000000}"/>
    <cellStyle name="40% - Accent4 2" xfId="33" xr:uid="{00000000-0005-0000-0000-000009000000}"/>
    <cellStyle name="40% - Accent5 2" xfId="37" xr:uid="{00000000-0005-0000-0000-00000A000000}"/>
    <cellStyle name="40% - Accent6 2" xfId="41" xr:uid="{00000000-0005-0000-0000-00000B000000}"/>
    <cellStyle name="60% - Accent1 2" xfId="22" xr:uid="{00000000-0005-0000-0000-00000C000000}"/>
    <cellStyle name="60% - Accent2 2" xfId="26" xr:uid="{00000000-0005-0000-0000-00000D000000}"/>
    <cellStyle name="60% - Accent3 2" xfId="30" xr:uid="{00000000-0005-0000-0000-00000E000000}"/>
    <cellStyle name="60% - Accent4 2" xfId="34" xr:uid="{00000000-0005-0000-0000-00000F000000}"/>
    <cellStyle name="60% - Accent5 2" xfId="38" xr:uid="{00000000-0005-0000-0000-000010000000}"/>
    <cellStyle name="60% - Accent6 2" xfId="42" xr:uid="{00000000-0005-0000-0000-000011000000}"/>
    <cellStyle name="Accent1 2" xfId="19" xr:uid="{00000000-0005-0000-0000-000012000000}"/>
    <cellStyle name="Accent2 2" xfId="23" xr:uid="{00000000-0005-0000-0000-000013000000}"/>
    <cellStyle name="Accent3 2" xfId="27" xr:uid="{00000000-0005-0000-0000-000014000000}"/>
    <cellStyle name="Accent4 2" xfId="31" xr:uid="{00000000-0005-0000-0000-000015000000}"/>
    <cellStyle name="Accent5 2" xfId="35" xr:uid="{00000000-0005-0000-0000-000016000000}"/>
    <cellStyle name="Accent6 2" xfId="39" xr:uid="{00000000-0005-0000-0000-000017000000}"/>
    <cellStyle name="Bad 2" xfId="8" xr:uid="{00000000-0005-0000-0000-000018000000}"/>
    <cellStyle name="Calculation 2" xfId="12" xr:uid="{00000000-0005-0000-0000-000019000000}"/>
    <cellStyle name="Check Cell 2" xfId="14" xr:uid="{00000000-0005-0000-0000-00001A000000}"/>
    <cellStyle name="Comma0" xfId="628" xr:uid="{00000000-0005-0000-0000-00001B000000}"/>
    <cellStyle name="Currency" xfId="635" builtinId="4"/>
    <cellStyle name="Currency 2" xfId="43" xr:uid="{00000000-0005-0000-0000-00001D000000}"/>
    <cellStyle name="Currency0" xfId="629" xr:uid="{00000000-0005-0000-0000-00001E000000}"/>
    <cellStyle name="Date" xfId="630" xr:uid="{00000000-0005-0000-0000-00001F000000}"/>
    <cellStyle name="Explanatory Text 2" xfId="17" xr:uid="{00000000-0005-0000-0000-000020000000}"/>
    <cellStyle name="Fixed" xfId="631" xr:uid="{00000000-0005-0000-0000-000021000000}"/>
    <cellStyle name="Good 2" xfId="7" xr:uid="{00000000-0005-0000-0000-000022000000}"/>
    <cellStyle name="Heading 1 2" xfId="632" xr:uid="{00000000-0005-0000-0000-000023000000}"/>
    <cellStyle name="Heading 1 3" xfId="3" xr:uid="{00000000-0005-0000-0000-000024000000}"/>
    <cellStyle name="Heading 2 2" xfId="633" xr:uid="{00000000-0005-0000-0000-000025000000}"/>
    <cellStyle name="Heading 2 3" xfId="4" xr:uid="{00000000-0005-0000-0000-000026000000}"/>
    <cellStyle name="Heading 3 2" xfId="5" xr:uid="{00000000-0005-0000-0000-000027000000}"/>
    <cellStyle name="Heading 4 2" xfId="6" xr:uid="{00000000-0005-0000-0000-000028000000}"/>
    <cellStyle name="Input 2" xfId="10" xr:uid="{00000000-0005-0000-0000-000029000000}"/>
    <cellStyle name="Linked Cell 2" xfId="13" xr:uid="{00000000-0005-0000-0000-00002A000000}"/>
    <cellStyle name="Neutral 2" xfId="9" xr:uid="{00000000-0005-0000-0000-00002B000000}"/>
    <cellStyle name="Normal" xfId="0" builtinId="0"/>
    <cellStyle name="Normal 10" xfId="54" xr:uid="{00000000-0005-0000-0000-00002D000000}"/>
    <cellStyle name="Normal 10 2" xfId="106" xr:uid="{00000000-0005-0000-0000-00002E000000}"/>
    <cellStyle name="Normal 10 3" xfId="163" xr:uid="{00000000-0005-0000-0000-00002F000000}"/>
    <cellStyle name="Normal 10 4" xfId="220" xr:uid="{00000000-0005-0000-0000-000030000000}"/>
    <cellStyle name="Normal 10 5" xfId="378" xr:uid="{00000000-0005-0000-0000-000031000000}"/>
    <cellStyle name="Normal 10 6" xfId="390" xr:uid="{00000000-0005-0000-0000-000032000000}"/>
    <cellStyle name="Normal 10 7" xfId="497" xr:uid="{00000000-0005-0000-0000-000033000000}"/>
    <cellStyle name="Normal 10 8" xfId="538" xr:uid="{00000000-0005-0000-0000-000034000000}"/>
    <cellStyle name="Normal 11" xfId="55" xr:uid="{00000000-0005-0000-0000-000035000000}"/>
    <cellStyle name="Normal 11 2" xfId="107" xr:uid="{00000000-0005-0000-0000-000036000000}"/>
    <cellStyle name="Normal 11 3" xfId="164" xr:uid="{00000000-0005-0000-0000-000037000000}"/>
    <cellStyle name="Normal 11 4" xfId="221" xr:uid="{00000000-0005-0000-0000-000038000000}"/>
    <cellStyle name="Normal 11 5" xfId="324" xr:uid="{00000000-0005-0000-0000-000039000000}"/>
    <cellStyle name="Normal 11 6" xfId="441" xr:uid="{00000000-0005-0000-0000-00003A000000}"/>
    <cellStyle name="Normal 11 7" xfId="451" xr:uid="{00000000-0005-0000-0000-00003B000000}"/>
    <cellStyle name="Normal 11 8" xfId="504" xr:uid="{00000000-0005-0000-0000-00003C000000}"/>
    <cellStyle name="Normal 12" xfId="56" xr:uid="{00000000-0005-0000-0000-00003D000000}"/>
    <cellStyle name="Normal 12 2" xfId="108" xr:uid="{00000000-0005-0000-0000-00003E000000}"/>
    <cellStyle name="Normal 12 3" xfId="165" xr:uid="{00000000-0005-0000-0000-00003F000000}"/>
    <cellStyle name="Normal 12 4" xfId="222" xr:uid="{00000000-0005-0000-0000-000040000000}"/>
    <cellStyle name="Normal 12 5" xfId="377" xr:uid="{00000000-0005-0000-0000-000041000000}"/>
    <cellStyle name="Normal 12 6" xfId="389" xr:uid="{00000000-0005-0000-0000-000042000000}"/>
    <cellStyle name="Normal 12 7" xfId="496" xr:uid="{00000000-0005-0000-0000-000043000000}"/>
    <cellStyle name="Normal 12 8" xfId="537" xr:uid="{00000000-0005-0000-0000-000044000000}"/>
    <cellStyle name="Normal 13" xfId="57" xr:uid="{00000000-0005-0000-0000-000045000000}"/>
    <cellStyle name="Normal 13 2" xfId="109" xr:uid="{00000000-0005-0000-0000-000046000000}"/>
    <cellStyle name="Normal 13 3" xfId="166" xr:uid="{00000000-0005-0000-0000-000047000000}"/>
    <cellStyle name="Normal 13 4" xfId="223" xr:uid="{00000000-0005-0000-0000-000048000000}"/>
    <cellStyle name="Normal 13 5" xfId="323" xr:uid="{00000000-0005-0000-0000-000049000000}"/>
    <cellStyle name="Normal 13 6" xfId="440" xr:uid="{00000000-0005-0000-0000-00004A000000}"/>
    <cellStyle name="Normal 13 7" xfId="450" xr:uid="{00000000-0005-0000-0000-00004B000000}"/>
    <cellStyle name="Normal 13 8" xfId="503" xr:uid="{00000000-0005-0000-0000-00004C000000}"/>
    <cellStyle name="Normal 14" xfId="45" xr:uid="{00000000-0005-0000-0000-00004D000000}"/>
    <cellStyle name="Normal 14 2" xfId="110" xr:uid="{00000000-0005-0000-0000-00004E000000}"/>
    <cellStyle name="Normal 14 3" xfId="167" xr:uid="{00000000-0005-0000-0000-00004F000000}"/>
    <cellStyle name="Normal 14 4" xfId="224" xr:uid="{00000000-0005-0000-0000-000050000000}"/>
    <cellStyle name="Normal 14 5" xfId="376" xr:uid="{00000000-0005-0000-0000-000051000000}"/>
    <cellStyle name="Normal 14 6" xfId="388" xr:uid="{00000000-0005-0000-0000-000052000000}"/>
    <cellStyle name="Normal 14 7" xfId="495" xr:uid="{00000000-0005-0000-0000-000053000000}"/>
    <cellStyle name="Normal 14 8" xfId="536" xr:uid="{00000000-0005-0000-0000-000054000000}"/>
    <cellStyle name="Normal 15" xfId="58" xr:uid="{00000000-0005-0000-0000-000055000000}"/>
    <cellStyle name="Normal 15 2" xfId="111" xr:uid="{00000000-0005-0000-0000-000056000000}"/>
    <cellStyle name="Normal 15 3" xfId="168" xr:uid="{00000000-0005-0000-0000-000057000000}"/>
    <cellStyle name="Normal 15 4" xfId="225" xr:uid="{00000000-0005-0000-0000-000058000000}"/>
    <cellStyle name="Normal 15 5" xfId="322" xr:uid="{00000000-0005-0000-0000-000059000000}"/>
    <cellStyle name="Normal 15 6" xfId="439" xr:uid="{00000000-0005-0000-0000-00005A000000}"/>
    <cellStyle name="Normal 15 7" xfId="449" xr:uid="{00000000-0005-0000-0000-00005B000000}"/>
    <cellStyle name="Normal 15 8" xfId="502" xr:uid="{00000000-0005-0000-0000-00005C000000}"/>
    <cellStyle name="Normal 16" xfId="59" xr:uid="{00000000-0005-0000-0000-00005D000000}"/>
    <cellStyle name="Normal 16 2" xfId="112" xr:uid="{00000000-0005-0000-0000-00005E000000}"/>
    <cellStyle name="Normal 16 3" xfId="169" xr:uid="{00000000-0005-0000-0000-00005F000000}"/>
    <cellStyle name="Normal 16 4" xfId="226" xr:uid="{00000000-0005-0000-0000-000060000000}"/>
    <cellStyle name="Normal 16 5" xfId="375" xr:uid="{00000000-0005-0000-0000-000061000000}"/>
    <cellStyle name="Normal 16 6" xfId="387" xr:uid="{00000000-0005-0000-0000-000062000000}"/>
    <cellStyle name="Normal 16 7" xfId="494" xr:uid="{00000000-0005-0000-0000-000063000000}"/>
    <cellStyle name="Normal 16 8" xfId="535" xr:uid="{00000000-0005-0000-0000-000064000000}"/>
    <cellStyle name="Normal 17" xfId="60" xr:uid="{00000000-0005-0000-0000-000065000000}"/>
    <cellStyle name="Normal 17 2" xfId="113" xr:uid="{00000000-0005-0000-0000-000066000000}"/>
    <cellStyle name="Normal 17 3" xfId="170" xr:uid="{00000000-0005-0000-0000-000067000000}"/>
    <cellStyle name="Normal 17 4" xfId="227" xr:uid="{00000000-0005-0000-0000-000068000000}"/>
    <cellStyle name="Normal 17 5" xfId="321" xr:uid="{00000000-0005-0000-0000-000069000000}"/>
    <cellStyle name="Normal 17 6" xfId="438" xr:uid="{00000000-0005-0000-0000-00006A000000}"/>
    <cellStyle name="Normal 17 7" xfId="448" xr:uid="{00000000-0005-0000-0000-00006B000000}"/>
    <cellStyle name="Normal 17 8" xfId="501" xr:uid="{00000000-0005-0000-0000-00006C000000}"/>
    <cellStyle name="Normal 18" xfId="61" xr:uid="{00000000-0005-0000-0000-00006D000000}"/>
    <cellStyle name="Normal 18 2" xfId="114" xr:uid="{00000000-0005-0000-0000-00006E000000}"/>
    <cellStyle name="Normal 18 3" xfId="171" xr:uid="{00000000-0005-0000-0000-00006F000000}"/>
    <cellStyle name="Normal 18 4" xfId="228" xr:uid="{00000000-0005-0000-0000-000070000000}"/>
    <cellStyle name="Normal 18 5" xfId="374" xr:uid="{00000000-0005-0000-0000-000071000000}"/>
    <cellStyle name="Normal 18 6" xfId="386" xr:uid="{00000000-0005-0000-0000-000072000000}"/>
    <cellStyle name="Normal 18 7" xfId="493" xr:uid="{00000000-0005-0000-0000-000073000000}"/>
    <cellStyle name="Normal 18 8" xfId="534" xr:uid="{00000000-0005-0000-0000-000074000000}"/>
    <cellStyle name="Normal 19" xfId="62" xr:uid="{00000000-0005-0000-0000-000075000000}"/>
    <cellStyle name="Normal 19 2" xfId="115" xr:uid="{00000000-0005-0000-0000-000076000000}"/>
    <cellStyle name="Normal 19 3" xfId="172" xr:uid="{00000000-0005-0000-0000-000077000000}"/>
    <cellStyle name="Normal 19 4" xfId="229" xr:uid="{00000000-0005-0000-0000-000078000000}"/>
    <cellStyle name="Normal 19 5" xfId="320" xr:uid="{00000000-0005-0000-0000-000079000000}"/>
    <cellStyle name="Normal 19 6" xfId="437" xr:uid="{00000000-0005-0000-0000-00007A000000}"/>
    <cellStyle name="Normal 19 7" xfId="447" xr:uid="{00000000-0005-0000-0000-00007B000000}"/>
    <cellStyle name="Normal 19 8" xfId="500" xr:uid="{00000000-0005-0000-0000-00007C000000}"/>
    <cellStyle name="Normal 2" xfId="46" xr:uid="{00000000-0005-0000-0000-00007D000000}"/>
    <cellStyle name="Normal 2 10" xfId="550" xr:uid="{00000000-0005-0000-0000-00007E000000}"/>
    <cellStyle name="Normal 2 11" xfId="556" xr:uid="{00000000-0005-0000-0000-00007F000000}"/>
    <cellStyle name="Normal 2 12" xfId="562" xr:uid="{00000000-0005-0000-0000-000080000000}"/>
    <cellStyle name="Normal 2 13" xfId="568" xr:uid="{00000000-0005-0000-0000-000081000000}"/>
    <cellStyle name="Normal 2 14" xfId="574" xr:uid="{00000000-0005-0000-0000-000082000000}"/>
    <cellStyle name="Normal 2 15" xfId="580" xr:uid="{00000000-0005-0000-0000-000083000000}"/>
    <cellStyle name="Normal 2 16" xfId="586" xr:uid="{00000000-0005-0000-0000-000084000000}"/>
    <cellStyle name="Normal 2 17" xfId="592" xr:uid="{00000000-0005-0000-0000-000085000000}"/>
    <cellStyle name="Normal 2 18" xfId="598" xr:uid="{00000000-0005-0000-0000-000086000000}"/>
    <cellStyle name="Normal 2 19" xfId="604" xr:uid="{00000000-0005-0000-0000-000087000000}"/>
    <cellStyle name="Normal 2 2" xfId="97" xr:uid="{00000000-0005-0000-0000-000088000000}"/>
    <cellStyle name="Normal 2 2 2" xfId="98" xr:uid="{00000000-0005-0000-0000-000089000000}"/>
    <cellStyle name="Normal 2 2 2 2" xfId="273" xr:uid="{00000000-0005-0000-0000-00008A000000}"/>
    <cellStyle name="Normal 2 2 2 2 2" xfId="274" xr:uid="{00000000-0005-0000-0000-00008B000000}"/>
    <cellStyle name="Normal 2 2 2 2 3" xfId="353" xr:uid="{00000000-0005-0000-0000-00008C000000}"/>
    <cellStyle name="Normal 2 2 2 2 4" xfId="342" xr:uid="{00000000-0005-0000-0000-00008D000000}"/>
    <cellStyle name="Normal 2 2 2 2 5" xfId="472" xr:uid="{00000000-0005-0000-0000-00008E000000}"/>
    <cellStyle name="Normal 2 2 2 2 6" xfId="513" xr:uid="{00000000-0005-0000-0000-00008F000000}"/>
    <cellStyle name="Normal 2 2 2 3" xfId="381" xr:uid="{00000000-0005-0000-0000-000090000000}"/>
    <cellStyle name="Normal 2 2 2 4" xfId="300" xr:uid="{00000000-0005-0000-0000-000091000000}"/>
    <cellStyle name="Normal 2 2 2 5" xfId="417" xr:uid="{00000000-0005-0000-0000-000092000000}"/>
    <cellStyle name="Normal 2 2 2 6" xfId="407" xr:uid="{00000000-0005-0000-0000-000093000000}"/>
    <cellStyle name="Normal 2 2 2 7" xfId="469" xr:uid="{00000000-0005-0000-0000-000094000000}"/>
    <cellStyle name="Normal 2 2 3" xfId="155" xr:uid="{00000000-0005-0000-0000-000095000000}"/>
    <cellStyle name="Normal 2 2 4" xfId="212" xr:uid="{00000000-0005-0000-0000-000096000000}"/>
    <cellStyle name="Normal 2 2 4 2" xfId="380" xr:uid="{00000000-0005-0000-0000-000097000000}"/>
    <cellStyle name="Normal 2 2 4 3" xfId="444" xr:uid="{00000000-0005-0000-0000-000098000000}"/>
    <cellStyle name="Normal 2 2 4 4" xfId="499" xr:uid="{00000000-0005-0000-0000-000099000000}"/>
    <cellStyle name="Normal 2 2 4 5" xfId="541" xr:uid="{00000000-0005-0000-0000-00009A000000}"/>
    <cellStyle name="Normal 2 2 4 6" xfId="543" xr:uid="{00000000-0005-0000-0000-00009B000000}"/>
    <cellStyle name="Normal 2 2 5" xfId="333" xr:uid="{00000000-0005-0000-0000-00009C000000}"/>
    <cellStyle name="Normal 2 2 6" xfId="351" xr:uid="{00000000-0005-0000-0000-00009D000000}"/>
    <cellStyle name="Normal 2 2 7" xfId="459" xr:uid="{00000000-0005-0000-0000-00009E000000}"/>
    <cellStyle name="Normal 2 2 8" xfId="511" xr:uid="{00000000-0005-0000-0000-00009F000000}"/>
    <cellStyle name="Normal 2 20" xfId="610" xr:uid="{00000000-0005-0000-0000-0000A0000000}"/>
    <cellStyle name="Normal 2 21" xfId="616" xr:uid="{00000000-0005-0000-0000-0000A1000000}"/>
    <cellStyle name="Normal 2 22" xfId="622" xr:uid="{00000000-0005-0000-0000-0000A2000000}"/>
    <cellStyle name="Normal 2 3" xfId="154" xr:uid="{00000000-0005-0000-0000-0000A3000000}"/>
    <cellStyle name="Normal 2 3 2" xfId="269" xr:uid="{00000000-0005-0000-0000-0000A4000000}"/>
    <cellStyle name="Normal 2 3 2 2" xfId="326" xr:uid="{00000000-0005-0000-0000-0000A5000000}"/>
    <cellStyle name="Normal 2 3 2 3" xfId="392" xr:uid="{00000000-0005-0000-0000-0000A6000000}"/>
    <cellStyle name="Normal 2 3 2 4" xfId="453" xr:uid="{00000000-0005-0000-0000-0000A7000000}"/>
    <cellStyle name="Normal 2 3 2 5" xfId="507" xr:uid="{00000000-0005-0000-0000-0000A8000000}"/>
    <cellStyle name="Normal 2 3 2 6" xfId="542" xr:uid="{00000000-0005-0000-0000-0000A9000000}"/>
    <cellStyle name="Normal 2 3 3" xfId="382" xr:uid="{00000000-0005-0000-0000-0000AA000000}"/>
    <cellStyle name="Normal 2 3 4" xfId="302" xr:uid="{00000000-0005-0000-0000-0000AB000000}"/>
    <cellStyle name="Normal 2 3 5" xfId="419" xr:uid="{00000000-0005-0000-0000-0000AC000000}"/>
    <cellStyle name="Normal 2 3 6" xfId="406" xr:uid="{00000000-0005-0000-0000-0000AD000000}"/>
    <cellStyle name="Normal 2 3 7" xfId="468" xr:uid="{00000000-0005-0000-0000-0000AE000000}"/>
    <cellStyle name="Normal 2 4" xfId="211" xr:uid="{00000000-0005-0000-0000-0000AF000000}"/>
    <cellStyle name="Normal 2 4 2" xfId="270" xr:uid="{00000000-0005-0000-0000-0000B0000000}"/>
    <cellStyle name="Normal 2 4 3" xfId="355" xr:uid="{00000000-0005-0000-0000-0000B1000000}"/>
    <cellStyle name="Normal 2 4 4" xfId="341" xr:uid="{00000000-0005-0000-0000-0000B2000000}"/>
    <cellStyle name="Normal 2 4 5" xfId="474" xr:uid="{00000000-0005-0000-0000-0000B3000000}"/>
    <cellStyle name="Normal 2 4 6" xfId="515" xr:uid="{00000000-0005-0000-0000-0000B4000000}"/>
    <cellStyle name="Normal 2 5" xfId="281" xr:uid="{00000000-0005-0000-0000-0000B5000000}"/>
    <cellStyle name="Normal 2 6" xfId="398" xr:uid="{00000000-0005-0000-0000-0000B6000000}"/>
    <cellStyle name="Normal 2 7" xfId="414" xr:uid="{00000000-0005-0000-0000-0000B7000000}"/>
    <cellStyle name="Normal 2 8" xfId="470" xr:uid="{00000000-0005-0000-0000-0000B8000000}"/>
    <cellStyle name="Normal 2 9" xfId="544" xr:uid="{00000000-0005-0000-0000-0000B9000000}"/>
    <cellStyle name="Normal 20" xfId="63" xr:uid="{00000000-0005-0000-0000-0000BA000000}"/>
    <cellStyle name="Normal 20 2" xfId="116" xr:uid="{00000000-0005-0000-0000-0000BB000000}"/>
    <cellStyle name="Normal 20 3" xfId="173" xr:uid="{00000000-0005-0000-0000-0000BC000000}"/>
    <cellStyle name="Normal 20 4" xfId="230" xr:uid="{00000000-0005-0000-0000-0000BD000000}"/>
    <cellStyle name="Normal 20 5" xfId="373" xr:uid="{00000000-0005-0000-0000-0000BE000000}"/>
    <cellStyle name="Normal 20 6" xfId="385" xr:uid="{00000000-0005-0000-0000-0000BF000000}"/>
    <cellStyle name="Normal 20 7" xfId="492" xr:uid="{00000000-0005-0000-0000-0000C0000000}"/>
    <cellStyle name="Normal 20 8" xfId="533" xr:uid="{00000000-0005-0000-0000-0000C1000000}"/>
    <cellStyle name="Normal 21" xfId="2" xr:uid="{00000000-0005-0000-0000-0000C2000000}"/>
    <cellStyle name="Normal 21 2" xfId="117" xr:uid="{00000000-0005-0000-0000-0000C3000000}"/>
    <cellStyle name="Normal 21 3" xfId="174" xr:uid="{00000000-0005-0000-0000-0000C4000000}"/>
    <cellStyle name="Normal 21 4" xfId="231" xr:uid="{00000000-0005-0000-0000-0000C5000000}"/>
    <cellStyle name="Normal 21 5" xfId="319" xr:uid="{00000000-0005-0000-0000-0000C6000000}"/>
    <cellStyle name="Normal 21 6" xfId="436" xr:uid="{00000000-0005-0000-0000-0000C7000000}"/>
    <cellStyle name="Normal 21 7" xfId="446" xr:uid="{00000000-0005-0000-0000-0000C8000000}"/>
    <cellStyle name="Normal 21 8" xfId="327" xr:uid="{00000000-0005-0000-0000-0000C9000000}"/>
    <cellStyle name="Normal 22" xfId="64" xr:uid="{00000000-0005-0000-0000-0000CA000000}"/>
    <cellStyle name="Normal 22 2" xfId="118" xr:uid="{00000000-0005-0000-0000-0000CB000000}"/>
    <cellStyle name="Normal 22 3" xfId="175" xr:uid="{00000000-0005-0000-0000-0000CC000000}"/>
    <cellStyle name="Normal 22 4" xfId="232" xr:uid="{00000000-0005-0000-0000-0000CD000000}"/>
    <cellStyle name="Normal 22 5" xfId="372" xr:uid="{00000000-0005-0000-0000-0000CE000000}"/>
    <cellStyle name="Normal 22 6" xfId="384" xr:uid="{00000000-0005-0000-0000-0000CF000000}"/>
    <cellStyle name="Normal 22 7" xfId="491" xr:uid="{00000000-0005-0000-0000-0000D0000000}"/>
    <cellStyle name="Normal 22 8" xfId="532" xr:uid="{00000000-0005-0000-0000-0000D1000000}"/>
    <cellStyle name="Normal 23" xfId="65" xr:uid="{00000000-0005-0000-0000-0000D2000000}"/>
    <cellStyle name="Normal 23 2" xfId="119" xr:uid="{00000000-0005-0000-0000-0000D3000000}"/>
    <cellStyle name="Normal 23 3" xfId="176" xr:uid="{00000000-0005-0000-0000-0000D4000000}"/>
    <cellStyle name="Normal 23 4" xfId="233" xr:uid="{00000000-0005-0000-0000-0000D5000000}"/>
    <cellStyle name="Normal 23 5" xfId="318" xr:uid="{00000000-0005-0000-0000-0000D6000000}"/>
    <cellStyle name="Normal 23 6" xfId="435" xr:uid="{00000000-0005-0000-0000-0000D7000000}"/>
    <cellStyle name="Normal 23 7" xfId="445" xr:uid="{00000000-0005-0000-0000-0000D8000000}"/>
    <cellStyle name="Normal 23 8" xfId="460" xr:uid="{00000000-0005-0000-0000-0000D9000000}"/>
    <cellStyle name="Normal 24" xfId="66" xr:uid="{00000000-0005-0000-0000-0000DA000000}"/>
    <cellStyle name="Normal 24 2" xfId="120" xr:uid="{00000000-0005-0000-0000-0000DB000000}"/>
    <cellStyle name="Normal 24 3" xfId="177" xr:uid="{00000000-0005-0000-0000-0000DC000000}"/>
    <cellStyle name="Normal 24 4" xfId="234" xr:uid="{00000000-0005-0000-0000-0000DD000000}"/>
    <cellStyle name="Normal 24 5" xfId="371" xr:uid="{00000000-0005-0000-0000-0000DE000000}"/>
    <cellStyle name="Normal 24 6" xfId="383" xr:uid="{00000000-0005-0000-0000-0000DF000000}"/>
    <cellStyle name="Normal 24 7" xfId="490" xr:uid="{00000000-0005-0000-0000-0000E0000000}"/>
    <cellStyle name="Normal 24 8" xfId="509" xr:uid="{00000000-0005-0000-0000-0000E1000000}"/>
    <cellStyle name="Normal 25" xfId="67" xr:uid="{00000000-0005-0000-0000-0000E2000000}"/>
    <cellStyle name="Normal 25 2" xfId="121" xr:uid="{00000000-0005-0000-0000-0000E3000000}"/>
    <cellStyle name="Normal 25 3" xfId="178" xr:uid="{00000000-0005-0000-0000-0000E4000000}"/>
    <cellStyle name="Normal 25 4" xfId="235" xr:uid="{00000000-0005-0000-0000-0000E5000000}"/>
    <cellStyle name="Normal 25 5" xfId="317" xr:uid="{00000000-0005-0000-0000-0000E6000000}"/>
    <cellStyle name="Normal 25 6" xfId="395" xr:uid="{00000000-0005-0000-0000-0000E7000000}"/>
    <cellStyle name="Normal 25 7" xfId="350" xr:uid="{00000000-0005-0000-0000-0000E8000000}"/>
    <cellStyle name="Normal 25 8" xfId="408" xr:uid="{00000000-0005-0000-0000-0000E9000000}"/>
    <cellStyle name="Normal 26" xfId="68" xr:uid="{00000000-0005-0000-0000-0000EA000000}"/>
    <cellStyle name="Normal 26 2" xfId="122" xr:uid="{00000000-0005-0000-0000-0000EB000000}"/>
    <cellStyle name="Normal 26 3" xfId="179" xr:uid="{00000000-0005-0000-0000-0000EC000000}"/>
    <cellStyle name="Normal 26 4" xfId="236" xr:uid="{00000000-0005-0000-0000-0000ED000000}"/>
    <cellStyle name="Normal 26 5" xfId="330" xr:uid="{00000000-0005-0000-0000-0000EE000000}"/>
    <cellStyle name="Normal 26 6" xfId="298" xr:uid="{00000000-0005-0000-0000-0000EF000000}"/>
    <cellStyle name="Normal 26 7" xfId="456" xr:uid="{00000000-0005-0000-0000-0000F0000000}"/>
    <cellStyle name="Normal 26 8" xfId="531" xr:uid="{00000000-0005-0000-0000-0000F1000000}"/>
    <cellStyle name="Normal 27" xfId="69" xr:uid="{00000000-0005-0000-0000-0000F2000000}"/>
    <cellStyle name="Normal 27 2" xfId="123" xr:uid="{00000000-0005-0000-0000-0000F3000000}"/>
    <cellStyle name="Normal 27 3" xfId="180" xr:uid="{00000000-0005-0000-0000-0000F4000000}"/>
    <cellStyle name="Normal 27 4" xfId="237" xr:uid="{00000000-0005-0000-0000-0000F5000000}"/>
    <cellStyle name="Normal 27 5" xfId="277" xr:uid="{00000000-0005-0000-0000-0000F6000000}"/>
    <cellStyle name="Normal 27 6" xfId="434" xr:uid="{00000000-0005-0000-0000-0000F7000000}"/>
    <cellStyle name="Normal 27 7" xfId="393" xr:uid="{00000000-0005-0000-0000-0000F8000000}"/>
    <cellStyle name="Normal 27 8" xfId="413" xr:uid="{00000000-0005-0000-0000-0000F9000000}"/>
    <cellStyle name="Normal 28" xfId="70" xr:uid="{00000000-0005-0000-0000-0000FA000000}"/>
    <cellStyle name="Normal 28 2" xfId="124" xr:uid="{00000000-0005-0000-0000-0000FB000000}"/>
    <cellStyle name="Normal 28 3" xfId="181" xr:uid="{00000000-0005-0000-0000-0000FC000000}"/>
    <cellStyle name="Normal 28 4" xfId="238" xr:uid="{00000000-0005-0000-0000-0000FD000000}"/>
    <cellStyle name="Normal 28 5" xfId="370" xr:uid="{00000000-0005-0000-0000-0000FE000000}"/>
    <cellStyle name="Normal 28 6" xfId="282" xr:uid="{00000000-0005-0000-0000-0000FF000000}"/>
    <cellStyle name="Normal 28 7" xfId="489" xr:uid="{00000000-0005-0000-0000-000000010000}"/>
    <cellStyle name="Normal 28 8" xfId="530" xr:uid="{00000000-0005-0000-0000-000001010000}"/>
    <cellStyle name="Normal 29" xfId="71" xr:uid="{00000000-0005-0000-0000-000002010000}"/>
    <cellStyle name="Normal 29 2" xfId="125" xr:uid="{00000000-0005-0000-0000-000003010000}"/>
    <cellStyle name="Normal 29 3" xfId="182" xr:uid="{00000000-0005-0000-0000-000004010000}"/>
    <cellStyle name="Normal 29 4" xfId="239" xr:uid="{00000000-0005-0000-0000-000005010000}"/>
    <cellStyle name="Normal 29 5" xfId="316" xr:uid="{00000000-0005-0000-0000-000006010000}"/>
    <cellStyle name="Normal 29 6" xfId="433" xr:uid="{00000000-0005-0000-0000-000007010000}"/>
    <cellStyle name="Normal 29 7" xfId="399" xr:uid="{00000000-0005-0000-0000-000008010000}"/>
    <cellStyle name="Normal 29 8" xfId="461" xr:uid="{00000000-0005-0000-0000-000009010000}"/>
    <cellStyle name="Normal 3" xfId="47" xr:uid="{00000000-0005-0000-0000-00000A010000}"/>
    <cellStyle name="Normal 3 10" xfId="551" xr:uid="{00000000-0005-0000-0000-00000B010000}"/>
    <cellStyle name="Normal 3 11" xfId="557" xr:uid="{00000000-0005-0000-0000-00000C010000}"/>
    <cellStyle name="Normal 3 12" xfId="563" xr:uid="{00000000-0005-0000-0000-00000D010000}"/>
    <cellStyle name="Normal 3 13" xfId="569" xr:uid="{00000000-0005-0000-0000-00000E010000}"/>
    <cellStyle name="Normal 3 14" xfId="575" xr:uid="{00000000-0005-0000-0000-00000F010000}"/>
    <cellStyle name="Normal 3 15" xfId="581" xr:uid="{00000000-0005-0000-0000-000010010000}"/>
    <cellStyle name="Normal 3 16" xfId="587" xr:uid="{00000000-0005-0000-0000-000011010000}"/>
    <cellStyle name="Normal 3 17" xfId="593" xr:uid="{00000000-0005-0000-0000-000012010000}"/>
    <cellStyle name="Normal 3 18" xfId="599" xr:uid="{00000000-0005-0000-0000-000013010000}"/>
    <cellStyle name="Normal 3 19" xfId="605" xr:uid="{00000000-0005-0000-0000-000014010000}"/>
    <cellStyle name="Normal 3 2" xfId="99" xr:uid="{00000000-0005-0000-0000-000015010000}"/>
    <cellStyle name="Normal 3 20" xfId="611" xr:uid="{00000000-0005-0000-0000-000016010000}"/>
    <cellStyle name="Normal 3 21" xfId="617" xr:uid="{00000000-0005-0000-0000-000017010000}"/>
    <cellStyle name="Normal 3 22" xfId="623" xr:uid="{00000000-0005-0000-0000-000018010000}"/>
    <cellStyle name="Normal 3 3" xfId="156" xr:uid="{00000000-0005-0000-0000-000019010000}"/>
    <cellStyle name="Normal 3 4" xfId="213" xr:uid="{00000000-0005-0000-0000-00001A010000}"/>
    <cellStyle name="Normal 3 5" xfId="280" xr:uid="{00000000-0005-0000-0000-00001B010000}"/>
    <cellStyle name="Normal 3 6" xfId="397" xr:uid="{00000000-0005-0000-0000-00001C010000}"/>
    <cellStyle name="Normal 3 7" xfId="343" xr:uid="{00000000-0005-0000-0000-00001D010000}"/>
    <cellStyle name="Normal 3 8" xfId="416" xr:uid="{00000000-0005-0000-0000-00001E010000}"/>
    <cellStyle name="Normal 3 9" xfId="545" xr:uid="{00000000-0005-0000-0000-00001F010000}"/>
    <cellStyle name="Normal 30" xfId="72" xr:uid="{00000000-0005-0000-0000-000020010000}"/>
    <cellStyle name="Normal 30 2" xfId="126" xr:uid="{00000000-0005-0000-0000-000021010000}"/>
    <cellStyle name="Normal 30 3" xfId="183" xr:uid="{00000000-0005-0000-0000-000022010000}"/>
    <cellStyle name="Normal 30 4" xfId="240" xr:uid="{00000000-0005-0000-0000-000023010000}"/>
    <cellStyle name="Normal 30 5" xfId="369" xr:uid="{00000000-0005-0000-0000-000024010000}"/>
    <cellStyle name="Normal 30 6" xfId="334" xr:uid="{00000000-0005-0000-0000-000025010000}"/>
    <cellStyle name="Normal 30 7" xfId="488" xr:uid="{00000000-0005-0000-0000-000026010000}"/>
    <cellStyle name="Normal 30 8" xfId="529" xr:uid="{00000000-0005-0000-0000-000027010000}"/>
    <cellStyle name="Normal 31" xfId="73" xr:uid="{00000000-0005-0000-0000-000028010000}"/>
    <cellStyle name="Normal 31 2" xfId="127" xr:uid="{00000000-0005-0000-0000-000029010000}"/>
    <cellStyle name="Normal 31 3" xfId="184" xr:uid="{00000000-0005-0000-0000-00002A010000}"/>
    <cellStyle name="Normal 31 4" xfId="241" xr:uid="{00000000-0005-0000-0000-00002B010000}"/>
    <cellStyle name="Normal 31 5" xfId="315" xr:uid="{00000000-0005-0000-0000-00002C010000}"/>
    <cellStyle name="Normal 31 6" xfId="432" xr:uid="{00000000-0005-0000-0000-00002D010000}"/>
    <cellStyle name="Normal 31 7" xfId="297" xr:uid="{00000000-0005-0000-0000-00002E010000}"/>
    <cellStyle name="Normal 31 8" xfId="292" xr:uid="{00000000-0005-0000-0000-00002F010000}"/>
    <cellStyle name="Normal 32 2" xfId="128" xr:uid="{00000000-0005-0000-0000-000030010000}"/>
    <cellStyle name="Normal 32 3" xfId="185" xr:uid="{00000000-0005-0000-0000-000031010000}"/>
    <cellStyle name="Normal 32 4" xfId="242" xr:uid="{00000000-0005-0000-0000-000032010000}"/>
    <cellStyle name="Normal 32 5" xfId="368" xr:uid="{00000000-0005-0000-0000-000033010000}"/>
    <cellStyle name="Normal 32 6" xfId="283" xr:uid="{00000000-0005-0000-0000-000034010000}"/>
    <cellStyle name="Normal 32 7" xfId="487" xr:uid="{00000000-0005-0000-0000-000035010000}"/>
    <cellStyle name="Normal 32 8" xfId="528" xr:uid="{00000000-0005-0000-0000-000036010000}"/>
    <cellStyle name="Normal 33" xfId="74" xr:uid="{00000000-0005-0000-0000-000037010000}"/>
    <cellStyle name="Normal 33 2" xfId="129" xr:uid="{00000000-0005-0000-0000-000038010000}"/>
    <cellStyle name="Normal 33 3" xfId="186" xr:uid="{00000000-0005-0000-0000-000039010000}"/>
    <cellStyle name="Normal 33 4" xfId="243" xr:uid="{00000000-0005-0000-0000-00003A010000}"/>
    <cellStyle name="Normal 33 5" xfId="314" xr:uid="{00000000-0005-0000-0000-00003B010000}"/>
    <cellStyle name="Normal 33 6" xfId="431" xr:uid="{00000000-0005-0000-0000-00003C010000}"/>
    <cellStyle name="Normal 33 7" xfId="400" xr:uid="{00000000-0005-0000-0000-00003D010000}"/>
    <cellStyle name="Normal 33 8" xfId="462" xr:uid="{00000000-0005-0000-0000-00003E010000}"/>
    <cellStyle name="Normal 34" xfId="75" xr:uid="{00000000-0005-0000-0000-00003F010000}"/>
    <cellStyle name="Normal 34 2" xfId="130" xr:uid="{00000000-0005-0000-0000-000040010000}"/>
    <cellStyle name="Normal 34 3" xfId="187" xr:uid="{00000000-0005-0000-0000-000041010000}"/>
    <cellStyle name="Normal 34 4" xfId="244" xr:uid="{00000000-0005-0000-0000-000042010000}"/>
    <cellStyle name="Normal 34 5" xfId="367" xr:uid="{00000000-0005-0000-0000-000043010000}"/>
    <cellStyle name="Normal 34 6" xfId="335" xr:uid="{00000000-0005-0000-0000-000044010000}"/>
    <cellStyle name="Normal 34 7" xfId="486" xr:uid="{00000000-0005-0000-0000-000045010000}"/>
    <cellStyle name="Normal 34 8" xfId="527" xr:uid="{00000000-0005-0000-0000-000046010000}"/>
    <cellStyle name="Normal 35" xfId="76" xr:uid="{00000000-0005-0000-0000-000047010000}"/>
    <cellStyle name="Normal 35 2" xfId="131" xr:uid="{00000000-0005-0000-0000-000048010000}"/>
    <cellStyle name="Normal 35 3" xfId="188" xr:uid="{00000000-0005-0000-0000-000049010000}"/>
    <cellStyle name="Normal 35 4" xfId="245" xr:uid="{00000000-0005-0000-0000-00004A010000}"/>
    <cellStyle name="Normal 35 5" xfId="313" xr:uid="{00000000-0005-0000-0000-00004B010000}"/>
    <cellStyle name="Normal 35 6" xfId="430" xr:uid="{00000000-0005-0000-0000-00004C010000}"/>
    <cellStyle name="Normal 35 7" xfId="349" xr:uid="{00000000-0005-0000-0000-00004D010000}"/>
    <cellStyle name="Normal 35 8" xfId="412" xr:uid="{00000000-0005-0000-0000-00004E010000}"/>
    <cellStyle name="Normal 36" xfId="77" xr:uid="{00000000-0005-0000-0000-00004F010000}"/>
    <cellStyle name="Normal 36 2" xfId="132" xr:uid="{00000000-0005-0000-0000-000050010000}"/>
    <cellStyle name="Normal 36 3" xfId="189" xr:uid="{00000000-0005-0000-0000-000051010000}"/>
    <cellStyle name="Normal 36 4" xfId="246" xr:uid="{00000000-0005-0000-0000-000052010000}"/>
    <cellStyle name="Normal 36 5" xfId="366" xr:uid="{00000000-0005-0000-0000-000053010000}"/>
    <cellStyle name="Normal 36 6" xfId="284" xr:uid="{00000000-0005-0000-0000-000054010000}"/>
    <cellStyle name="Normal 36 7" xfId="485" xr:uid="{00000000-0005-0000-0000-000055010000}"/>
    <cellStyle name="Normal 36 8" xfId="526" xr:uid="{00000000-0005-0000-0000-000056010000}"/>
    <cellStyle name="Normal 37" xfId="78" xr:uid="{00000000-0005-0000-0000-000057010000}"/>
    <cellStyle name="Normal 37 2" xfId="133" xr:uid="{00000000-0005-0000-0000-000058010000}"/>
    <cellStyle name="Normal 37 3" xfId="190" xr:uid="{00000000-0005-0000-0000-000059010000}"/>
    <cellStyle name="Normal 37 4" xfId="247" xr:uid="{00000000-0005-0000-0000-00005A010000}"/>
    <cellStyle name="Normal 37 5" xfId="312" xr:uid="{00000000-0005-0000-0000-00005B010000}"/>
    <cellStyle name="Normal 37 6" xfId="429" xr:uid="{00000000-0005-0000-0000-00005C010000}"/>
    <cellStyle name="Normal 37 7" xfId="401" xr:uid="{00000000-0005-0000-0000-00005D010000}"/>
    <cellStyle name="Normal 37 8" xfId="463" xr:uid="{00000000-0005-0000-0000-00005E010000}"/>
    <cellStyle name="Normal 38" xfId="79" xr:uid="{00000000-0005-0000-0000-00005F010000}"/>
    <cellStyle name="Normal 38 2" xfId="134" xr:uid="{00000000-0005-0000-0000-000060010000}"/>
    <cellStyle name="Normal 38 3" xfId="191" xr:uid="{00000000-0005-0000-0000-000061010000}"/>
    <cellStyle name="Normal 38 4" xfId="248" xr:uid="{00000000-0005-0000-0000-000062010000}"/>
    <cellStyle name="Normal 38 5" xfId="365" xr:uid="{00000000-0005-0000-0000-000063010000}"/>
    <cellStyle name="Normal 38 6" xfId="336" xr:uid="{00000000-0005-0000-0000-000064010000}"/>
    <cellStyle name="Normal 38 7" xfId="484" xr:uid="{00000000-0005-0000-0000-000065010000}"/>
    <cellStyle name="Normal 38 8" xfId="525" xr:uid="{00000000-0005-0000-0000-000066010000}"/>
    <cellStyle name="Normal 39" xfId="80" xr:uid="{00000000-0005-0000-0000-000067010000}"/>
    <cellStyle name="Normal 39 2" xfId="135" xr:uid="{00000000-0005-0000-0000-000068010000}"/>
    <cellStyle name="Normal 39 3" xfId="192" xr:uid="{00000000-0005-0000-0000-000069010000}"/>
    <cellStyle name="Normal 39 4" xfId="249" xr:uid="{00000000-0005-0000-0000-00006A010000}"/>
    <cellStyle name="Normal 39 5" xfId="311" xr:uid="{00000000-0005-0000-0000-00006B010000}"/>
    <cellStyle name="Normal 39 6" xfId="428" xr:uid="{00000000-0005-0000-0000-00006C010000}"/>
    <cellStyle name="Normal 39 7" xfId="296" xr:uid="{00000000-0005-0000-0000-00006D010000}"/>
    <cellStyle name="Normal 39 8" xfId="344" xr:uid="{00000000-0005-0000-0000-00006E010000}"/>
    <cellStyle name="Normal 4" xfId="48" xr:uid="{00000000-0005-0000-0000-00006F010000}"/>
    <cellStyle name="Normal 4 10" xfId="552" xr:uid="{00000000-0005-0000-0000-000070010000}"/>
    <cellStyle name="Normal 4 11" xfId="558" xr:uid="{00000000-0005-0000-0000-000071010000}"/>
    <cellStyle name="Normal 4 12" xfId="564" xr:uid="{00000000-0005-0000-0000-000072010000}"/>
    <cellStyle name="Normal 4 13" xfId="570" xr:uid="{00000000-0005-0000-0000-000073010000}"/>
    <cellStyle name="Normal 4 14" xfId="576" xr:uid="{00000000-0005-0000-0000-000074010000}"/>
    <cellStyle name="Normal 4 15" xfId="582" xr:uid="{00000000-0005-0000-0000-000075010000}"/>
    <cellStyle name="Normal 4 16" xfId="588" xr:uid="{00000000-0005-0000-0000-000076010000}"/>
    <cellStyle name="Normal 4 17" xfId="594" xr:uid="{00000000-0005-0000-0000-000077010000}"/>
    <cellStyle name="Normal 4 18" xfId="600" xr:uid="{00000000-0005-0000-0000-000078010000}"/>
    <cellStyle name="Normal 4 19" xfId="606" xr:uid="{00000000-0005-0000-0000-000079010000}"/>
    <cellStyle name="Normal 4 2" xfId="100" xr:uid="{00000000-0005-0000-0000-00007A010000}"/>
    <cellStyle name="Normal 4 20" xfId="612" xr:uid="{00000000-0005-0000-0000-00007B010000}"/>
    <cellStyle name="Normal 4 21" xfId="618" xr:uid="{00000000-0005-0000-0000-00007C010000}"/>
    <cellStyle name="Normal 4 22" xfId="624" xr:uid="{00000000-0005-0000-0000-00007D010000}"/>
    <cellStyle name="Normal 4 3" xfId="157" xr:uid="{00000000-0005-0000-0000-00007E010000}"/>
    <cellStyle name="Normal 4 4" xfId="214" xr:uid="{00000000-0005-0000-0000-00007F010000}"/>
    <cellStyle name="Normal 4 5" xfId="332" xr:uid="{00000000-0005-0000-0000-000080010000}"/>
    <cellStyle name="Normal 4 6" xfId="275" xr:uid="{00000000-0005-0000-0000-000081010000}"/>
    <cellStyle name="Normal 4 7" xfId="458" xr:uid="{00000000-0005-0000-0000-000082010000}"/>
    <cellStyle name="Normal 4 8" xfId="510" xr:uid="{00000000-0005-0000-0000-000083010000}"/>
    <cellStyle name="Normal 4 9" xfId="546" xr:uid="{00000000-0005-0000-0000-000084010000}"/>
    <cellStyle name="Normal 40" xfId="81" xr:uid="{00000000-0005-0000-0000-000085010000}"/>
    <cellStyle name="Normal 40 2" xfId="136" xr:uid="{00000000-0005-0000-0000-000086010000}"/>
    <cellStyle name="Normal 40 3" xfId="193" xr:uid="{00000000-0005-0000-0000-000087010000}"/>
    <cellStyle name="Normal 40 4" xfId="250" xr:uid="{00000000-0005-0000-0000-000088010000}"/>
    <cellStyle name="Normal 40 5" xfId="364" xr:uid="{00000000-0005-0000-0000-000089010000}"/>
    <cellStyle name="Normal 40 6" xfId="285" xr:uid="{00000000-0005-0000-0000-00008A010000}"/>
    <cellStyle name="Normal 40 7" xfId="483" xr:uid="{00000000-0005-0000-0000-00008B010000}"/>
    <cellStyle name="Normal 40 8" xfId="524" xr:uid="{00000000-0005-0000-0000-00008C010000}"/>
    <cellStyle name="Normal 41" xfId="82" xr:uid="{00000000-0005-0000-0000-00008D010000}"/>
    <cellStyle name="Normal 41 2" xfId="137" xr:uid="{00000000-0005-0000-0000-00008E010000}"/>
    <cellStyle name="Normal 41 3" xfId="194" xr:uid="{00000000-0005-0000-0000-00008F010000}"/>
    <cellStyle name="Normal 41 4" xfId="251" xr:uid="{00000000-0005-0000-0000-000090010000}"/>
    <cellStyle name="Normal 41 5" xfId="310" xr:uid="{00000000-0005-0000-0000-000091010000}"/>
    <cellStyle name="Normal 41 6" xfId="427" xr:uid="{00000000-0005-0000-0000-000092010000}"/>
    <cellStyle name="Normal 41 7" xfId="402" xr:uid="{00000000-0005-0000-0000-000093010000}"/>
    <cellStyle name="Normal 41 8" xfId="464" xr:uid="{00000000-0005-0000-0000-000094010000}"/>
    <cellStyle name="Normal 42 2" xfId="138" xr:uid="{00000000-0005-0000-0000-000095010000}"/>
    <cellStyle name="Normal 42 3" xfId="195" xr:uid="{00000000-0005-0000-0000-000096010000}"/>
    <cellStyle name="Normal 42 4" xfId="252" xr:uid="{00000000-0005-0000-0000-000097010000}"/>
    <cellStyle name="Normal 42 5" xfId="363" xr:uid="{00000000-0005-0000-0000-000098010000}"/>
    <cellStyle name="Normal 42 6" xfId="337" xr:uid="{00000000-0005-0000-0000-000099010000}"/>
    <cellStyle name="Normal 42 7" xfId="482" xr:uid="{00000000-0005-0000-0000-00009A010000}"/>
    <cellStyle name="Normal 42 8" xfId="523" xr:uid="{00000000-0005-0000-0000-00009B010000}"/>
    <cellStyle name="Normal 43" xfId="83" xr:uid="{00000000-0005-0000-0000-00009C010000}"/>
    <cellStyle name="Normal 43 2" xfId="139" xr:uid="{00000000-0005-0000-0000-00009D010000}"/>
    <cellStyle name="Normal 43 3" xfId="196" xr:uid="{00000000-0005-0000-0000-00009E010000}"/>
    <cellStyle name="Normal 43 4" xfId="253" xr:uid="{00000000-0005-0000-0000-00009F010000}"/>
    <cellStyle name="Normal 43 5" xfId="309" xr:uid="{00000000-0005-0000-0000-0000A0010000}"/>
    <cellStyle name="Normal 43 6" xfId="426" xr:uid="{00000000-0005-0000-0000-0000A1010000}"/>
    <cellStyle name="Normal 43 7" xfId="348" xr:uid="{00000000-0005-0000-0000-0000A2010000}"/>
    <cellStyle name="Normal 43 8" xfId="411" xr:uid="{00000000-0005-0000-0000-0000A3010000}"/>
    <cellStyle name="Normal 44" xfId="84" xr:uid="{00000000-0005-0000-0000-0000A4010000}"/>
    <cellStyle name="Normal 44 2" xfId="140" xr:uid="{00000000-0005-0000-0000-0000A5010000}"/>
    <cellStyle name="Normal 44 3" xfId="197" xr:uid="{00000000-0005-0000-0000-0000A6010000}"/>
    <cellStyle name="Normal 44 4" xfId="254" xr:uid="{00000000-0005-0000-0000-0000A7010000}"/>
    <cellStyle name="Normal 44 5" xfId="362" xr:uid="{00000000-0005-0000-0000-0000A8010000}"/>
    <cellStyle name="Normal 44 6" xfId="286" xr:uid="{00000000-0005-0000-0000-0000A9010000}"/>
    <cellStyle name="Normal 44 7" xfId="481" xr:uid="{00000000-0005-0000-0000-0000AA010000}"/>
    <cellStyle name="Normal 44 8" xfId="508" xr:uid="{00000000-0005-0000-0000-0000AB010000}"/>
    <cellStyle name="Normal 45 2" xfId="141" xr:uid="{00000000-0005-0000-0000-0000AC010000}"/>
    <cellStyle name="Normal 45 3" xfId="198" xr:uid="{00000000-0005-0000-0000-0000AD010000}"/>
    <cellStyle name="Normal 45 4" xfId="255" xr:uid="{00000000-0005-0000-0000-0000AE010000}"/>
    <cellStyle name="Normal 45 5" xfId="308" xr:uid="{00000000-0005-0000-0000-0000AF010000}"/>
    <cellStyle name="Normal 45 6" xfId="394" xr:uid="{00000000-0005-0000-0000-0000B0010000}"/>
    <cellStyle name="Normal 45 7" xfId="403" xr:uid="{00000000-0005-0000-0000-0000B1010000}"/>
    <cellStyle name="Normal 45 8" xfId="471" xr:uid="{00000000-0005-0000-0000-0000B2010000}"/>
    <cellStyle name="Normal 46" xfId="85" xr:uid="{00000000-0005-0000-0000-0000B3010000}"/>
    <cellStyle name="Normal 46 2" xfId="142" xr:uid="{00000000-0005-0000-0000-0000B4010000}"/>
    <cellStyle name="Normal 46 3" xfId="199" xr:uid="{00000000-0005-0000-0000-0000B5010000}"/>
    <cellStyle name="Normal 46 4" xfId="256" xr:uid="{00000000-0005-0000-0000-0000B6010000}"/>
    <cellStyle name="Normal 46 5" xfId="329" xr:uid="{00000000-0005-0000-0000-0000B7010000}"/>
    <cellStyle name="Normal 46 6" xfId="352" xr:uid="{00000000-0005-0000-0000-0000B8010000}"/>
    <cellStyle name="Normal 46 7" xfId="455" xr:uid="{00000000-0005-0000-0000-0000B9010000}"/>
    <cellStyle name="Normal 46 8" xfId="522" xr:uid="{00000000-0005-0000-0000-0000BA010000}"/>
    <cellStyle name="Normal 47" xfId="86" xr:uid="{00000000-0005-0000-0000-0000BB010000}"/>
    <cellStyle name="Normal 47 2" xfId="143" xr:uid="{00000000-0005-0000-0000-0000BC010000}"/>
    <cellStyle name="Normal 47 3" xfId="200" xr:uid="{00000000-0005-0000-0000-0000BD010000}"/>
    <cellStyle name="Normal 47 4" xfId="257" xr:uid="{00000000-0005-0000-0000-0000BE010000}"/>
    <cellStyle name="Normal 47 5" xfId="276" xr:uid="{00000000-0005-0000-0000-0000BF010000}"/>
    <cellStyle name="Normal 47 6" xfId="425" xr:uid="{00000000-0005-0000-0000-0000C0010000}"/>
    <cellStyle name="Normal 47 7" xfId="291" xr:uid="{00000000-0005-0000-0000-0000C1010000}"/>
    <cellStyle name="Normal 47 8" xfId="465" xr:uid="{00000000-0005-0000-0000-0000C2010000}"/>
    <cellStyle name="Normal 48" xfId="87" xr:uid="{00000000-0005-0000-0000-0000C3010000}"/>
    <cellStyle name="Normal 48 2" xfId="144" xr:uid="{00000000-0005-0000-0000-0000C4010000}"/>
    <cellStyle name="Normal 48 3" xfId="201" xr:uid="{00000000-0005-0000-0000-0000C5010000}"/>
    <cellStyle name="Normal 48 4" xfId="258" xr:uid="{00000000-0005-0000-0000-0000C6010000}"/>
    <cellStyle name="Normal 48 5" xfId="361" xr:uid="{00000000-0005-0000-0000-0000C7010000}"/>
    <cellStyle name="Normal 48 6" xfId="338" xr:uid="{00000000-0005-0000-0000-0000C8010000}"/>
    <cellStyle name="Normal 48 7" xfId="480" xr:uid="{00000000-0005-0000-0000-0000C9010000}"/>
    <cellStyle name="Normal 48 8" xfId="521" xr:uid="{00000000-0005-0000-0000-0000CA010000}"/>
    <cellStyle name="Normal 49 2" xfId="268" xr:uid="{00000000-0005-0000-0000-0000CB010000}"/>
    <cellStyle name="Normal 49 3" xfId="356" xr:uid="{00000000-0005-0000-0000-0000CC010000}"/>
    <cellStyle name="Normal 49 4" xfId="289" xr:uid="{00000000-0005-0000-0000-0000CD010000}"/>
    <cellStyle name="Normal 49 5" xfId="475" xr:uid="{00000000-0005-0000-0000-0000CE010000}"/>
    <cellStyle name="Normal 49 6" xfId="516" xr:uid="{00000000-0005-0000-0000-0000CF010000}"/>
    <cellStyle name="Normal 5" xfId="49" xr:uid="{00000000-0005-0000-0000-0000D0010000}"/>
    <cellStyle name="Normal 5 10" xfId="553" xr:uid="{00000000-0005-0000-0000-0000D1010000}"/>
    <cellStyle name="Normal 5 11" xfId="559" xr:uid="{00000000-0005-0000-0000-0000D2010000}"/>
    <cellStyle name="Normal 5 12" xfId="565" xr:uid="{00000000-0005-0000-0000-0000D3010000}"/>
    <cellStyle name="Normal 5 13" xfId="571" xr:uid="{00000000-0005-0000-0000-0000D4010000}"/>
    <cellStyle name="Normal 5 14" xfId="577" xr:uid="{00000000-0005-0000-0000-0000D5010000}"/>
    <cellStyle name="Normal 5 15" xfId="583" xr:uid="{00000000-0005-0000-0000-0000D6010000}"/>
    <cellStyle name="Normal 5 16" xfId="589" xr:uid="{00000000-0005-0000-0000-0000D7010000}"/>
    <cellStyle name="Normal 5 17" xfId="595" xr:uid="{00000000-0005-0000-0000-0000D8010000}"/>
    <cellStyle name="Normal 5 18" xfId="601" xr:uid="{00000000-0005-0000-0000-0000D9010000}"/>
    <cellStyle name="Normal 5 19" xfId="607" xr:uid="{00000000-0005-0000-0000-0000DA010000}"/>
    <cellStyle name="Normal 5 2" xfId="101" xr:uid="{00000000-0005-0000-0000-0000DB010000}"/>
    <cellStyle name="Normal 5 20" xfId="613" xr:uid="{00000000-0005-0000-0000-0000DC010000}"/>
    <cellStyle name="Normal 5 21" xfId="619" xr:uid="{00000000-0005-0000-0000-0000DD010000}"/>
    <cellStyle name="Normal 5 22" xfId="625" xr:uid="{00000000-0005-0000-0000-0000DE010000}"/>
    <cellStyle name="Normal 5 3" xfId="158" xr:uid="{00000000-0005-0000-0000-0000DF010000}"/>
    <cellStyle name="Normal 5 4" xfId="215" xr:uid="{00000000-0005-0000-0000-0000E0010000}"/>
    <cellStyle name="Normal 5 5" xfId="279" xr:uid="{00000000-0005-0000-0000-0000E1010000}"/>
    <cellStyle name="Normal 5 6" xfId="396" xr:uid="{00000000-0005-0000-0000-0000E2010000}"/>
    <cellStyle name="Normal 5 7" xfId="415" xr:uid="{00000000-0005-0000-0000-0000E3010000}"/>
    <cellStyle name="Normal 5 8" xfId="454" xr:uid="{00000000-0005-0000-0000-0000E4010000}"/>
    <cellStyle name="Normal 5 9" xfId="547" xr:uid="{00000000-0005-0000-0000-0000E5010000}"/>
    <cellStyle name="Normal 50" xfId="88" xr:uid="{00000000-0005-0000-0000-0000E6010000}"/>
    <cellStyle name="Normal 50 2" xfId="145" xr:uid="{00000000-0005-0000-0000-0000E7010000}"/>
    <cellStyle name="Normal 50 3" xfId="202" xr:uid="{00000000-0005-0000-0000-0000E8010000}"/>
    <cellStyle name="Normal 50 4" xfId="259" xr:uid="{00000000-0005-0000-0000-0000E9010000}"/>
    <cellStyle name="Normal 50 5" xfId="307" xr:uid="{00000000-0005-0000-0000-0000EA010000}"/>
    <cellStyle name="Normal 50 6" xfId="424" xr:uid="{00000000-0005-0000-0000-0000EB010000}"/>
    <cellStyle name="Normal 50 7" xfId="295" xr:uid="{00000000-0005-0000-0000-0000EC010000}"/>
    <cellStyle name="Normal 50 8" xfId="293" xr:uid="{00000000-0005-0000-0000-0000ED010000}"/>
    <cellStyle name="Normal 51 2" xfId="146" xr:uid="{00000000-0005-0000-0000-0000EE010000}"/>
    <cellStyle name="Normal 51 3" xfId="203" xr:uid="{00000000-0005-0000-0000-0000EF010000}"/>
    <cellStyle name="Normal 51 4" xfId="260" xr:uid="{00000000-0005-0000-0000-0000F0010000}"/>
    <cellStyle name="Normal 51 5" xfId="360" xr:uid="{00000000-0005-0000-0000-0000F1010000}"/>
    <cellStyle name="Normal 51 6" xfId="287" xr:uid="{00000000-0005-0000-0000-0000F2010000}"/>
    <cellStyle name="Normal 51 7" xfId="479" xr:uid="{00000000-0005-0000-0000-0000F3010000}"/>
    <cellStyle name="Normal 51 8" xfId="520" xr:uid="{00000000-0005-0000-0000-0000F4010000}"/>
    <cellStyle name="Normal 52" xfId="89" xr:uid="{00000000-0005-0000-0000-0000F5010000}"/>
    <cellStyle name="Normal 52 2" xfId="147" xr:uid="{00000000-0005-0000-0000-0000F6010000}"/>
    <cellStyle name="Normal 52 3" xfId="204" xr:uid="{00000000-0005-0000-0000-0000F7010000}"/>
    <cellStyle name="Normal 52 4" xfId="261" xr:uid="{00000000-0005-0000-0000-0000F8010000}"/>
    <cellStyle name="Normal 52 5" xfId="306" xr:uid="{00000000-0005-0000-0000-0000F9010000}"/>
    <cellStyle name="Normal 52 6" xfId="423" xr:uid="{00000000-0005-0000-0000-0000FA010000}"/>
    <cellStyle name="Normal 52 7" xfId="404" xr:uid="{00000000-0005-0000-0000-0000FB010000}"/>
    <cellStyle name="Normal 52 8" xfId="466" xr:uid="{00000000-0005-0000-0000-0000FC010000}"/>
    <cellStyle name="Normal 53" xfId="90" xr:uid="{00000000-0005-0000-0000-0000FD010000}"/>
    <cellStyle name="Normal 53 2" xfId="148" xr:uid="{00000000-0005-0000-0000-0000FE010000}"/>
    <cellStyle name="Normal 53 3" xfId="205" xr:uid="{00000000-0005-0000-0000-0000FF010000}"/>
    <cellStyle name="Normal 53 4" xfId="262" xr:uid="{00000000-0005-0000-0000-000000020000}"/>
    <cellStyle name="Normal 53 5" xfId="359" xr:uid="{00000000-0005-0000-0000-000001020000}"/>
    <cellStyle name="Normal 53 6" xfId="339" xr:uid="{00000000-0005-0000-0000-000002020000}"/>
    <cellStyle name="Normal 53 7" xfId="478" xr:uid="{00000000-0005-0000-0000-000003020000}"/>
    <cellStyle name="Normal 53 8" xfId="519" xr:uid="{00000000-0005-0000-0000-000004020000}"/>
    <cellStyle name="Normal 54" xfId="91" xr:uid="{00000000-0005-0000-0000-000005020000}"/>
    <cellStyle name="Normal 54 2" xfId="149" xr:uid="{00000000-0005-0000-0000-000006020000}"/>
    <cellStyle name="Normal 54 3" xfId="206" xr:uid="{00000000-0005-0000-0000-000007020000}"/>
    <cellStyle name="Normal 54 4" xfId="263" xr:uid="{00000000-0005-0000-0000-000008020000}"/>
    <cellStyle name="Normal 54 5" xfId="305" xr:uid="{00000000-0005-0000-0000-000009020000}"/>
    <cellStyle name="Normal 54 6" xfId="422" xr:uid="{00000000-0005-0000-0000-00000A020000}"/>
    <cellStyle name="Normal 54 7" xfId="347" xr:uid="{00000000-0005-0000-0000-00000B020000}"/>
    <cellStyle name="Normal 54 8" xfId="410" xr:uid="{00000000-0005-0000-0000-00000C020000}"/>
    <cellStyle name="Normal 55" xfId="92" xr:uid="{00000000-0005-0000-0000-00000D020000}"/>
    <cellStyle name="Normal 55 2" xfId="150" xr:uid="{00000000-0005-0000-0000-00000E020000}"/>
    <cellStyle name="Normal 55 3" xfId="207" xr:uid="{00000000-0005-0000-0000-00000F020000}"/>
    <cellStyle name="Normal 55 4" xfId="264" xr:uid="{00000000-0005-0000-0000-000010020000}"/>
    <cellStyle name="Normal 55 5" xfId="358" xr:uid="{00000000-0005-0000-0000-000011020000}"/>
    <cellStyle name="Normal 55 6" xfId="288" xr:uid="{00000000-0005-0000-0000-000012020000}"/>
    <cellStyle name="Normal 55 7" xfId="477" xr:uid="{00000000-0005-0000-0000-000013020000}"/>
    <cellStyle name="Normal 55 8" xfId="518" xr:uid="{00000000-0005-0000-0000-000014020000}"/>
    <cellStyle name="Normal 56 2" xfId="271" xr:uid="{00000000-0005-0000-0000-000015020000}"/>
    <cellStyle name="Normal 56 3" xfId="301" xr:uid="{00000000-0005-0000-0000-000016020000}"/>
    <cellStyle name="Normal 56 4" xfId="418" xr:uid="{00000000-0005-0000-0000-000017020000}"/>
    <cellStyle name="Normal 56 5" xfId="346" xr:uid="{00000000-0005-0000-0000-000018020000}"/>
    <cellStyle name="Normal 56 6" xfId="409" xr:uid="{00000000-0005-0000-0000-000019020000}"/>
    <cellStyle name="Normal 57" xfId="93" xr:uid="{00000000-0005-0000-0000-00001A020000}"/>
    <cellStyle name="Normal 57 2" xfId="151" xr:uid="{00000000-0005-0000-0000-00001B020000}"/>
    <cellStyle name="Normal 57 3" xfId="208" xr:uid="{00000000-0005-0000-0000-00001C020000}"/>
    <cellStyle name="Normal 57 4" xfId="265" xr:uid="{00000000-0005-0000-0000-00001D020000}"/>
    <cellStyle name="Normal 57 5" xfId="304" xr:uid="{00000000-0005-0000-0000-00001E020000}"/>
    <cellStyle name="Normal 57 6" xfId="421" xr:uid="{00000000-0005-0000-0000-00001F020000}"/>
    <cellStyle name="Normal 57 7" xfId="405" xr:uid="{00000000-0005-0000-0000-000020020000}"/>
    <cellStyle name="Normal 57 8" xfId="467" xr:uid="{00000000-0005-0000-0000-000021020000}"/>
    <cellStyle name="Normal 58" xfId="94" xr:uid="{00000000-0005-0000-0000-000022020000}"/>
    <cellStyle name="Normal 58 2" xfId="152" xr:uid="{00000000-0005-0000-0000-000023020000}"/>
    <cellStyle name="Normal 58 3" xfId="209" xr:uid="{00000000-0005-0000-0000-000024020000}"/>
    <cellStyle name="Normal 58 4" xfId="266" xr:uid="{00000000-0005-0000-0000-000025020000}"/>
    <cellStyle name="Normal 58 5" xfId="357" xr:uid="{00000000-0005-0000-0000-000026020000}"/>
    <cellStyle name="Normal 58 6" xfId="340" xr:uid="{00000000-0005-0000-0000-000027020000}"/>
    <cellStyle name="Normal 58 7" xfId="476" xr:uid="{00000000-0005-0000-0000-000028020000}"/>
    <cellStyle name="Normal 58 8" xfId="517" xr:uid="{00000000-0005-0000-0000-000029020000}"/>
    <cellStyle name="Normal 59" xfId="95" xr:uid="{00000000-0005-0000-0000-00002A020000}"/>
    <cellStyle name="Normal 59 2" xfId="153" xr:uid="{00000000-0005-0000-0000-00002B020000}"/>
    <cellStyle name="Normal 59 3" xfId="210" xr:uid="{00000000-0005-0000-0000-00002C020000}"/>
    <cellStyle name="Normal 59 4" xfId="267" xr:uid="{00000000-0005-0000-0000-00002D020000}"/>
    <cellStyle name="Normal 59 5" xfId="303" xr:uid="{00000000-0005-0000-0000-00002E020000}"/>
    <cellStyle name="Normal 59 6" xfId="420" xr:uid="{00000000-0005-0000-0000-00002F020000}"/>
    <cellStyle name="Normal 59 7" xfId="294" xr:uid="{00000000-0005-0000-0000-000030020000}"/>
    <cellStyle name="Normal 59 8" xfId="345" xr:uid="{00000000-0005-0000-0000-000031020000}"/>
    <cellStyle name="Normal 6" xfId="50" xr:uid="{00000000-0005-0000-0000-000032020000}"/>
    <cellStyle name="Normal 6 10" xfId="554" xr:uid="{00000000-0005-0000-0000-000033020000}"/>
    <cellStyle name="Normal 6 11" xfId="560" xr:uid="{00000000-0005-0000-0000-000034020000}"/>
    <cellStyle name="Normal 6 12" xfId="566" xr:uid="{00000000-0005-0000-0000-000035020000}"/>
    <cellStyle name="Normal 6 13" xfId="572" xr:uid="{00000000-0005-0000-0000-000036020000}"/>
    <cellStyle name="Normal 6 14" xfId="578" xr:uid="{00000000-0005-0000-0000-000037020000}"/>
    <cellStyle name="Normal 6 15" xfId="584" xr:uid="{00000000-0005-0000-0000-000038020000}"/>
    <cellStyle name="Normal 6 16" xfId="590" xr:uid="{00000000-0005-0000-0000-000039020000}"/>
    <cellStyle name="Normal 6 17" xfId="596" xr:uid="{00000000-0005-0000-0000-00003A020000}"/>
    <cellStyle name="Normal 6 18" xfId="602" xr:uid="{00000000-0005-0000-0000-00003B020000}"/>
    <cellStyle name="Normal 6 19" xfId="608" xr:uid="{00000000-0005-0000-0000-00003C020000}"/>
    <cellStyle name="Normal 6 2" xfId="102" xr:uid="{00000000-0005-0000-0000-00003D020000}"/>
    <cellStyle name="Normal 6 20" xfId="614" xr:uid="{00000000-0005-0000-0000-00003E020000}"/>
    <cellStyle name="Normal 6 21" xfId="620" xr:uid="{00000000-0005-0000-0000-00003F020000}"/>
    <cellStyle name="Normal 6 22" xfId="626" xr:uid="{00000000-0005-0000-0000-000040020000}"/>
    <cellStyle name="Normal 6 3" xfId="159" xr:uid="{00000000-0005-0000-0000-000041020000}"/>
    <cellStyle name="Normal 6 4" xfId="216" xr:uid="{00000000-0005-0000-0000-000042020000}"/>
    <cellStyle name="Normal 6 5" xfId="331" xr:uid="{00000000-0005-0000-0000-000043020000}"/>
    <cellStyle name="Normal 6 6" xfId="328" xr:uid="{00000000-0005-0000-0000-000044020000}"/>
    <cellStyle name="Normal 6 7" xfId="457" xr:uid="{00000000-0005-0000-0000-000045020000}"/>
    <cellStyle name="Normal 6 8" xfId="540" xr:uid="{00000000-0005-0000-0000-000046020000}"/>
    <cellStyle name="Normal 6 9" xfId="548" xr:uid="{00000000-0005-0000-0000-000047020000}"/>
    <cellStyle name="Normal 61" xfId="96" xr:uid="{00000000-0005-0000-0000-000048020000}"/>
    <cellStyle name="Normal 61 2" xfId="272" xr:uid="{00000000-0005-0000-0000-000049020000}"/>
    <cellStyle name="Normal 61 3" xfId="354" xr:uid="{00000000-0005-0000-0000-00004A020000}"/>
    <cellStyle name="Normal 61 4" xfId="290" xr:uid="{00000000-0005-0000-0000-00004B020000}"/>
    <cellStyle name="Normal 61 5" xfId="473" xr:uid="{00000000-0005-0000-0000-00004C020000}"/>
    <cellStyle name="Normal 61 6" xfId="514" xr:uid="{00000000-0005-0000-0000-00004D020000}"/>
    <cellStyle name="Normal 67" xfId="512" xr:uid="{00000000-0005-0000-0000-00004E020000}"/>
    <cellStyle name="Normal 7" xfId="51" xr:uid="{00000000-0005-0000-0000-00004F020000}"/>
    <cellStyle name="Normal 7 10" xfId="555" xr:uid="{00000000-0005-0000-0000-000050020000}"/>
    <cellStyle name="Normal 7 11" xfId="561" xr:uid="{00000000-0005-0000-0000-000051020000}"/>
    <cellStyle name="Normal 7 12" xfId="567" xr:uid="{00000000-0005-0000-0000-000052020000}"/>
    <cellStyle name="Normal 7 13" xfId="573" xr:uid="{00000000-0005-0000-0000-000053020000}"/>
    <cellStyle name="Normal 7 14" xfId="579" xr:uid="{00000000-0005-0000-0000-000054020000}"/>
    <cellStyle name="Normal 7 15" xfId="585" xr:uid="{00000000-0005-0000-0000-000055020000}"/>
    <cellStyle name="Normal 7 16" xfId="591" xr:uid="{00000000-0005-0000-0000-000056020000}"/>
    <cellStyle name="Normal 7 17" xfId="597" xr:uid="{00000000-0005-0000-0000-000057020000}"/>
    <cellStyle name="Normal 7 18" xfId="603" xr:uid="{00000000-0005-0000-0000-000058020000}"/>
    <cellStyle name="Normal 7 19" xfId="609" xr:uid="{00000000-0005-0000-0000-000059020000}"/>
    <cellStyle name="Normal 7 2" xfId="103" xr:uid="{00000000-0005-0000-0000-00005A020000}"/>
    <cellStyle name="Normal 7 20" xfId="615" xr:uid="{00000000-0005-0000-0000-00005B020000}"/>
    <cellStyle name="Normal 7 21" xfId="621" xr:uid="{00000000-0005-0000-0000-00005C020000}"/>
    <cellStyle name="Normal 7 22" xfId="627" xr:uid="{00000000-0005-0000-0000-00005D020000}"/>
    <cellStyle name="Normal 7 3" xfId="160" xr:uid="{00000000-0005-0000-0000-00005E020000}"/>
    <cellStyle name="Normal 7 4" xfId="217" xr:uid="{00000000-0005-0000-0000-00005F020000}"/>
    <cellStyle name="Normal 7 5" xfId="278" xr:uid="{00000000-0005-0000-0000-000060020000}"/>
    <cellStyle name="Normal 7 6" xfId="443" xr:uid="{00000000-0005-0000-0000-000061020000}"/>
    <cellStyle name="Normal 7 7" xfId="299" xr:uid="{00000000-0005-0000-0000-000062020000}"/>
    <cellStyle name="Normal 7 8" xfId="506" xr:uid="{00000000-0005-0000-0000-000063020000}"/>
    <cellStyle name="Normal 7 9" xfId="549" xr:uid="{00000000-0005-0000-0000-000064020000}"/>
    <cellStyle name="Normal 8" xfId="52" xr:uid="{00000000-0005-0000-0000-000065020000}"/>
    <cellStyle name="Normal 8 2" xfId="104" xr:uid="{00000000-0005-0000-0000-000066020000}"/>
    <cellStyle name="Normal 8 3" xfId="161" xr:uid="{00000000-0005-0000-0000-000067020000}"/>
    <cellStyle name="Normal 8 4" xfId="218" xr:uid="{00000000-0005-0000-0000-000068020000}"/>
    <cellStyle name="Normal 8 5" xfId="379" xr:uid="{00000000-0005-0000-0000-000069020000}"/>
    <cellStyle name="Normal 8 6" xfId="391" xr:uid="{00000000-0005-0000-0000-00006A020000}"/>
    <cellStyle name="Normal 8 7" xfId="498" xr:uid="{00000000-0005-0000-0000-00006B020000}"/>
    <cellStyle name="Normal 8 8" xfId="539" xr:uid="{00000000-0005-0000-0000-00006C020000}"/>
    <cellStyle name="Normal 9" xfId="53" xr:uid="{00000000-0005-0000-0000-00006D020000}"/>
    <cellStyle name="Normal 9 2" xfId="105" xr:uid="{00000000-0005-0000-0000-00006E020000}"/>
    <cellStyle name="Normal 9 3" xfId="162" xr:uid="{00000000-0005-0000-0000-00006F020000}"/>
    <cellStyle name="Normal 9 4" xfId="219" xr:uid="{00000000-0005-0000-0000-000070020000}"/>
    <cellStyle name="Normal 9 5" xfId="325" xr:uid="{00000000-0005-0000-0000-000071020000}"/>
    <cellStyle name="Normal 9 6" xfId="442" xr:uid="{00000000-0005-0000-0000-000072020000}"/>
    <cellStyle name="Normal 9 7" xfId="452" xr:uid="{00000000-0005-0000-0000-000073020000}"/>
    <cellStyle name="Normal 9 8" xfId="505" xr:uid="{00000000-0005-0000-0000-000074020000}"/>
    <cellStyle name="Normal_ConstructionCostMagellanDrWLImp" xfId="636" xr:uid="{D7AAF2E0-D05D-4BD0-A82B-22D77F350502}"/>
    <cellStyle name="Note 2" xfId="16" xr:uid="{00000000-0005-0000-0000-000075020000}"/>
    <cellStyle name="Output 2" xfId="11" xr:uid="{00000000-0005-0000-0000-000076020000}"/>
    <cellStyle name="Percent 2" xfId="44" xr:uid="{00000000-0005-0000-0000-000077020000}"/>
    <cellStyle name="Title" xfId="1" builtinId="15" customBuiltin="1"/>
    <cellStyle name="Total 2" xfId="634" xr:uid="{00000000-0005-0000-0000-000079020000}"/>
    <cellStyle name="Total 3" xfId="18" xr:uid="{00000000-0005-0000-0000-00007A020000}"/>
    <cellStyle name="Warning Text 2" xfId="15" xr:uid="{00000000-0005-0000-0000-00007B02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23"/>
  <sheetViews>
    <sheetView tabSelected="1" zoomScale="110" zoomScaleNormal="110" zoomScaleSheetLayoutView="110" workbookViewId="0">
      <pane ySplit="5" topLeftCell="A6" activePane="bottomLeft" state="frozen"/>
      <selection pane="bottomLeft" activeCell="H7" sqref="H7"/>
    </sheetView>
  </sheetViews>
  <sheetFormatPr defaultRowHeight="15" x14ac:dyDescent="0.25"/>
  <cols>
    <col min="1" max="1" width="8.7109375" style="1" customWidth="1"/>
    <col min="2" max="2" width="12.7109375" style="1" customWidth="1"/>
    <col min="3" max="3" width="82.7109375" style="1" customWidth="1"/>
    <col min="4" max="4" width="10.7109375" style="4" customWidth="1"/>
    <col min="5" max="5" width="8.7109375" style="4" customWidth="1"/>
    <col min="6" max="7" width="16.7109375" style="4" hidden="1" customWidth="1"/>
    <col min="8" max="11" width="17.5703125" style="4" customWidth="1"/>
    <col min="12" max="12" width="16" style="1" bestFit="1" customWidth="1"/>
    <col min="13" max="16384" width="9.140625" style="1"/>
  </cols>
  <sheetData>
    <row r="1" spans="1:12" x14ac:dyDescent="0.25">
      <c r="A1" s="159" t="s">
        <v>235</v>
      </c>
      <c r="B1" s="160"/>
      <c r="C1" s="160"/>
      <c r="D1" s="160"/>
      <c r="E1" s="161"/>
      <c r="F1" s="6"/>
      <c r="G1" s="6"/>
      <c r="H1" s="6"/>
      <c r="I1" s="6"/>
      <c r="J1" s="6"/>
      <c r="K1" s="6"/>
    </row>
    <row r="2" spans="1:12" x14ac:dyDescent="0.25">
      <c r="A2" s="162"/>
      <c r="B2" s="163"/>
      <c r="C2" s="163"/>
      <c r="D2" s="163"/>
      <c r="E2" s="164"/>
      <c r="F2" s="6"/>
      <c r="G2" s="6"/>
      <c r="H2" s="6"/>
      <c r="I2" s="6"/>
      <c r="J2" s="6"/>
      <c r="K2" s="6"/>
    </row>
    <row r="3" spans="1:12" ht="15" customHeight="1" thickBot="1" x14ac:dyDescent="0.3">
      <c r="A3" s="162"/>
      <c r="B3" s="163"/>
      <c r="C3" s="163"/>
      <c r="D3" s="163"/>
      <c r="E3" s="163"/>
      <c r="F3" s="165" t="s">
        <v>113</v>
      </c>
      <c r="G3" s="166"/>
      <c r="H3" s="156"/>
      <c r="I3" s="157"/>
      <c r="J3" s="157"/>
      <c r="K3" s="157"/>
      <c r="L3" s="2"/>
    </row>
    <row r="4" spans="1:12" ht="15" customHeight="1" x14ac:dyDescent="0.25">
      <c r="A4" s="176" t="s">
        <v>132</v>
      </c>
      <c r="B4" s="176" t="s">
        <v>9</v>
      </c>
      <c r="C4" s="174" t="s">
        <v>0</v>
      </c>
      <c r="D4" s="144" t="s">
        <v>114</v>
      </c>
      <c r="E4" s="176" t="s">
        <v>8</v>
      </c>
      <c r="F4" s="176" t="s">
        <v>116</v>
      </c>
      <c r="G4" s="174" t="s">
        <v>117</v>
      </c>
      <c r="H4" s="170" t="s">
        <v>115</v>
      </c>
      <c r="I4" s="172" t="s">
        <v>228</v>
      </c>
      <c r="J4" s="142" t="s">
        <v>118</v>
      </c>
      <c r="K4" s="154" t="s">
        <v>229</v>
      </c>
      <c r="L4" s="2"/>
    </row>
    <row r="5" spans="1:12" ht="27" customHeight="1" thickBot="1" x14ac:dyDescent="0.3">
      <c r="A5" s="145"/>
      <c r="B5" s="145"/>
      <c r="C5" s="177"/>
      <c r="D5" s="145"/>
      <c r="E5" s="145"/>
      <c r="F5" s="178"/>
      <c r="G5" s="175"/>
      <c r="H5" s="171"/>
      <c r="I5" s="173"/>
      <c r="J5" s="143"/>
      <c r="K5" s="155"/>
      <c r="L5" s="2"/>
    </row>
    <row r="6" spans="1:12" ht="16.5" customHeight="1" thickBot="1" x14ac:dyDescent="0.3">
      <c r="A6" s="167" t="s">
        <v>119</v>
      </c>
      <c r="B6" s="168"/>
      <c r="C6" s="168"/>
      <c r="D6" s="168"/>
      <c r="E6" s="168"/>
      <c r="F6" s="7"/>
      <c r="G6" s="8"/>
      <c r="H6" s="9"/>
      <c r="I6" s="9"/>
      <c r="J6" s="9"/>
      <c r="K6" s="10"/>
    </row>
    <row r="7" spans="1:12" ht="15" customHeight="1" x14ac:dyDescent="0.25">
      <c r="A7" s="11">
        <v>1</v>
      </c>
      <c r="B7" s="12" t="s">
        <v>34</v>
      </c>
      <c r="C7" s="13" t="s">
        <v>230</v>
      </c>
      <c r="D7" s="14">
        <v>1</v>
      </c>
      <c r="E7" s="15" t="s">
        <v>1</v>
      </c>
      <c r="F7" s="16">
        <v>0</v>
      </c>
      <c r="G7" s="17">
        <f>SUM($D7*F7)</f>
        <v>0</v>
      </c>
      <c r="H7" s="115"/>
      <c r="I7" s="17">
        <f>SUM($D7*H7)</f>
        <v>0</v>
      </c>
      <c r="J7" s="120"/>
      <c r="K7" s="18">
        <f>SUM($D7*J7)</f>
        <v>0</v>
      </c>
    </row>
    <row r="8" spans="1:12" ht="15" customHeight="1" x14ac:dyDescent="0.25">
      <c r="A8" s="19">
        <f>A7+1</f>
        <v>2</v>
      </c>
      <c r="B8" s="20" t="s">
        <v>35</v>
      </c>
      <c r="C8" s="21" t="s">
        <v>231</v>
      </c>
      <c r="D8" s="22">
        <v>1</v>
      </c>
      <c r="E8" s="23" t="s">
        <v>1</v>
      </c>
      <c r="F8" s="24">
        <v>76068.070000000007</v>
      </c>
      <c r="G8" s="25">
        <f t="shared" ref="G8:I32" si="0">SUM($D8*F8)</f>
        <v>76068.070000000007</v>
      </c>
      <c r="H8" s="116"/>
      <c r="I8" s="25">
        <f t="shared" si="0"/>
        <v>0</v>
      </c>
      <c r="J8" s="117"/>
      <c r="K8" s="26">
        <f t="shared" ref="K8" si="1">SUM($D8*J8)</f>
        <v>0</v>
      </c>
    </row>
    <row r="9" spans="1:12" ht="15" customHeight="1" x14ac:dyDescent="0.25">
      <c r="A9" s="19">
        <f t="shared" ref="A9:A32" si="2">A8+1</f>
        <v>3</v>
      </c>
      <c r="B9" s="20" t="s">
        <v>11</v>
      </c>
      <c r="C9" s="21" t="s">
        <v>133</v>
      </c>
      <c r="D9" s="22">
        <v>100</v>
      </c>
      <c r="E9" s="27" t="s">
        <v>2</v>
      </c>
      <c r="F9" s="28">
        <v>1.17</v>
      </c>
      <c r="G9" s="25">
        <f t="shared" si="0"/>
        <v>117</v>
      </c>
      <c r="H9" s="117"/>
      <c r="I9" s="25">
        <f t="shared" si="0"/>
        <v>0</v>
      </c>
      <c r="J9" s="117"/>
      <c r="K9" s="26">
        <f t="shared" ref="K9" si="3">SUM($D9*J9)</f>
        <v>0</v>
      </c>
    </row>
    <row r="10" spans="1:12" ht="15" customHeight="1" x14ac:dyDescent="0.25">
      <c r="A10" s="19">
        <f t="shared" si="2"/>
        <v>4</v>
      </c>
      <c r="B10" s="20" t="s">
        <v>38</v>
      </c>
      <c r="C10" s="21" t="s">
        <v>134</v>
      </c>
      <c r="D10" s="22">
        <v>1</v>
      </c>
      <c r="E10" s="23" t="s">
        <v>3</v>
      </c>
      <c r="F10" s="29">
        <v>1609.37</v>
      </c>
      <c r="G10" s="25">
        <f t="shared" si="0"/>
        <v>1609.37</v>
      </c>
      <c r="H10" s="116"/>
      <c r="I10" s="25">
        <f t="shared" si="0"/>
        <v>0</v>
      </c>
      <c r="J10" s="117"/>
      <c r="K10" s="26">
        <f t="shared" ref="K10" si="4">SUM($D10*J10)</f>
        <v>0</v>
      </c>
    </row>
    <row r="11" spans="1:12" ht="15" customHeight="1" x14ac:dyDescent="0.25">
      <c r="A11" s="19">
        <f t="shared" si="2"/>
        <v>5</v>
      </c>
      <c r="B11" s="20" t="s">
        <v>12</v>
      </c>
      <c r="C11" s="21" t="s">
        <v>135</v>
      </c>
      <c r="D11" s="22">
        <v>5</v>
      </c>
      <c r="E11" s="23" t="s">
        <v>3</v>
      </c>
      <c r="F11" s="29">
        <v>85.84</v>
      </c>
      <c r="G11" s="25">
        <f t="shared" si="0"/>
        <v>429.20000000000005</v>
      </c>
      <c r="H11" s="116"/>
      <c r="I11" s="25">
        <f t="shared" si="0"/>
        <v>0</v>
      </c>
      <c r="J11" s="117"/>
      <c r="K11" s="26">
        <f t="shared" ref="K11" si="5">SUM($D11*J11)</f>
        <v>0</v>
      </c>
    </row>
    <row r="12" spans="1:12" ht="15" customHeight="1" x14ac:dyDescent="0.25">
      <c r="A12" s="19">
        <f t="shared" si="2"/>
        <v>6</v>
      </c>
      <c r="B12" s="20" t="s">
        <v>13</v>
      </c>
      <c r="C12" s="21" t="s">
        <v>136</v>
      </c>
      <c r="D12" s="22">
        <v>0.2</v>
      </c>
      <c r="E12" s="23" t="s">
        <v>53</v>
      </c>
      <c r="F12" s="30">
        <v>14442.21</v>
      </c>
      <c r="G12" s="25">
        <f t="shared" si="0"/>
        <v>2888.442</v>
      </c>
      <c r="H12" s="116"/>
      <c r="I12" s="25">
        <f t="shared" si="0"/>
        <v>0</v>
      </c>
      <c r="J12" s="121"/>
      <c r="K12" s="26">
        <f t="shared" ref="K12" si="6">SUM($D12*J12)</f>
        <v>0</v>
      </c>
    </row>
    <row r="13" spans="1:12" ht="15" customHeight="1" x14ac:dyDescent="0.25">
      <c r="A13" s="19">
        <f t="shared" si="2"/>
        <v>7</v>
      </c>
      <c r="B13" s="20" t="s">
        <v>52</v>
      </c>
      <c r="C13" s="21" t="s">
        <v>148</v>
      </c>
      <c r="D13" s="22">
        <v>7.6999999999999999E-2</v>
      </c>
      <c r="E13" s="23" t="s">
        <v>53</v>
      </c>
      <c r="F13" s="31">
        <v>4700</v>
      </c>
      <c r="G13" s="25">
        <f t="shared" si="0"/>
        <v>361.9</v>
      </c>
      <c r="H13" s="116"/>
      <c r="I13" s="25">
        <f t="shared" si="0"/>
        <v>0</v>
      </c>
      <c r="J13" s="121"/>
      <c r="K13" s="26">
        <f t="shared" ref="K13" si="7">SUM($D13*J13)</f>
        <v>0</v>
      </c>
    </row>
    <row r="14" spans="1:12" ht="15" customHeight="1" x14ac:dyDescent="0.25">
      <c r="A14" s="19">
        <f t="shared" si="2"/>
        <v>8</v>
      </c>
      <c r="B14" s="20" t="s">
        <v>37</v>
      </c>
      <c r="C14" s="21" t="s">
        <v>149</v>
      </c>
      <c r="D14" s="22">
        <v>180.5</v>
      </c>
      <c r="E14" s="23" t="s">
        <v>4</v>
      </c>
      <c r="F14" s="30">
        <v>21.57</v>
      </c>
      <c r="G14" s="25">
        <f t="shared" si="0"/>
        <v>3893.3850000000002</v>
      </c>
      <c r="H14" s="116"/>
      <c r="I14" s="25">
        <f t="shared" si="0"/>
        <v>0</v>
      </c>
      <c r="J14" s="121"/>
      <c r="K14" s="26">
        <f t="shared" ref="K14" si="8">SUM($D14*J14)</f>
        <v>0</v>
      </c>
    </row>
    <row r="15" spans="1:12" ht="15" customHeight="1" x14ac:dyDescent="0.25">
      <c r="A15" s="19">
        <f t="shared" si="2"/>
        <v>9</v>
      </c>
      <c r="B15" s="20" t="s">
        <v>14</v>
      </c>
      <c r="C15" s="21" t="s">
        <v>137</v>
      </c>
      <c r="D15" s="22">
        <v>11.1</v>
      </c>
      <c r="E15" s="23" t="s">
        <v>23</v>
      </c>
      <c r="F15" s="30">
        <v>22.33</v>
      </c>
      <c r="G15" s="25">
        <f t="shared" si="0"/>
        <v>247.86299999999997</v>
      </c>
      <c r="H15" s="116"/>
      <c r="I15" s="25">
        <f t="shared" si="0"/>
        <v>0</v>
      </c>
      <c r="J15" s="121"/>
      <c r="K15" s="26">
        <f t="shared" ref="K15" si="9">SUM($D15*J15)</f>
        <v>0</v>
      </c>
    </row>
    <row r="16" spans="1:12" ht="15" customHeight="1" x14ac:dyDescent="0.25">
      <c r="A16" s="19">
        <f t="shared" si="2"/>
        <v>10</v>
      </c>
      <c r="B16" s="20" t="s">
        <v>15</v>
      </c>
      <c r="C16" s="21" t="s">
        <v>138</v>
      </c>
      <c r="D16" s="22">
        <v>1.1000000000000001</v>
      </c>
      <c r="E16" s="23" t="s">
        <v>23</v>
      </c>
      <c r="F16" s="30">
        <v>19.16</v>
      </c>
      <c r="G16" s="25">
        <f t="shared" si="0"/>
        <v>21.076000000000001</v>
      </c>
      <c r="H16" s="116"/>
      <c r="I16" s="25">
        <f t="shared" si="0"/>
        <v>0</v>
      </c>
      <c r="J16" s="121"/>
      <c r="K16" s="26">
        <f t="shared" ref="K16" si="10">SUM($D16*J16)</f>
        <v>0</v>
      </c>
    </row>
    <row r="17" spans="1:12" ht="15" customHeight="1" x14ac:dyDescent="0.25">
      <c r="A17" s="19">
        <f t="shared" si="2"/>
        <v>11</v>
      </c>
      <c r="B17" s="20" t="s">
        <v>16</v>
      </c>
      <c r="C17" s="21" t="s">
        <v>139</v>
      </c>
      <c r="D17" s="22">
        <v>1215.4000000000001</v>
      </c>
      <c r="E17" s="23" t="s">
        <v>4</v>
      </c>
      <c r="F17" s="30">
        <v>11.59</v>
      </c>
      <c r="G17" s="25">
        <f t="shared" si="0"/>
        <v>14086.486000000001</v>
      </c>
      <c r="H17" s="116"/>
      <c r="I17" s="25">
        <f t="shared" si="0"/>
        <v>0</v>
      </c>
      <c r="J17" s="121"/>
      <c r="K17" s="26">
        <f t="shared" ref="K17" si="11">SUM($D17*J17)</f>
        <v>0</v>
      </c>
    </row>
    <row r="18" spans="1:12" ht="15" customHeight="1" x14ac:dyDescent="0.25">
      <c r="A18" s="19">
        <f t="shared" si="2"/>
        <v>12</v>
      </c>
      <c r="B18" s="20" t="s">
        <v>17</v>
      </c>
      <c r="C18" s="21" t="s">
        <v>140</v>
      </c>
      <c r="D18" s="22">
        <v>1066.9000000000001</v>
      </c>
      <c r="E18" s="23" t="s">
        <v>4</v>
      </c>
      <c r="F18" s="30">
        <v>22.12</v>
      </c>
      <c r="G18" s="25">
        <f t="shared" si="0"/>
        <v>23599.828000000001</v>
      </c>
      <c r="H18" s="116"/>
      <c r="I18" s="25">
        <f t="shared" si="0"/>
        <v>0</v>
      </c>
      <c r="J18" s="121"/>
      <c r="K18" s="26">
        <f t="shared" ref="K18" si="12">SUM($D18*J18)</f>
        <v>0</v>
      </c>
    </row>
    <row r="19" spans="1:12" ht="15" customHeight="1" x14ac:dyDescent="0.25">
      <c r="A19" s="19">
        <f t="shared" si="2"/>
        <v>13</v>
      </c>
      <c r="B19" s="20" t="s">
        <v>39</v>
      </c>
      <c r="C19" s="21" t="s">
        <v>141</v>
      </c>
      <c r="D19" s="22">
        <v>5760.9</v>
      </c>
      <c r="E19" s="23" t="s">
        <v>4</v>
      </c>
      <c r="F19" s="30">
        <v>2.54</v>
      </c>
      <c r="G19" s="25">
        <f t="shared" si="0"/>
        <v>14632.686</v>
      </c>
      <c r="H19" s="118"/>
      <c r="I19" s="25">
        <f t="shared" si="0"/>
        <v>0</v>
      </c>
      <c r="J19" s="121"/>
      <c r="K19" s="26">
        <f t="shared" ref="K19" si="13">SUM($D19*J19)</f>
        <v>0</v>
      </c>
    </row>
    <row r="20" spans="1:12" ht="15" customHeight="1" x14ac:dyDescent="0.25">
      <c r="A20" s="19">
        <f t="shared" si="2"/>
        <v>14</v>
      </c>
      <c r="B20" s="20" t="s">
        <v>40</v>
      </c>
      <c r="C20" s="21" t="s">
        <v>232</v>
      </c>
      <c r="D20" s="22">
        <v>133.9</v>
      </c>
      <c r="E20" s="23" t="s">
        <v>24</v>
      </c>
      <c r="F20" s="30">
        <v>112.07</v>
      </c>
      <c r="G20" s="25">
        <f t="shared" si="0"/>
        <v>15006.172999999999</v>
      </c>
      <c r="H20" s="118"/>
      <c r="I20" s="25">
        <f t="shared" si="0"/>
        <v>0</v>
      </c>
      <c r="J20" s="121"/>
      <c r="K20" s="26">
        <f t="shared" ref="K20" si="14">SUM($D20*J20)</f>
        <v>0</v>
      </c>
    </row>
    <row r="21" spans="1:12" ht="15" customHeight="1" x14ac:dyDescent="0.25">
      <c r="A21" s="19">
        <f t="shared" si="2"/>
        <v>15</v>
      </c>
      <c r="B21" s="20" t="s">
        <v>40</v>
      </c>
      <c r="C21" s="21" t="s">
        <v>233</v>
      </c>
      <c r="D21" s="22">
        <v>297.3</v>
      </c>
      <c r="E21" s="23" t="s">
        <v>24</v>
      </c>
      <c r="F21" s="30">
        <v>112.07</v>
      </c>
      <c r="G21" s="25">
        <f t="shared" si="0"/>
        <v>33318.411</v>
      </c>
      <c r="H21" s="118"/>
      <c r="I21" s="25">
        <f t="shared" si="0"/>
        <v>0</v>
      </c>
      <c r="J21" s="121"/>
      <c r="K21" s="26">
        <f t="shared" ref="K21" si="15">SUM($D21*J21)</f>
        <v>0</v>
      </c>
      <c r="L21" s="139" t="s">
        <v>234</v>
      </c>
    </row>
    <row r="22" spans="1:12" ht="15" customHeight="1" x14ac:dyDescent="0.25">
      <c r="A22" s="19">
        <f t="shared" si="2"/>
        <v>16</v>
      </c>
      <c r="B22" s="20" t="s">
        <v>41</v>
      </c>
      <c r="C22" s="21" t="s">
        <v>142</v>
      </c>
      <c r="D22" s="22">
        <v>1</v>
      </c>
      <c r="E22" s="23" t="s">
        <v>3</v>
      </c>
      <c r="F22" s="32">
        <v>6489.21</v>
      </c>
      <c r="G22" s="25">
        <f t="shared" si="0"/>
        <v>6489.21</v>
      </c>
      <c r="H22" s="118"/>
      <c r="I22" s="25">
        <f t="shared" si="0"/>
        <v>0</v>
      </c>
      <c r="J22" s="121"/>
      <c r="K22" s="26">
        <f t="shared" ref="K22" si="16">SUM($D22*J22)</f>
        <v>0</v>
      </c>
    </row>
    <row r="23" spans="1:12" ht="15" customHeight="1" x14ac:dyDescent="0.25">
      <c r="A23" s="19">
        <f t="shared" si="2"/>
        <v>17</v>
      </c>
      <c r="B23" s="20" t="s">
        <v>42</v>
      </c>
      <c r="C23" s="21" t="s">
        <v>143</v>
      </c>
      <c r="D23" s="22">
        <v>1</v>
      </c>
      <c r="E23" s="23" t="s">
        <v>3</v>
      </c>
      <c r="F23" s="29">
        <v>5664.64</v>
      </c>
      <c r="G23" s="25">
        <f t="shared" si="0"/>
        <v>5664.64</v>
      </c>
      <c r="H23" s="116"/>
      <c r="I23" s="25">
        <f t="shared" si="0"/>
        <v>0</v>
      </c>
      <c r="J23" s="117"/>
      <c r="K23" s="26">
        <f t="shared" ref="K23" si="17">SUM($D23*J23)</f>
        <v>0</v>
      </c>
    </row>
    <row r="24" spans="1:12" ht="15" customHeight="1" x14ac:dyDescent="0.25">
      <c r="A24" s="19">
        <f t="shared" si="2"/>
        <v>18</v>
      </c>
      <c r="B24" s="20" t="s">
        <v>18</v>
      </c>
      <c r="C24" s="21" t="s">
        <v>162</v>
      </c>
      <c r="D24" s="22">
        <v>8</v>
      </c>
      <c r="E24" s="23" t="s">
        <v>2</v>
      </c>
      <c r="F24" s="32">
        <v>69.45</v>
      </c>
      <c r="G24" s="25">
        <f t="shared" si="0"/>
        <v>555.6</v>
      </c>
      <c r="H24" s="118"/>
      <c r="I24" s="25">
        <f t="shared" si="0"/>
        <v>0</v>
      </c>
      <c r="J24" s="121"/>
      <c r="K24" s="26">
        <f t="shared" ref="K24" si="18">SUM($D24*J24)</f>
        <v>0</v>
      </c>
    </row>
    <row r="25" spans="1:12" ht="15" customHeight="1" x14ac:dyDescent="0.25">
      <c r="A25" s="19">
        <f t="shared" si="2"/>
        <v>19</v>
      </c>
      <c r="B25" s="20" t="s">
        <v>43</v>
      </c>
      <c r="C25" s="21" t="s">
        <v>163</v>
      </c>
      <c r="D25" s="22">
        <v>12</v>
      </c>
      <c r="E25" s="23" t="s">
        <v>2</v>
      </c>
      <c r="F25" s="32">
        <v>159.66</v>
      </c>
      <c r="G25" s="25">
        <f t="shared" si="0"/>
        <v>1915.92</v>
      </c>
      <c r="H25" s="118"/>
      <c r="I25" s="25">
        <f t="shared" si="0"/>
        <v>0</v>
      </c>
      <c r="J25" s="121"/>
      <c r="K25" s="26">
        <f t="shared" ref="K25" si="19">SUM($D25*J25)</f>
        <v>0</v>
      </c>
    </row>
    <row r="26" spans="1:12" ht="15" customHeight="1" x14ac:dyDescent="0.25">
      <c r="A26" s="19">
        <f t="shared" si="2"/>
        <v>20</v>
      </c>
      <c r="B26" s="20" t="s">
        <v>19</v>
      </c>
      <c r="C26" s="21" t="s">
        <v>144</v>
      </c>
      <c r="D26" s="22">
        <v>151</v>
      </c>
      <c r="E26" s="23" t="s">
        <v>2</v>
      </c>
      <c r="F26" s="30">
        <v>20.420000000000002</v>
      </c>
      <c r="G26" s="25">
        <f t="shared" si="0"/>
        <v>3083.42</v>
      </c>
      <c r="H26" s="118"/>
      <c r="I26" s="25">
        <f t="shared" si="0"/>
        <v>0</v>
      </c>
      <c r="J26" s="121"/>
      <c r="K26" s="26">
        <f>SUM($D26*J26)</f>
        <v>0</v>
      </c>
    </row>
    <row r="27" spans="1:12" ht="15" customHeight="1" x14ac:dyDescent="0.25">
      <c r="A27" s="19">
        <f t="shared" si="2"/>
        <v>21</v>
      </c>
      <c r="B27" s="20" t="s">
        <v>44</v>
      </c>
      <c r="C27" s="21" t="s">
        <v>227</v>
      </c>
      <c r="D27" s="22">
        <v>808</v>
      </c>
      <c r="E27" s="23" t="s">
        <v>2</v>
      </c>
      <c r="F27" s="30">
        <v>20.010000000000002</v>
      </c>
      <c r="G27" s="25">
        <f t="shared" si="0"/>
        <v>16168.080000000002</v>
      </c>
      <c r="H27" s="118"/>
      <c r="I27" s="25">
        <f t="shared" si="0"/>
        <v>0</v>
      </c>
      <c r="J27" s="121"/>
      <c r="K27" s="26">
        <f t="shared" ref="K27" si="20">SUM($D27*J27)</f>
        <v>0</v>
      </c>
    </row>
    <row r="28" spans="1:12" ht="15" customHeight="1" x14ac:dyDescent="0.25">
      <c r="A28" s="19">
        <f t="shared" si="2"/>
        <v>22</v>
      </c>
      <c r="B28" s="20" t="s">
        <v>20</v>
      </c>
      <c r="C28" s="21" t="s">
        <v>150</v>
      </c>
      <c r="D28" s="22">
        <v>257</v>
      </c>
      <c r="E28" s="23" t="s">
        <v>4</v>
      </c>
      <c r="F28" s="30">
        <v>29.3</v>
      </c>
      <c r="G28" s="25">
        <f t="shared" si="0"/>
        <v>7530.1</v>
      </c>
      <c r="H28" s="118"/>
      <c r="I28" s="25">
        <f t="shared" si="0"/>
        <v>0</v>
      </c>
      <c r="J28" s="121"/>
      <c r="K28" s="26">
        <f t="shared" ref="K28" si="21">SUM($D28*J28)</f>
        <v>0</v>
      </c>
    </row>
    <row r="29" spans="1:12" ht="15" customHeight="1" x14ac:dyDescent="0.25">
      <c r="A29" s="19">
        <f t="shared" si="2"/>
        <v>23</v>
      </c>
      <c r="B29" s="20" t="s">
        <v>33</v>
      </c>
      <c r="C29" s="21" t="s">
        <v>151</v>
      </c>
      <c r="D29" s="22">
        <v>110</v>
      </c>
      <c r="E29" s="23" t="s">
        <v>4</v>
      </c>
      <c r="F29" s="30">
        <v>44.4</v>
      </c>
      <c r="G29" s="25">
        <f t="shared" si="0"/>
        <v>4884</v>
      </c>
      <c r="H29" s="118"/>
      <c r="I29" s="25">
        <f t="shared" si="0"/>
        <v>0</v>
      </c>
      <c r="J29" s="121"/>
      <c r="K29" s="26">
        <f t="shared" ref="K29" si="22">SUM($D29*J29)</f>
        <v>0</v>
      </c>
    </row>
    <row r="30" spans="1:12" ht="15" customHeight="1" x14ac:dyDescent="0.25">
      <c r="A30" s="19">
        <f t="shared" si="2"/>
        <v>24</v>
      </c>
      <c r="B30" s="20" t="s">
        <v>21</v>
      </c>
      <c r="C30" s="21" t="s">
        <v>145</v>
      </c>
      <c r="D30" s="22">
        <v>94</v>
      </c>
      <c r="E30" s="23" t="s">
        <v>5</v>
      </c>
      <c r="F30" s="30">
        <v>28.27</v>
      </c>
      <c r="G30" s="25">
        <f t="shared" si="0"/>
        <v>2657.38</v>
      </c>
      <c r="H30" s="118"/>
      <c r="I30" s="25">
        <f t="shared" si="0"/>
        <v>0</v>
      </c>
      <c r="J30" s="121"/>
      <c r="K30" s="26">
        <f t="shared" ref="K30" si="23">SUM($D30*J30)</f>
        <v>0</v>
      </c>
    </row>
    <row r="31" spans="1:12" ht="15" customHeight="1" x14ac:dyDescent="0.25">
      <c r="A31" s="19">
        <f t="shared" si="2"/>
        <v>25</v>
      </c>
      <c r="B31" s="33" t="s">
        <v>45</v>
      </c>
      <c r="C31" s="34" t="s">
        <v>146</v>
      </c>
      <c r="D31" s="35">
        <v>100</v>
      </c>
      <c r="E31" s="23" t="s">
        <v>4</v>
      </c>
      <c r="F31" s="30">
        <v>1.94</v>
      </c>
      <c r="G31" s="25">
        <f t="shared" si="0"/>
        <v>194</v>
      </c>
      <c r="H31" s="118"/>
      <c r="I31" s="25">
        <f t="shared" si="0"/>
        <v>0</v>
      </c>
      <c r="J31" s="121"/>
      <c r="K31" s="26">
        <f t="shared" ref="K31" si="24">SUM($D31*J31)</f>
        <v>0</v>
      </c>
    </row>
    <row r="32" spans="1:12" ht="15" customHeight="1" thickBot="1" x14ac:dyDescent="0.3">
      <c r="A32" s="36">
        <f t="shared" si="2"/>
        <v>26</v>
      </c>
      <c r="B32" s="33" t="s">
        <v>22</v>
      </c>
      <c r="C32" s="34" t="s">
        <v>147</v>
      </c>
      <c r="D32" s="35">
        <v>2028</v>
      </c>
      <c r="E32" s="37" t="s">
        <v>4</v>
      </c>
      <c r="F32" s="30">
        <v>2.52</v>
      </c>
      <c r="G32" s="38">
        <f t="shared" si="0"/>
        <v>5110.5600000000004</v>
      </c>
      <c r="H32" s="119"/>
      <c r="I32" s="38">
        <f t="shared" si="0"/>
        <v>0</v>
      </c>
      <c r="J32" s="121"/>
      <c r="K32" s="39">
        <f t="shared" ref="K32" si="25">SUM($D32*J32)</f>
        <v>0</v>
      </c>
    </row>
    <row r="33" spans="1:11" ht="16.5" customHeight="1" thickBot="1" x14ac:dyDescent="0.3">
      <c r="A33" s="148" t="s">
        <v>129</v>
      </c>
      <c r="B33" s="149"/>
      <c r="C33" s="149"/>
      <c r="D33" s="149"/>
      <c r="E33" s="169"/>
      <c r="F33" s="40"/>
      <c r="G33" s="41">
        <f>SUM(G7:G32)</f>
        <v>240532.80000000002</v>
      </c>
      <c r="H33" s="42"/>
      <c r="I33" s="43">
        <f>SUM(I7:I32)</f>
        <v>0</v>
      </c>
      <c r="J33" s="44"/>
      <c r="K33" s="45">
        <f>SUM(K7:K32)</f>
        <v>0</v>
      </c>
    </row>
    <row r="34" spans="1:11" ht="16.5" customHeight="1" thickBot="1" x14ac:dyDescent="0.3">
      <c r="A34" s="146" t="s">
        <v>120</v>
      </c>
      <c r="B34" s="147"/>
      <c r="C34" s="147"/>
      <c r="D34" s="147"/>
      <c r="E34" s="147"/>
      <c r="F34" s="9"/>
      <c r="G34" s="46"/>
      <c r="H34" s="9"/>
      <c r="I34" s="46"/>
      <c r="J34" s="9"/>
      <c r="K34" s="47"/>
    </row>
    <row r="35" spans="1:11" ht="15" customHeight="1" x14ac:dyDescent="0.25">
      <c r="A35" s="48">
        <f>A32+1</f>
        <v>27</v>
      </c>
      <c r="B35" s="49" t="s">
        <v>36</v>
      </c>
      <c r="C35" s="50" t="s">
        <v>161</v>
      </c>
      <c r="D35" s="51">
        <v>3</v>
      </c>
      <c r="E35" s="52" t="s">
        <v>6</v>
      </c>
      <c r="F35" s="53">
        <v>404.8</v>
      </c>
      <c r="G35" s="25">
        <f t="shared" ref="G35:I48" si="26">SUM($D35*F35)</f>
        <v>1214.4000000000001</v>
      </c>
      <c r="H35" s="122"/>
      <c r="I35" s="25">
        <f t="shared" si="26"/>
        <v>0</v>
      </c>
      <c r="J35" s="125"/>
      <c r="K35" s="26">
        <f t="shared" ref="K35" si="27">SUM($D35*J35)</f>
        <v>0</v>
      </c>
    </row>
    <row r="36" spans="1:11" ht="15" customHeight="1" x14ac:dyDescent="0.25">
      <c r="A36" s="19">
        <f>A35+1</f>
        <v>28</v>
      </c>
      <c r="B36" s="54" t="s">
        <v>25</v>
      </c>
      <c r="C36" s="55" t="s">
        <v>152</v>
      </c>
      <c r="D36" s="35">
        <v>3</v>
      </c>
      <c r="E36" s="23" t="s">
        <v>6</v>
      </c>
      <c r="F36" s="56">
        <v>284.89</v>
      </c>
      <c r="G36" s="25">
        <f t="shared" si="26"/>
        <v>854.67</v>
      </c>
      <c r="H36" s="123"/>
      <c r="I36" s="25">
        <f t="shared" si="26"/>
        <v>0</v>
      </c>
      <c r="J36" s="126"/>
      <c r="K36" s="26">
        <f t="shared" ref="K36" si="28">SUM($D36*J36)</f>
        <v>0</v>
      </c>
    </row>
    <row r="37" spans="1:11" ht="15" customHeight="1" x14ac:dyDescent="0.25">
      <c r="A37" s="19">
        <f t="shared" ref="A37:A48" si="29">A36+1</f>
        <v>29</v>
      </c>
      <c r="B37" s="54" t="s">
        <v>46</v>
      </c>
      <c r="C37" s="55" t="s">
        <v>153</v>
      </c>
      <c r="D37" s="35">
        <v>8</v>
      </c>
      <c r="E37" s="23" t="s">
        <v>6</v>
      </c>
      <c r="F37" s="56">
        <v>91.5</v>
      </c>
      <c r="G37" s="25">
        <f t="shared" si="26"/>
        <v>732</v>
      </c>
      <c r="H37" s="123"/>
      <c r="I37" s="25">
        <f t="shared" si="26"/>
        <v>0</v>
      </c>
      <c r="J37" s="126"/>
      <c r="K37" s="26">
        <f t="shared" ref="K37" si="30">SUM($D37*J37)</f>
        <v>0</v>
      </c>
    </row>
    <row r="38" spans="1:11" ht="15" customHeight="1" x14ac:dyDescent="0.25">
      <c r="A38" s="19">
        <f t="shared" si="29"/>
        <v>30</v>
      </c>
      <c r="B38" s="54" t="s">
        <v>47</v>
      </c>
      <c r="C38" s="55" t="s">
        <v>225</v>
      </c>
      <c r="D38" s="35">
        <v>1</v>
      </c>
      <c r="E38" s="23" t="s">
        <v>6</v>
      </c>
      <c r="F38" s="56">
        <v>4600</v>
      </c>
      <c r="G38" s="25">
        <f t="shared" si="26"/>
        <v>4600</v>
      </c>
      <c r="H38" s="123"/>
      <c r="I38" s="25">
        <f t="shared" si="26"/>
        <v>0</v>
      </c>
      <c r="J38" s="126"/>
      <c r="K38" s="26">
        <f t="shared" ref="K38" si="31">SUM($D38*J38)</f>
        <v>0</v>
      </c>
    </row>
    <row r="39" spans="1:11" ht="15" customHeight="1" x14ac:dyDescent="0.25">
      <c r="A39" s="19">
        <f t="shared" si="29"/>
        <v>31</v>
      </c>
      <c r="B39" s="54" t="s">
        <v>48</v>
      </c>
      <c r="C39" s="55" t="s">
        <v>226</v>
      </c>
      <c r="D39" s="35">
        <v>2</v>
      </c>
      <c r="E39" s="23" t="s">
        <v>6</v>
      </c>
      <c r="F39" s="56">
        <v>8396.74</v>
      </c>
      <c r="G39" s="25">
        <f t="shared" si="26"/>
        <v>16793.48</v>
      </c>
      <c r="H39" s="123"/>
      <c r="I39" s="25">
        <f t="shared" si="26"/>
        <v>0</v>
      </c>
      <c r="J39" s="126"/>
      <c r="K39" s="26">
        <f t="shared" ref="K39" si="32">SUM($D39*J39)</f>
        <v>0</v>
      </c>
    </row>
    <row r="40" spans="1:11" ht="14.25" customHeight="1" x14ac:dyDescent="0.25">
      <c r="A40" s="19">
        <f t="shared" si="29"/>
        <v>32</v>
      </c>
      <c r="B40" s="54" t="s">
        <v>49</v>
      </c>
      <c r="C40" s="55" t="s">
        <v>154</v>
      </c>
      <c r="D40" s="35">
        <v>168</v>
      </c>
      <c r="E40" s="23" t="s">
        <v>3</v>
      </c>
      <c r="F40" s="56">
        <v>4.8099999999999996</v>
      </c>
      <c r="G40" s="25">
        <f t="shared" si="26"/>
        <v>808.07999999999993</v>
      </c>
      <c r="H40" s="123"/>
      <c r="I40" s="25">
        <f t="shared" si="26"/>
        <v>0</v>
      </c>
      <c r="J40" s="126"/>
      <c r="K40" s="26">
        <f t="shared" ref="K40" si="33">SUM($D40*J40)</f>
        <v>0</v>
      </c>
    </row>
    <row r="41" spans="1:11" ht="15" customHeight="1" x14ac:dyDescent="0.25">
      <c r="A41" s="19">
        <f t="shared" si="29"/>
        <v>33</v>
      </c>
      <c r="B41" s="54" t="s">
        <v>51</v>
      </c>
      <c r="C41" s="55" t="s">
        <v>155</v>
      </c>
      <c r="D41" s="35">
        <v>306</v>
      </c>
      <c r="E41" s="23" t="s">
        <v>5</v>
      </c>
      <c r="F41" s="56">
        <v>2.12</v>
      </c>
      <c r="G41" s="25">
        <f t="shared" si="26"/>
        <v>648.72</v>
      </c>
      <c r="H41" s="123"/>
      <c r="I41" s="25">
        <f t="shared" si="26"/>
        <v>0</v>
      </c>
      <c r="J41" s="126"/>
      <c r="K41" s="26">
        <f t="shared" ref="K41" si="34">SUM($D41*J41)</f>
        <v>0</v>
      </c>
    </row>
    <row r="42" spans="1:11" ht="15" customHeight="1" x14ac:dyDescent="0.25">
      <c r="A42" s="19">
        <f t="shared" si="29"/>
        <v>34</v>
      </c>
      <c r="B42" s="54" t="s">
        <v>26</v>
      </c>
      <c r="C42" s="55" t="s">
        <v>156</v>
      </c>
      <c r="D42" s="35">
        <v>1</v>
      </c>
      <c r="E42" s="23" t="s">
        <v>1</v>
      </c>
      <c r="F42" s="56">
        <v>7486.63</v>
      </c>
      <c r="G42" s="25">
        <f t="shared" si="26"/>
        <v>7486.63</v>
      </c>
      <c r="H42" s="123"/>
      <c r="I42" s="25">
        <f t="shared" si="26"/>
        <v>0</v>
      </c>
      <c r="J42" s="126"/>
      <c r="K42" s="26">
        <f t="shared" ref="K42" si="35">SUM($D42*J42)</f>
        <v>0</v>
      </c>
    </row>
    <row r="43" spans="1:11" ht="15" customHeight="1" x14ac:dyDescent="0.25">
      <c r="A43" s="19">
        <f t="shared" si="29"/>
        <v>35</v>
      </c>
      <c r="B43" s="54" t="s">
        <v>27</v>
      </c>
      <c r="C43" s="55" t="s">
        <v>164</v>
      </c>
      <c r="D43" s="35">
        <v>324</v>
      </c>
      <c r="E43" s="23" t="s">
        <v>2</v>
      </c>
      <c r="F43" s="56">
        <v>2.2200000000000002</v>
      </c>
      <c r="G43" s="25">
        <f t="shared" si="26"/>
        <v>719.28000000000009</v>
      </c>
      <c r="H43" s="123"/>
      <c r="I43" s="25">
        <f t="shared" si="26"/>
        <v>0</v>
      </c>
      <c r="J43" s="126"/>
      <c r="K43" s="26">
        <f t="shared" ref="K43" si="36">SUM($D43*J43)</f>
        <v>0</v>
      </c>
    </row>
    <row r="44" spans="1:11" ht="15" customHeight="1" x14ac:dyDescent="0.25">
      <c r="A44" s="19">
        <f t="shared" si="29"/>
        <v>36</v>
      </c>
      <c r="B44" s="54" t="s">
        <v>109</v>
      </c>
      <c r="C44" s="55" t="s">
        <v>165</v>
      </c>
      <c r="D44" s="35">
        <v>345</v>
      </c>
      <c r="E44" s="23" t="s">
        <v>2</v>
      </c>
      <c r="F44" s="56">
        <v>4.46</v>
      </c>
      <c r="G44" s="25">
        <f t="shared" si="26"/>
        <v>1538.7</v>
      </c>
      <c r="H44" s="123"/>
      <c r="I44" s="25">
        <f t="shared" si="26"/>
        <v>0</v>
      </c>
      <c r="J44" s="126"/>
      <c r="K44" s="26">
        <f t="shared" ref="K44" si="37">SUM($D44*J44)</f>
        <v>0</v>
      </c>
    </row>
    <row r="45" spans="1:11" ht="15" customHeight="1" x14ac:dyDescent="0.25">
      <c r="A45" s="19">
        <f t="shared" si="29"/>
        <v>37</v>
      </c>
      <c r="B45" s="54" t="s">
        <v>50</v>
      </c>
      <c r="C45" s="55" t="s">
        <v>157</v>
      </c>
      <c r="D45" s="35">
        <v>0.03</v>
      </c>
      <c r="E45" s="23" t="s">
        <v>7</v>
      </c>
      <c r="F45" s="56">
        <v>2664.31</v>
      </c>
      <c r="G45" s="25">
        <f t="shared" si="26"/>
        <v>79.929299999999998</v>
      </c>
      <c r="H45" s="123"/>
      <c r="I45" s="25">
        <f t="shared" si="26"/>
        <v>0</v>
      </c>
      <c r="J45" s="126"/>
      <c r="K45" s="26">
        <f t="shared" ref="K45" si="38">SUM($D45*J45)</f>
        <v>0</v>
      </c>
    </row>
    <row r="46" spans="1:11" ht="15" customHeight="1" x14ac:dyDescent="0.25">
      <c r="A46" s="19">
        <f t="shared" si="29"/>
        <v>38</v>
      </c>
      <c r="B46" s="54" t="s">
        <v>110</v>
      </c>
      <c r="C46" s="55" t="s">
        <v>158</v>
      </c>
      <c r="D46" s="35">
        <v>13</v>
      </c>
      <c r="E46" s="23" t="s">
        <v>3</v>
      </c>
      <c r="F46" s="56">
        <v>110.53</v>
      </c>
      <c r="G46" s="25">
        <f t="shared" si="26"/>
        <v>1436.89</v>
      </c>
      <c r="H46" s="123"/>
      <c r="I46" s="25">
        <f t="shared" si="26"/>
        <v>0</v>
      </c>
      <c r="J46" s="126"/>
      <c r="K46" s="26">
        <f t="shared" ref="K46" si="39">SUM($D46*J46)</f>
        <v>0</v>
      </c>
    </row>
    <row r="47" spans="1:11" ht="14.25" customHeight="1" x14ac:dyDescent="0.25">
      <c r="A47" s="19">
        <f t="shared" si="29"/>
        <v>39</v>
      </c>
      <c r="B47" s="54" t="s">
        <v>111</v>
      </c>
      <c r="C47" s="55" t="s">
        <v>159</v>
      </c>
      <c r="D47" s="57">
        <f>((1150*2)+(370*2))/5280</f>
        <v>0.5757575757575758</v>
      </c>
      <c r="E47" s="23" t="s">
        <v>7</v>
      </c>
      <c r="F47" s="56">
        <v>3811.77</v>
      </c>
      <c r="G47" s="25">
        <f t="shared" si="26"/>
        <v>2194.6554545454546</v>
      </c>
      <c r="H47" s="123"/>
      <c r="I47" s="25">
        <f t="shared" si="26"/>
        <v>0</v>
      </c>
      <c r="J47" s="126"/>
      <c r="K47" s="26">
        <f t="shared" ref="K47" si="40">SUM($D47*J47)</f>
        <v>0</v>
      </c>
    </row>
    <row r="48" spans="1:11" ht="15" customHeight="1" thickBot="1" x14ac:dyDescent="0.3">
      <c r="A48" s="36">
        <f t="shared" si="29"/>
        <v>40</v>
      </c>
      <c r="B48" s="58" t="s">
        <v>112</v>
      </c>
      <c r="C48" s="59" t="s">
        <v>160</v>
      </c>
      <c r="D48" s="35">
        <v>0.4</v>
      </c>
      <c r="E48" s="37" t="s">
        <v>7</v>
      </c>
      <c r="F48" s="60">
        <v>3812.39</v>
      </c>
      <c r="G48" s="25">
        <f t="shared" si="26"/>
        <v>1524.9560000000001</v>
      </c>
      <c r="H48" s="124"/>
      <c r="I48" s="25">
        <f t="shared" si="26"/>
        <v>0</v>
      </c>
      <c r="J48" s="127"/>
      <c r="K48" s="26">
        <f t="shared" ref="K48" si="41">SUM($D48*J48)</f>
        <v>0</v>
      </c>
    </row>
    <row r="49" spans="1:12" ht="17.25" customHeight="1" thickBot="1" x14ac:dyDescent="0.3">
      <c r="A49" s="148" t="s">
        <v>128</v>
      </c>
      <c r="B49" s="149"/>
      <c r="C49" s="149"/>
      <c r="D49" s="149"/>
      <c r="E49" s="149"/>
      <c r="F49" s="61"/>
      <c r="G49" s="41">
        <f>SUM(G35:G48)</f>
        <v>40632.390754545449</v>
      </c>
      <c r="H49" s="62"/>
      <c r="I49" s="41">
        <f>SUM(I35:I48)</f>
        <v>0</v>
      </c>
      <c r="J49" s="62"/>
      <c r="K49" s="45">
        <f>SUM(K35:K48)</f>
        <v>0</v>
      </c>
      <c r="L49" s="2"/>
    </row>
    <row r="50" spans="1:12" ht="16.5" customHeight="1" thickBot="1" x14ac:dyDescent="0.3">
      <c r="A50" s="146" t="s">
        <v>121</v>
      </c>
      <c r="B50" s="147"/>
      <c r="C50" s="147"/>
      <c r="D50" s="147"/>
      <c r="E50" s="147"/>
      <c r="F50" s="9"/>
      <c r="G50" s="46"/>
      <c r="H50" s="9"/>
      <c r="I50" s="46"/>
      <c r="J50" s="9"/>
      <c r="K50" s="47"/>
      <c r="L50" s="2"/>
    </row>
    <row r="51" spans="1:12" s="3" customFormat="1" ht="15" customHeight="1" x14ac:dyDescent="0.25">
      <c r="A51" s="48">
        <f>A48+1</f>
        <v>41</v>
      </c>
      <c r="B51" s="63" t="s">
        <v>28</v>
      </c>
      <c r="C51" s="64" t="s">
        <v>166</v>
      </c>
      <c r="D51" s="51">
        <v>4341</v>
      </c>
      <c r="E51" s="65" t="s">
        <v>2</v>
      </c>
      <c r="F51" s="66">
        <v>7.74</v>
      </c>
      <c r="G51" s="25">
        <f t="shared" ref="G51:I99" si="42">SUM($D51*F51)</f>
        <v>33599.340000000004</v>
      </c>
      <c r="H51" s="128"/>
      <c r="I51" s="25">
        <f t="shared" si="42"/>
        <v>0</v>
      </c>
      <c r="J51" s="131"/>
      <c r="K51" s="26">
        <f t="shared" ref="K51" si="43">SUM($D51*J51)</f>
        <v>0</v>
      </c>
    </row>
    <row r="52" spans="1:12" s="3" customFormat="1" ht="15" customHeight="1" x14ac:dyDescent="0.25">
      <c r="A52" s="19">
        <f>A51+1</f>
        <v>42</v>
      </c>
      <c r="B52" s="67" t="s">
        <v>29</v>
      </c>
      <c r="C52" s="68" t="s">
        <v>167</v>
      </c>
      <c r="D52" s="35">
        <v>1808</v>
      </c>
      <c r="E52" s="69" t="s">
        <v>2</v>
      </c>
      <c r="F52" s="70">
        <v>22.2</v>
      </c>
      <c r="G52" s="25">
        <f t="shared" si="42"/>
        <v>40137.599999999999</v>
      </c>
      <c r="H52" s="129"/>
      <c r="I52" s="25">
        <f t="shared" si="42"/>
        <v>0</v>
      </c>
      <c r="J52" s="132"/>
      <c r="K52" s="26">
        <f t="shared" ref="K52" si="44">SUM($D52*J52)</f>
        <v>0</v>
      </c>
    </row>
    <row r="53" spans="1:12" s="3" customFormat="1" ht="15" customHeight="1" x14ac:dyDescent="0.25">
      <c r="A53" s="19">
        <f t="shared" ref="A53:A99" si="45">A52+1</f>
        <v>43</v>
      </c>
      <c r="B53" s="67" t="s">
        <v>54</v>
      </c>
      <c r="C53" s="68" t="s">
        <v>168</v>
      </c>
      <c r="D53" s="35">
        <v>15</v>
      </c>
      <c r="E53" s="69" t="s">
        <v>2</v>
      </c>
      <c r="F53" s="70">
        <v>25.25</v>
      </c>
      <c r="G53" s="25">
        <f t="shared" si="42"/>
        <v>378.75</v>
      </c>
      <c r="H53" s="129"/>
      <c r="I53" s="25">
        <f t="shared" si="42"/>
        <v>0</v>
      </c>
      <c r="J53" s="132"/>
      <c r="K53" s="26">
        <f t="shared" ref="K53" si="46">SUM($D53*J53)</f>
        <v>0</v>
      </c>
    </row>
    <row r="54" spans="1:12" s="3" customFormat="1" ht="15" customHeight="1" x14ac:dyDescent="0.25">
      <c r="A54" s="19">
        <f t="shared" si="45"/>
        <v>44</v>
      </c>
      <c r="B54" s="67" t="s">
        <v>30</v>
      </c>
      <c r="C54" s="68" t="s">
        <v>206</v>
      </c>
      <c r="D54" s="35">
        <v>1</v>
      </c>
      <c r="E54" s="69" t="s">
        <v>10</v>
      </c>
      <c r="F54" s="70">
        <v>6279.06</v>
      </c>
      <c r="G54" s="25">
        <f t="shared" si="42"/>
        <v>6279.06</v>
      </c>
      <c r="H54" s="129"/>
      <c r="I54" s="25">
        <f t="shared" si="42"/>
        <v>0</v>
      </c>
      <c r="J54" s="132"/>
      <c r="K54" s="26">
        <f t="shared" ref="K54" si="47">SUM($D54*J54)</f>
        <v>0</v>
      </c>
    </row>
    <row r="55" spans="1:12" s="3" customFormat="1" ht="15" customHeight="1" x14ac:dyDescent="0.25">
      <c r="A55" s="19">
        <f t="shared" si="45"/>
        <v>45</v>
      </c>
      <c r="B55" s="67" t="s">
        <v>31</v>
      </c>
      <c r="C55" s="68" t="s">
        <v>207</v>
      </c>
      <c r="D55" s="71">
        <v>220</v>
      </c>
      <c r="E55" s="69" t="s">
        <v>2</v>
      </c>
      <c r="F55" s="70">
        <v>2.54</v>
      </c>
      <c r="G55" s="25">
        <f t="shared" si="42"/>
        <v>558.79999999999995</v>
      </c>
      <c r="H55" s="129"/>
      <c r="I55" s="25">
        <f t="shared" si="42"/>
        <v>0</v>
      </c>
      <c r="J55" s="132"/>
      <c r="K55" s="26">
        <f t="shared" ref="K55" si="48">SUM($D55*J55)</f>
        <v>0</v>
      </c>
    </row>
    <row r="56" spans="1:12" s="3" customFormat="1" ht="15" customHeight="1" x14ac:dyDescent="0.25">
      <c r="A56" s="19">
        <f t="shared" si="45"/>
        <v>46</v>
      </c>
      <c r="B56" s="67" t="s">
        <v>55</v>
      </c>
      <c r="C56" s="68" t="s">
        <v>208</v>
      </c>
      <c r="D56" s="35">
        <v>4493</v>
      </c>
      <c r="E56" s="69" t="s">
        <v>2</v>
      </c>
      <c r="F56" s="70">
        <v>2.2999999999999998</v>
      </c>
      <c r="G56" s="25">
        <f t="shared" si="42"/>
        <v>10333.9</v>
      </c>
      <c r="H56" s="129"/>
      <c r="I56" s="25">
        <f t="shared" si="42"/>
        <v>0</v>
      </c>
      <c r="J56" s="132"/>
      <c r="K56" s="26">
        <f t="shared" ref="K56" si="49">SUM($D56*J56)</f>
        <v>0</v>
      </c>
    </row>
    <row r="57" spans="1:12" s="3" customFormat="1" ht="15" customHeight="1" x14ac:dyDescent="0.25">
      <c r="A57" s="19">
        <f t="shared" si="45"/>
        <v>47</v>
      </c>
      <c r="B57" s="67" t="s">
        <v>32</v>
      </c>
      <c r="C57" s="68" t="s">
        <v>169</v>
      </c>
      <c r="D57" s="35">
        <v>8</v>
      </c>
      <c r="E57" s="69" t="s">
        <v>3</v>
      </c>
      <c r="F57" s="70">
        <v>38.450000000000003</v>
      </c>
      <c r="G57" s="25">
        <f t="shared" si="42"/>
        <v>307.60000000000002</v>
      </c>
      <c r="H57" s="129"/>
      <c r="I57" s="25">
        <f t="shared" si="42"/>
        <v>0</v>
      </c>
      <c r="J57" s="132"/>
      <c r="K57" s="26">
        <f t="shared" ref="K57" si="50">SUM($D57*J57)</f>
        <v>0</v>
      </c>
    </row>
    <row r="58" spans="1:12" s="3" customFormat="1" ht="15" customHeight="1" x14ac:dyDescent="0.25">
      <c r="A58" s="19">
        <f t="shared" si="45"/>
        <v>48</v>
      </c>
      <c r="B58" s="67" t="s">
        <v>56</v>
      </c>
      <c r="C58" s="68" t="s">
        <v>170</v>
      </c>
      <c r="D58" s="35">
        <v>13</v>
      </c>
      <c r="E58" s="69" t="s">
        <v>3</v>
      </c>
      <c r="F58" s="70">
        <v>72.03</v>
      </c>
      <c r="G58" s="25">
        <f t="shared" si="42"/>
        <v>936.39</v>
      </c>
      <c r="H58" s="129"/>
      <c r="I58" s="25">
        <f t="shared" si="42"/>
        <v>0</v>
      </c>
      <c r="J58" s="132"/>
      <c r="K58" s="26">
        <f t="shared" ref="K58" si="51">SUM($D58*J58)</f>
        <v>0</v>
      </c>
    </row>
    <row r="59" spans="1:12" s="3" customFormat="1" ht="15" customHeight="1" x14ac:dyDescent="0.25">
      <c r="A59" s="19">
        <f t="shared" si="45"/>
        <v>49</v>
      </c>
      <c r="B59" s="72" t="s">
        <v>57</v>
      </c>
      <c r="C59" s="73" t="s">
        <v>171</v>
      </c>
      <c r="D59" s="74">
        <v>2</v>
      </c>
      <c r="E59" s="74" t="s">
        <v>3</v>
      </c>
      <c r="F59" s="70">
        <v>816.14</v>
      </c>
      <c r="G59" s="25">
        <f t="shared" si="42"/>
        <v>1632.28</v>
      </c>
      <c r="H59" s="129"/>
      <c r="I59" s="25">
        <f t="shared" si="42"/>
        <v>0</v>
      </c>
      <c r="J59" s="132"/>
      <c r="K59" s="26">
        <f t="shared" ref="K59" si="52">SUM($D59*J59)</f>
        <v>0</v>
      </c>
    </row>
    <row r="60" spans="1:12" s="3" customFormat="1" ht="15" customHeight="1" x14ac:dyDescent="0.25">
      <c r="A60" s="19">
        <f t="shared" si="45"/>
        <v>50</v>
      </c>
      <c r="B60" s="72" t="s">
        <v>58</v>
      </c>
      <c r="C60" s="73" t="s">
        <v>172</v>
      </c>
      <c r="D60" s="74">
        <v>2</v>
      </c>
      <c r="E60" s="74" t="s">
        <v>3</v>
      </c>
      <c r="F60" s="70">
        <v>52</v>
      </c>
      <c r="G60" s="25">
        <f t="shared" si="42"/>
        <v>104</v>
      </c>
      <c r="H60" s="129"/>
      <c r="I60" s="25">
        <f t="shared" si="42"/>
        <v>0</v>
      </c>
      <c r="J60" s="132"/>
      <c r="K60" s="26">
        <f t="shared" ref="K60" si="53">SUM($D60*J60)</f>
        <v>0</v>
      </c>
    </row>
    <row r="61" spans="1:12" s="3" customFormat="1" ht="15" customHeight="1" x14ac:dyDescent="0.25">
      <c r="A61" s="19">
        <f t="shared" si="45"/>
        <v>51</v>
      </c>
      <c r="B61" s="72" t="s">
        <v>59</v>
      </c>
      <c r="C61" s="73" t="s">
        <v>173</v>
      </c>
      <c r="D61" s="74">
        <v>2</v>
      </c>
      <c r="E61" s="74" t="s">
        <v>3</v>
      </c>
      <c r="F61" s="70">
        <v>189.36</v>
      </c>
      <c r="G61" s="25">
        <f t="shared" si="42"/>
        <v>378.72</v>
      </c>
      <c r="H61" s="129"/>
      <c r="I61" s="25">
        <f t="shared" si="42"/>
        <v>0</v>
      </c>
      <c r="J61" s="132"/>
      <c r="K61" s="26">
        <f t="shared" ref="K61" si="54">SUM($D61*J61)</f>
        <v>0</v>
      </c>
    </row>
    <row r="62" spans="1:12" s="3" customFormat="1" ht="15" customHeight="1" x14ac:dyDescent="0.25">
      <c r="A62" s="19">
        <f t="shared" si="45"/>
        <v>52</v>
      </c>
      <c r="B62" s="72" t="s">
        <v>60</v>
      </c>
      <c r="C62" s="73" t="s">
        <v>174</v>
      </c>
      <c r="D62" s="74">
        <v>2</v>
      </c>
      <c r="E62" s="74" t="s">
        <v>3</v>
      </c>
      <c r="F62" s="70">
        <v>1061.27</v>
      </c>
      <c r="G62" s="25">
        <f t="shared" si="42"/>
        <v>2122.54</v>
      </c>
      <c r="H62" s="129"/>
      <c r="I62" s="25">
        <f t="shared" si="42"/>
        <v>0</v>
      </c>
      <c r="J62" s="132"/>
      <c r="K62" s="26">
        <f t="shared" ref="K62" si="55">SUM($D62*J62)</f>
        <v>0</v>
      </c>
    </row>
    <row r="63" spans="1:12" s="3" customFormat="1" ht="15" customHeight="1" x14ac:dyDescent="0.25">
      <c r="A63" s="19">
        <f t="shared" si="45"/>
        <v>53</v>
      </c>
      <c r="B63" s="72" t="s">
        <v>61</v>
      </c>
      <c r="C63" s="73" t="s">
        <v>175</v>
      </c>
      <c r="D63" s="74">
        <v>1</v>
      </c>
      <c r="E63" s="74" t="s">
        <v>3</v>
      </c>
      <c r="F63" s="70">
        <v>454.91</v>
      </c>
      <c r="G63" s="25">
        <f t="shared" si="42"/>
        <v>454.91</v>
      </c>
      <c r="H63" s="129"/>
      <c r="I63" s="25">
        <f t="shared" si="42"/>
        <v>0</v>
      </c>
      <c r="J63" s="132"/>
      <c r="K63" s="26">
        <f t="shared" ref="K63" si="56">SUM($D63*J63)</f>
        <v>0</v>
      </c>
    </row>
    <row r="64" spans="1:12" s="3" customFormat="1" ht="15" customHeight="1" x14ac:dyDescent="0.25">
      <c r="A64" s="19">
        <f t="shared" si="45"/>
        <v>54</v>
      </c>
      <c r="B64" s="72" t="s">
        <v>62</v>
      </c>
      <c r="C64" s="73" t="s">
        <v>176</v>
      </c>
      <c r="D64" s="74">
        <v>1</v>
      </c>
      <c r="E64" s="74" t="s">
        <v>3</v>
      </c>
      <c r="F64" s="70">
        <v>34.24</v>
      </c>
      <c r="G64" s="25">
        <f t="shared" si="42"/>
        <v>34.24</v>
      </c>
      <c r="H64" s="129"/>
      <c r="I64" s="25">
        <f t="shared" si="42"/>
        <v>0</v>
      </c>
      <c r="J64" s="132"/>
      <c r="K64" s="26">
        <f t="shared" ref="K64" si="57">SUM($D64*J64)</f>
        <v>0</v>
      </c>
    </row>
    <row r="65" spans="1:11" s="3" customFormat="1" ht="15" customHeight="1" x14ac:dyDescent="0.25">
      <c r="A65" s="19">
        <f t="shared" si="45"/>
        <v>55</v>
      </c>
      <c r="B65" s="72" t="s">
        <v>63</v>
      </c>
      <c r="C65" s="73" t="s">
        <v>177</v>
      </c>
      <c r="D65" s="74">
        <v>3140</v>
      </c>
      <c r="E65" s="74" t="s">
        <v>2</v>
      </c>
      <c r="F65" s="70">
        <v>2.2000000000000002</v>
      </c>
      <c r="G65" s="25">
        <f t="shared" si="42"/>
        <v>6908.0000000000009</v>
      </c>
      <c r="H65" s="129"/>
      <c r="I65" s="25">
        <f t="shared" si="42"/>
        <v>0</v>
      </c>
      <c r="J65" s="132"/>
      <c r="K65" s="26">
        <f t="shared" ref="K65" si="58">SUM($D65*J65)</f>
        <v>0</v>
      </c>
    </row>
    <row r="66" spans="1:11" s="3" customFormat="1" ht="15" customHeight="1" x14ac:dyDescent="0.25">
      <c r="A66" s="19">
        <f t="shared" si="45"/>
        <v>56</v>
      </c>
      <c r="B66" s="72" t="s">
        <v>64</v>
      </c>
      <c r="C66" s="73" t="s">
        <v>178</v>
      </c>
      <c r="D66" s="75">
        <v>30</v>
      </c>
      <c r="E66" s="74" t="s">
        <v>3</v>
      </c>
      <c r="F66" s="70">
        <v>654.66999999999996</v>
      </c>
      <c r="G66" s="25">
        <f t="shared" si="42"/>
        <v>19640.099999999999</v>
      </c>
      <c r="H66" s="129"/>
      <c r="I66" s="25">
        <f t="shared" si="42"/>
        <v>0</v>
      </c>
      <c r="J66" s="132"/>
      <c r="K66" s="26">
        <f t="shared" ref="K66" si="59">SUM($D66*J66)</f>
        <v>0</v>
      </c>
    </row>
    <row r="67" spans="1:11" s="3" customFormat="1" ht="15" customHeight="1" x14ac:dyDescent="0.25">
      <c r="A67" s="19">
        <f t="shared" si="45"/>
        <v>57</v>
      </c>
      <c r="B67" s="72" t="s">
        <v>65</v>
      </c>
      <c r="C67" s="73" t="s">
        <v>179</v>
      </c>
      <c r="D67" s="74">
        <v>5</v>
      </c>
      <c r="E67" s="74" t="s">
        <v>3</v>
      </c>
      <c r="F67" s="70">
        <v>1001.35</v>
      </c>
      <c r="G67" s="25">
        <f t="shared" si="42"/>
        <v>5006.75</v>
      </c>
      <c r="H67" s="129"/>
      <c r="I67" s="25">
        <f t="shared" si="42"/>
        <v>0</v>
      </c>
      <c r="J67" s="132"/>
      <c r="K67" s="26">
        <f t="shared" ref="K67" si="60">SUM($D67*J67)</f>
        <v>0</v>
      </c>
    </row>
    <row r="68" spans="1:11" s="3" customFormat="1" ht="15" customHeight="1" x14ac:dyDescent="0.25">
      <c r="A68" s="19">
        <f t="shared" si="45"/>
        <v>58</v>
      </c>
      <c r="B68" s="72" t="s">
        <v>66</v>
      </c>
      <c r="C68" s="73" t="s">
        <v>209</v>
      </c>
      <c r="D68" s="74">
        <v>2</v>
      </c>
      <c r="E68" s="74" t="s">
        <v>3</v>
      </c>
      <c r="F68" s="70">
        <v>2209.6</v>
      </c>
      <c r="G68" s="25">
        <f t="shared" si="42"/>
        <v>4419.2</v>
      </c>
      <c r="H68" s="129"/>
      <c r="I68" s="25">
        <f t="shared" si="42"/>
        <v>0</v>
      </c>
      <c r="J68" s="132"/>
      <c r="K68" s="26">
        <f t="shared" ref="K68" si="61">SUM($D68*J68)</f>
        <v>0</v>
      </c>
    </row>
    <row r="69" spans="1:11" s="3" customFormat="1" ht="15" customHeight="1" x14ac:dyDescent="0.25">
      <c r="A69" s="19">
        <f t="shared" si="45"/>
        <v>59</v>
      </c>
      <c r="B69" s="72" t="s">
        <v>67</v>
      </c>
      <c r="C69" s="73" t="s">
        <v>210</v>
      </c>
      <c r="D69" s="74">
        <v>1</v>
      </c>
      <c r="E69" s="74" t="s">
        <v>6</v>
      </c>
      <c r="F69" s="70">
        <v>1355</v>
      </c>
      <c r="G69" s="25">
        <f t="shared" si="42"/>
        <v>1355</v>
      </c>
      <c r="H69" s="129"/>
      <c r="I69" s="25">
        <f t="shared" si="42"/>
        <v>0</v>
      </c>
      <c r="J69" s="132"/>
      <c r="K69" s="26">
        <f t="shared" ref="K69" si="62">SUM($D69*J69)</f>
        <v>0</v>
      </c>
    </row>
    <row r="70" spans="1:11" s="3" customFormat="1" ht="15" customHeight="1" x14ac:dyDescent="0.25">
      <c r="A70" s="19">
        <f t="shared" si="45"/>
        <v>60</v>
      </c>
      <c r="B70" s="72" t="s">
        <v>68</v>
      </c>
      <c r="C70" s="73" t="s">
        <v>180</v>
      </c>
      <c r="D70" s="74">
        <v>1371</v>
      </c>
      <c r="E70" s="74" t="s">
        <v>2</v>
      </c>
      <c r="F70" s="70">
        <v>3.67</v>
      </c>
      <c r="G70" s="25">
        <f t="shared" si="42"/>
        <v>5031.57</v>
      </c>
      <c r="H70" s="129"/>
      <c r="I70" s="25">
        <f t="shared" si="42"/>
        <v>0</v>
      </c>
      <c r="J70" s="132"/>
      <c r="K70" s="26">
        <f t="shared" ref="K70" si="63">SUM($D70*J70)</f>
        <v>0</v>
      </c>
    </row>
    <row r="71" spans="1:11" s="3" customFormat="1" ht="15" customHeight="1" x14ac:dyDescent="0.25">
      <c r="A71" s="19">
        <f t="shared" si="45"/>
        <v>61</v>
      </c>
      <c r="B71" s="72" t="s">
        <v>69</v>
      </c>
      <c r="C71" s="73" t="s">
        <v>181</v>
      </c>
      <c r="D71" s="74">
        <v>1</v>
      </c>
      <c r="E71" s="74" t="s">
        <v>3</v>
      </c>
      <c r="F71" s="70">
        <v>3488.5</v>
      </c>
      <c r="G71" s="25">
        <f t="shared" si="42"/>
        <v>3488.5</v>
      </c>
      <c r="H71" s="129"/>
      <c r="I71" s="25">
        <f t="shared" si="42"/>
        <v>0</v>
      </c>
      <c r="J71" s="132"/>
      <c r="K71" s="26">
        <f t="shared" ref="K71" si="64">SUM($D71*J71)</f>
        <v>0</v>
      </c>
    </row>
    <row r="72" spans="1:11" s="3" customFormat="1" ht="15" customHeight="1" x14ac:dyDescent="0.25">
      <c r="A72" s="19">
        <f t="shared" si="45"/>
        <v>62</v>
      </c>
      <c r="B72" s="72" t="s">
        <v>70</v>
      </c>
      <c r="C72" s="73" t="s">
        <v>182</v>
      </c>
      <c r="D72" s="74">
        <v>1</v>
      </c>
      <c r="E72" s="74" t="s">
        <v>3</v>
      </c>
      <c r="F72" s="70">
        <v>1602.96</v>
      </c>
      <c r="G72" s="25">
        <f t="shared" si="42"/>
        <v>1602.96</v>
      </c>
      <c r="H72" s="129"/>
      <c r="I72" s="25">
        <f t="shared" si="42"/>
        <v>0</v>
      </c>
      <c r="J72" s="132"/>
      <c r="K72" s="26">
        <f t="shared" ref="K72" si="65">SUM($D72*J72)</f>
        <v>0</v>
      </c>
    </row>
    <row r="73" spans="1:11" s="3" customFormat="1" ht="15" customHeight="1" x14ac:dyDescent="0.25">
      <c r="A73" s="19">
        <f t="shared" si="45"/>
        <v>63</v>
      </c>
      <c r="B73" s="72" t="s">
        <v>71</v>
      </c>
      <c r="C73" s="73" t="s">
        <v>211</v>
      </c>
      <c r="D73" s="74">
        <v>2</v>
      </c>
      <c r="E73" s="74" t="s">
        <v>3</v>
      </c>
      <c r="F73" s="70">
        <v>1631.25</v>
      </c>
      <c r="G73" s="25">
        <f t="shared" si="42"/>
        <v>3262.5</v>
      </c>
      <c r="H73" s="129"/>
      <c r="I73" s="25">
        <f t="shared" si="42"/>
        <v>0</v>
      </c>
      <c r="J73" s="132"/>
      <c r="K73" s="26">
        <f t="shared" ref="K73" si="66">SUM($D73*J73)</f>
        <v>0</v>
      </c>
    </row>
    <row r="74" spans="1:11" s="3" customFormat="1" ht="15" customHeight="1" x14ac:dyDescent="0.25">
      <c r="A74" s="19">
        <f t="shared" si="45"/>
        <v>64</v>
      </c>
      <c r="B74" s="72" t="s">
        <v>72</v>
      </c>
      <c r="C74" s="73" t="s">
        <v>183</v>
      </c>
      <c r="D74" s="74">
        <v>3</v>
      </c>
      <c r="E74" s="74" t="s">
        <v>3</v>
      </c>
      <c r="F74" s="70">
        <v>1259.33</v>
      </c>
      <c r="G74" s="25">
        <f t="shared" si="42"/>
        <v>3777.99</v>
      </c>
      <c r="H74" s="129"/>
      <c r="I74" s="25">
        <f t="shared" si="42"/>
        <v>0</v>
      </c>
      <c r="J74" s="132"/>
      <c r="K74" s="26">
        <f t="shared" ref="K74" si="67">SUM($D74*J74)</f>
        <v>0</v>
      </c>
    </row>
    <row r="75" spans="1:11" s="3" customFormat="1" ht="15" customHeight="1" x14ac:dyDescent="0.25">
      <c r="A75" s="19">
        <f t="shared" si="45"/>
        <v>65</v>
      </c>
      <c r="B75" s="72" t="s">
        <v>73</v>
      </c>
      <c r="C75" s="73" t="s">
        <v>184</v>
      </c>
      <c r="D75" s="74">
        <v>3</v>
      </c>
      <c r="E75" s="74" t="s">
        <v>3</v>
      </c>
      <c r="F75" s="70">
        <v>146.96</v>
      </c>
      <c r="G75" s="25">
        <f t="shared" si="42"/>
        <v>440.88</v>
      </c>
      <c r="H75" s="129"/>
      <c r="I75" s="25">
        <f t="shared" si="42"/>
        <v>0</v>
      </c>
      <c r="J75" s="132"/>
      <c r="K75" s="26">
        <f t="shared" ref="K75" si="68">SUM($D75*J75)</f>
        <v>0</v>
      </c>
    </row>
    <row r="76" spans="1:11" s="3" customFormat="1" ht="15" customHeight="1" x14ac:dyDescent="0.25">
      <c r="A76" s="19">
        <f t="shared" si="45"/>
        <v>66</v>
      </c>
      <c r="B76" s="72" t="s">
        <v>74</v>
      </c>
      <c r="C76" s="73" t="s">
        <v>185</v>
      </c>
      <c r="D76" s="74">
        <v>3</v>
      </c>
      <c r="E76" s="74" t="s">
        <v>3</v>
      </c>
      <c r="F76" s="70">
        <v>1740.47</v>
      </c>
      <c r="G76" s="25">
        <f t="shared" si="42"/>
        <v>5221.41</v>
      </c>
      <c r="H76" s="129"/>
      <c r="I76" s="25">
        <f t="shared" si="42"/>
        <v>0</v>
      </c>
      <c r="J76" s="132"/>
      <c r="K76" s="26">
        <f t="shared" ref="K76" si="69">SUM($D76*J76)</f>
        <v>0</v>
      </c>
    </row>
    <row r="77" spans="1:11" s="3" customFormat="1" ht="15" customHeight="1" x14ac:dyDescent="0.25">
      <c r="A77" s="19">
        <f t="shared" si="45"/>
        <v>67</v>
      </c>
      <c r="B77" s="72" t="s">
        <v>75</v>
      </c>
      <c r="C77" s="73" t="s">
        <v>186</v>
      </c>
      <c r="D77" s="74">
        <v>1</v>
      </c>
      <c r="E77" s="74" t="s">
        <v>3</v>
      </c>
      <c r="F77" s="70">
        <v>38000</v>
      </c>
      <c r="G77" s="25">
        <f t="shared" si="42"/>
        <v>38000</v>
      </c>
      <c r="H77" s="129"/>
      <c r="I77" s="25">
        <f t="shared" si="42"/>
        <v>0</v>
      </c>
      <c r="J77" s="132"/>
      <c r="K77" s="26">
        <f t="shared" ref="K77" si="70">SUM($D77*J77)</f>
        <v>0</v>
      </c>
    </row>
    <row r="78" spans="1:11" s="3" customFormat="1" ht="15" customHeight="1" x14ac:dyDescent="0.25">
      <c r="A78" s="19">
        <f t="shared" si="45"/>
        <v>68</v>
      </c>
      <c r="B78" s="72" t="s">
        <v>76</v>
      </c>
      <c r="C78" s="73" t="s">
        <v>187</v>
      </c>
      <c r="D78" s="74">
        <v>1</v>
      </c>
      <c r="E78" s="74" t="s">
        <v>3</v>
      </c>
      <c r="F78" s="70">
        <v>65994.53</v>
      </c>
      <c r="G78" s="25">
        <f t="shared" si="42"/>
        <v>65994.53</v>
      </c>
      <c r="H78" s="129"/>
      <c r="I78" s="25">
        <f t="shared" si="42"/>
        <v>0</v>
      </c>
      <c r="J78" s="132"/>
      <c r="K78" s="26">
        <f t="shared" ref="K78" si="71">SUM($D78*J78)</f>
        <v>0</v>
      </c>
    </row>
    <row r="79" spans="1:11" s="3" customFormat="1" ht="15" customHeight="1" x14ac:dyDescent="0.25">
      <c r="A79" s="19">
        <f t="shared" si="45"/>
        <v>69</v>
      </c>
      <c r="B79" s="72" t="s">
        <v>77</v>
      </c>
      <c r="C79" s="73" t="s">
        <v>188</v>
      </c>
      <c r="D79" s="74">
        <v>4</v>
      </c>
      <c r="E79" s="74" t="s">
        <v>6</v>
      </c>
      <c r="F79" s="70">
        <v>944.33</v>
      </c>
      <c r="G79" s="25">
        <f t="shared" si="42"/>
        <v>3777.32</v>
      </c>
      <c r="H79" s="129"/>
      <c r="I79" s="25">
        <f t="shared" si="42"/>
        <v>0</v>
      </c>
      <c r="J79" s="132"/>
      <c r="K79" s="26">
        <f t="shared" ref="K79" si="72">SUM($D79*J79)</f>
        <v>0</v>
      </c>
    </row>
    <row r="80" spans="1:11" s="3" customFormat="1" ht="15" customHeight="1" x14ac:dyDescent="0.25">
      <c r="A80" s="19">
        <f t="shared" si="45"/>
        <v>70</v>
      </c>
      <c r="B80" s="72" t="s">
        <v>78</v>
      </c>
      <c r="C80" s="73" t="s">
        <v>189</v>
      </c>
      <c r="D80" s="74">
        <v>1</v>
      </c>
      <c r="E80" s="74" t="s">
        <v>6</v>
      </c>
      <c r="F80" s="70">
        <v>1265.83</v>
      </c>
      <c r="G80" s="25">
        <f t="shared" si="42"/>
        <v>1265.83</v>
      </c>
      <c r="H80" s="129"/>
      <c r="I80" s="25">
        <f t="shared" si="42"/>
        <v>0</v>
      </c>
      <c r="J80" s="132"/>
      <c r="K80" s="26">
        <f t="shared" ref="K80" si="73">SUM($D80*J80)</f>
        <v>0</v>
      </c>
    </row>
    <row r="81" spans="1:11" s="3" customFormat="1" ht="15" customHeight="1" x14ac:dyDescent="0.25">
      <c r="A81" s="19">
        <f t="shared" si="45"/>
        <v>71</v>
      </c>
      <c r="B81" s="72" t="s">
        <v>79</v>
      </c>
      <c r="C81" s="73" t="s">
        <v>190</v>
      </c>
      <c r="D81" s="76">
        <v>2</v>
      </c>
      <c r="E81" s="74" t="s">
        <v>6</v>
      </c>
      <c r="F81" s="70">
        <v>1513</v>
      </c>
      <c r="G81" s="25">
        <f t="shared" si="42"/>
        <v>3026</v>
      </c>
      <c r="H81" s="129"/>
      <c r="I81" s="25">
        <f t="shared" si="42"/>
        <v>0</v>
      </c>
      <c r="J81" s="132"/>
      <c r="K81" s="26">
        <f t="shared" ref="K81" si="74">SUM($D81*J81)</f>
        <v>0</v>
      </c>
    </row>
    <row r="82" spans="1:11" s="3" customFormat="1" ht="15" customHeight="1" x14ac:dyDescent="0.25">
      <c r="A82" s="19">
        <f t="shared" si="45"/>
        <v>72</v>
      </c>
      <c r="B82" s="72" t="s">
        <v>80</v>
      </c>
      <c r="C82" s="73" t="s">
        <v>191</v>
      </c>
      <c r="D82" s="74">
        <v>2</v>
      </c>
      <c r="E82" s="74" t="s">
        <v>6</v>
      </c>
      <c r="F82" s="70">
        <v>713.98</v>
      </c>
      <c r="G82" s="25">
        <f t="shared" si="42"/>
        <v>1427.96</v>
      </c>
      <c r="H82" s="129"/>
      <c r="I82" s="25">
        <f t="shared" si="42"/>
        <v>0</v>
      </c>
      <c r="J82" s="132"/>
      <c r="K82" s="26">
        <f t="shared" ref="K82" si="75">SUM($D82*J82)</f>
        <v>0</v>
      </c>
    </row>
    <row r="83" spans="1:11" s="3" customFormat="1" ht="15" customHeight="1" x14ac:dyDescent="0.25">
      <c r="A83" s="19">
        <f t="shared" si="45"/>
        <v>73</v>
      </c>
      <c r="B83" s="72" t="s">
        <v>81</v>
      </c>
      <c r="C83" s="73" t="s">
        <v>192</v>
      </c>
      <c r="D83" s="74">
        <v>1</v>
      </c>
      <c r="E83" s="74" t="s">
        <v>6</v>
      </c>
      <c r="F83" s="70">
        <v>1467.23</v>
      </c>
      <c r="G83" s="25">
        <f t="shared" si="42"/>
        <v>1467.23</v>
      </c>
      <c r="H83" s="129"/>
      <c r="I83" s="25">
        <f t="shared" si="42"/>
        <v>0</v>
      </c>
      <c r="J83" s="132"/>
      <c r="K83" s="26">
        <f t="shared" ref="K83" si="76">SUM($D83*J83)</f>
        <v>0</v>
      </c>
    </row>
    <row r="84" spans="1:11" s="3" customFormat="1" ht="15" customHeight="1" x14ac:dyDescent="0.25">
      <c r="A84" s="19">
        <f t="shared" si="45"/>
        <v>74</v>
      </c>
      <c r="B84" s="72" t="s">
        <v>82</v>
      </c>
      <c r="C84" s="73" t="s">
        <v>193</v>
      </c>
      <c r="D84" s="74">
        <v>5</v>
      </c>
      <c r="E84" s="74" t="s">
        <v>3</v>
      </c>
      <c r="F84" s="70">
        <v>4740.3999999999996</v>
      </c>
      <c r="G84" s="25">
        <f t="shared" si="42"/>
        <v>23702</v>
      </c>
      <c r="H84" s="129"/>
      <c r="I84" s="25">
        <f t="shared" si="42"/>
        <v>0</v>
      </c>
      <c r="J84" s="132"/>
      <c r="K84" s="26">
        <f t="shared" ref="K84" si="77">SUM($D84*J84)</f>
        <v>0</v>
      </c>
    </row>
    <row r="85" spans="1:11" s="3" customFormat="1" ht="15" customHeight="1" x14ac:dyDescent="0.25">
      <c r="A85" s="19">
        <f t="shared" si="45"/>
        <v>75</v>
      </c>
      <c r="B85" s="72" t="s">
        <v>83</v>
      </c>
      <c r="C85" s="73" t="s">
        <v>194</v>
      </c>
      <c r="D85" s="74">
        <v>8</v>
      </c>
      <c r="E85" s="74" t="s">
        <v>3</v>
      </c>
      <c r="F85" s="70">
        <v>7404.22</v>
      </c>
      <c r="G85" s="25">
        <f t="shared" si="42"/>
        <v>59233.760000000002</v>
      </c>
      <c r="H85" s="129"/>
      <c r="I85" s="25">
        <f t="shared" si="42"/>
        <v>0</v>
      </c>
      <c r="J85" s="132"/>
      <c r="K85" s="26">
        <f t="shared" ref="K85" si="78">SUM($D85*J85)</f>
        <v>0</v>
      </c>
    </row>
    <row r="86" spans="1:11" s="3" customFormat="1" ht="15" customHeight="1" x14ac:dyDescent="0.25">
      <c r="A86" s="19">
        <f t="shared" si="45"/>
        <v>76</v>
      </c>
      <c r="B86" s="72" t="s">
        <v>84</v>
      </c>
      <c r="C86" s="73" t="s">
        <v>195</v>
      </c>
      <c r="D86" s="74">
        <v>2</v>
      </c>
      <c r="E86" s="74" t="s">
        <v>3</v>
      </c>
      <c r="F86" s="70">
        <v>2320</v>
      </c>
      <c r="G86" s="25">
        <f t="shared" si="42"/>
        <v>4640</v>
      </c>
      <c r="H86" s="129"/>
      <c r="I86" s="25">
        <f t="shared" si="42"/>
        <v>0</v>
      </c>
      <c r="J86" s="132"/>
      <c r="K86" s="26">
        <f t="shared" ref="K86" si="79">SUM($D86*J86)</f>
        <v>0</v>
      </c>
    </row>
    <row r="87" spans="1:11" s="3" customFormat="1" ht="15" customHeight="1" x14ac:dyDescent="0.25">
      <c r="A87" s="19">
        <f t="shared" si="45"/>
        <v>77</v>
      </c>
      <c r="B87" s="72" t="s">
        <v>85</v>
      </c>
      <c r="C87" s="73" t="s">
        <v>196</v>
      </c>
      <c r="D87" s="74">
        <v>2</v>
      </c>
      <c r="E87" s="74" t="s">
        <v>3</v>
      </c>
      <c r="F87" s="70">
        <v>6800</v>
      </c>
      <c r="G87" s="25">
        <f t="shared" si="42"/>
        <v>13600</v>
      </c>
      <c r="H87" s="129"/>
      <c r="I87" s="25">
        <f t="shared" si="42"/>
        <v>0</v>
      </c>
      <c r="J87" s="132"/>
      <c r="K87" s="26">
        <f t="shared" ref="K87" si="80">SUM($D87*J87)</f>
        <v>0</v>
      </c>
    </row>
    <row r="88" spans="1:11" s="3" customFormat="1" ht="15" customHeight="1" x14ac:dyDescent="0.25">
      <c r="A88" s="19">
        <f t="shared" si="45"/>
        <v>78</v>
      </c>
      <c r="B88" s="72" t="s">
        <v>86</v>
      </c>
      <c r="C88" s="73" t="s">
        <v>197</v>
      </c>
      <c r="D88" s="74">
        <v>4</v>
      </c>
      <c r="E88" s="74" t="s">
        <v>3</v>
      </c>
      <c r="F88" s="70">
        <v>281.63</v>
      </c>
      <c r="G88" s="25">
        <f t="shared" si="42"/>
        <v>1126.52</v>
      </c>
      <c r="H88" s="129"/>
      <c r="I88" s="25">
        <f t="shared" si="42"/>
        <v>0</v>
      </c>
      <c r="J88" s="132"/>
      <c r="K88" s="26">
        <f t="shared" ref="K88" si="81">SUM($D88*J88)</f>
        <v>0</v>
      </c>
    </row>
    <row r="89" spans="1:11" s="3" customFormat="1" ht="15" customHeight="1" x14ac:dyDescent="0.25">
      <c r="A89" s="19">
        <f t="shared" si="45"/>
        <v>79</v>
      </c>
      <c r="B89" s="72" t="s">
        <v>87</v>
      </c>
      <c r="C89" s="73" t="s">
        <v>198</v>
      </c>
      <c r="D89" s="74">
        <v>1</v>
      </c>
      <c r="E89" s="74" t="s">
        <v>6</v>
      </c>
      <c r="F89" s="70">
        <v>29911.51</v>
      </c>
      <c r="G89" s="25">
        <f t="shared" si="42"/>
        <v>29911.51</v>
      </c>
      <c r="H89" s="129"/>
      <c r="I89" s="25">
        <f t="shared" si="42"/>
        <v>0</v>
      </c>
      <c r="J89" s="132"/>
      <c r="K89" s="26">
        <f t="shared" ref="K89" si="82">SUM($D89*J89)</f>
        <v>0</v>
      </c>
    </row>
    <row r="90" spans="1:11" s="3" customFormat="1" ht="15" customHeight="1" x14ac:dyDescent="0.25">
      <c r="A90" s="19">
        <f t="shared" si="45"/>
        <v>80</v>
      </c>
      <c r="B90" s="72" t="s">
        <v>88</v>
      </c>
      <c r="C90" s="73" t="s">
        <v>199</v>
      </c>
      <c r="D90" s="74">
        <v>1</v>
      </c>
      <c r="E90" s="74" t="s">
        <v>6</v>
      </c>
      <c r="F90" s="70">
        <v>2464.09</v>
      </c>
      <c r="G90" s="25">
        <f t="shared" si="42"/>
        <v>2464.09</v>
      </c>
      <c r="H90" s="129"/>
      <c r="I90" s="25">
        <f t="shared" si="42"/>
        <v>0</v>
      </c>
      <c r="J90" s="132"/>
      <c r="K90" s="26">
        <f t="shared" ref="K90" si="83">SUM($D90*J90)</f>
        <v>0</v>
      </c>
    </row>
    <row r="91" spans="1:11" s="3" customFormat="1" ht="15" customHeight="1" x14ac:dyDescent="0.25">
      <c r="A91" s="19">
        <f t="shared" si="45"/>
        <v>81</v>
      </c>
      <c r="B91" s="72" t="s">
        <v>89</v>
      </c>
      <c r="C91" s="73" t="s">
        <v>200</v>
      </c>
      <c r="D91" s="74">
        <v>1</v>
      </c>
      <c r="E91" s="74" t="s">
        <v>3</v>
      </c>
      <c r="F91" s="70">
        <v>24771.7</v>
      </c>
      <c r="G91" s="25">
        <f t="shared" si="42"/>
        <v>24771.7</v>
      </c>
      <c r="H91" s="129"/>
      <c r="I91" s="25">
        <f t="shared" si="42"/>
        <v>0</v>
      </c>
      <c r="J91" s="132"/>
      <c r="K91" s="26">
        <f t="shared" ref="K91" si="84">SUM($D91*J91)</f>
        <v>0</v>
      </c>
    </row>
    <row r="92" spans="1:11" s="3" customFormat="1" ht="15" customHeight="1" x14ac:dyDescent="0.25">
      <c r="A92" s="19">
        <f t="shared" si="45"/>
        <v>82</v>
      </c>
      <c r="B92" s="72" t="s">
        <v>90</v>
      </c>
      <c r="C92" s="73" t="s">
        <v>201</v>
      </c>
      <c r="D92" s="74">
        <v>1</v>
      </c>
      <c r="E92" s="74" t="s">
        <v>3</v>
      </c>
      <c r="F92" s="70">
        <v>194.08</v>
      </c>
      <c r="G92" s="25">
        <f t="shared" si="42"/>
        <v>194.08</v>
      </c>
      <c r="H92" s="129"/>
      <c r="I92" s="25">
        <f t="shared" si="42"/>
        <v>0</v>
      </c>
      <c r="J92" s="132"/>
      <c r="K92" s="26">
        <f t="shared" ref="K92" si="85">SUM($D92*J92)</f>
        <v>0</v>
      </c>
    </row>
    <row r="93" spans="1:11" s="3" customFormat="1" ht="15" customHeight="1" x14ac:dyDescent="0.25">
      <c r="A93" s="19">
        <f t="shared" si="45"/>
        <v>83</v>
      </c>
      <c r="B93" s="72" t="s">
        <v>91</v>
      </c>
      <c r="C93" s="73" t="s">
        <v>202</v>
      </c>
      <c r="D93" s="74">
        <v>3</v>
      </c>
      <c r="E93" s="74" t="s">
        <v>3</v>
      </c>
      <c r="F93" s="70">
        <v>1176.74</v>
      </c>
      <c r="G93" s="25">
        <f t="shared" si="42"/>
        <v>3530.2200000000003</v>
      </c>
      <c r="H93" s="129"/>
      <c r="I93" s="25">
        <f t="shared" si="42"/>
        <v>0</v>
      </c>
      <c r="J93" s="132"/>
      <c r="K93" s="26">
        <f t="shared" ref="K93" si="86">SUM($D93*J93)</f>
        <v>0</v>
      </c>
    </row>
    <row r="94" spans="1:11" s="3" customFormat="1" ht="15" customHeight="1" x14ac:dyDescent="0.25">
      <c r="A94" s="19">
        <f t="shared" si="45"/>
        <v>84</v>
      </c>
      <c r="B94" s="72" t="s">
        <v>92</v>
      </c>
      <c r="C94" s="73" t="s">
        <v>212</v>
      </c>
      <c r="D94" s="74">
        <v>2</v>
      </c>
      <c r="E94" s="74" t="s">
        <v>3</v>
      </c>
      <c r="F94" s="70">
        <v>6740</v>
      </c>
      <c r="G94" s="25">
        <f t="shared" si="42"/>
        <v>13480</v>
      </c>
      <c r="H94" s="129"/>
      <c r="I94" s="25">
        <f t="shared" si="42"/>
        <v>0</v>
      </c>
      <c r="J94" s="132"/>
      <c r="K94" s="26">
        <f t="shared" ref="K94" si="87">SUM($D94*J94)</f>
        <v>0</v>
      </c>
    </row>
    <row r="95" spans="1:11" s="3" customFormat="1" ht="15" customHeight="1" x14ac:dyDescent="0.25">
      <c r="A95" s="19">
        <f t="shared" si="45"/>
        <v>85</v>
      </c>
      <c r="B95" s="72" t="s">
        <v>93</v>
      </c>
      <c r="C95" s="73" t="s">
        <v>203</v>
      </c>
      <c r="D95" s="74">
        <v>2</v>
      </c>
      <c r="E95" s="74" t="s">
        <v>3</v>
      </c>
      <c r="F95" s="70">
        <v>2955.23</v>
      </c>
      <c r="G95" s="25">
        <f t="shared" si="42"/>
        <v>5910.46</v>
      </c>
      <c r="H95" s="129"/>
      <c r="I95" s="25">
        <f t="shared" si="42"/>
        <v>0</v>
      </c>
      <c r="J95" s="132"/>
      <c r="K95" s="26">
        <f t="shared" ref="K95" si="88">SUM($D95*J95)</f>
        <v>0</v>
      </c>
    </row>
    <row r="96" spans="1:11" s="3" customFormat="1" ht="15" customHeight="1" x14ac:dyDescent="0.25">
      <c r="A96" s="19">
        <f t="shared" si="45"/>
        <v>86</v>
      </c>
      <c r="B96" s="72" t="s">
        <v>94</v>
      </c>
      <c r="C96" s="73" t="s">
        <v>204</v>
      </c>
      <c r="D96" s="74">
        <v>2</v>
      </c>
      <c r="E96" s="74" t="s">
        <v>3</v>
      </c>
      <c r="F96" s="70">
        <v>778.37</v>
      </c>
      <c r="G96" s="25">
        <f t="shared" si="42"/>
        <v>1556.74</v>
      </c>
      <c r="H96" s="129"/>
      <c r="I96" s="25">
        <f t="shared" si="42"/>
        <v>0</v>
      </c>
      <c r="J96" s="132"/>
      <c r="K96" s="26">
        <f t="shared" ref="K96" si="89">SUM($D96*J96)</f>
        <v>0</v>
      </c>
    </row>
    <row r="97" spans="1:12" s="3" customFormat="1" ht="15" customHeight="1" x14ac:dyDescent="0.25">
      <c r="A97" s="19">
        <f t="shared" si="45"/>
        <v>87</v>
      </c>
      <c r="B97" s="72" t="s">
        <v>95</v>
      </c>
      <c r="C97" s="73" t="s">
        <v>213</v>
      </c>
      <c r="D97" s="74">
        <v>1</v>
      </c>
      <c r="E97" s="74" t="s">
        <v>3</v>
      </c>
      <c r="F97" s="70">
        <v>7244.44</v>
      </c>
      <c r="G97" s="25">
        <f t="shared" si="42"/>
        <v>7244.44</v>
      </c>
      <c r="H97" s="129"/>
      <c r="I97" s="25">
        <f t="shared" si="42"/>
        <v>0</v>
      </c>
      <c r="J97" s="132"/>
      <c r="K97" s="26">
        <f t="shared" ref="K97" si="90">SUM($D97*J97)</f>
        <v>0</v>
      </c>
    </row>
    <row r="98" spans="1:12" s="3" customFormat="1" ht="15" customHeight="1" x14ac:dyDescent="0.25">
      <c r="A98" s="19">
        <f t="shared" si="45"/>
        <v>88</v>
      </c>
      <c r="B98" s="72" t="s">
        <v>96</v>
      </c>
      <c r="C98" s="73" t="s">
        <v>214</v>
      </c>
      <c r="D98" s="74">
        <v>3</v>
      </c>
      <c r="E98" s="74" t="s">
        <v>3</v>
      </c>
      <c r="F98" s="70">
        <v>3676</v>
      </c>
      <c r="G98" s="25">
        <f t="shared" si="42"/>
        <v>11028</v>
      </c>
      <c r="H98" s="129"/>
      <c r="I98" s="25">
        <f t="shared" si="42"/>
        <v>0</v>
      </c>
      <c r="J98" s="132"/>
      <c r="K98" s="26">
        <f t="shared" ref="K98" si="91">SUM($D98*J98)</f>
        <v>0</v>
      </c>
    </row>
    <row r="99" spans="1:12" s="3" customFormat="1" ht="15" customHeight="1" thickBot="1" x14ac:dyDescent="0.3">
      <c r="A99" s="36">
        <f t="shared" si="45"/>
        <v>89</v>
      </c>
      <c r="B99" s="77" t="s">
        <v>97</v>
      </c>
      <c r="C99" s="78" t="s">
        <v>205</v>
      </c>
      <c r="D99" s="79">
        <v>2</v>
      </c>
      <c r="E99" s="79" t="s">
        <v>3</v>
      </c>
      <c r="F99" s="80">
        <v>3046</v>
      </c>
      <c r="G99" s="25">
        <f t="shared" si="42"/>
        <v>6092</v>
      </c>
      <c r="H99" s="130"/>
      <c r="I99" s="25">
        <f t="shared" si="42"/>
        <v>0</v>
      </c>
      <c r="J99" s="133"/>
      <c r="K99" s="26">
        <f t="shared" ref="K99" si="92">SUM($D99*J99)</f>
        <v>0</v>
      </c>
    </row>
    <row r="100" spans="1:12" ht="16.5" customHeight="1" thickBot="1" x14ac:dyDescent="0.3">
      <c r="A100" s="148" t="s">
        <v>127</v>
      </c>
      <c r="B100" s="149"/>
      <c r="C100" s="149"/>
      <c r="D100" s="149"/>
      <c r="E100" s="149"/>
      <c r="F100" s="61"/>
      <c r="G100" s="41">
        <f>SUM(G51:G99)</f>
        <v>480857.38000000012</v>
      </c>
      <c r="H100" s="62"/>
      <c r="I100" s="41">
        <f>SUM(I51:I99)</f>
        <v>0</v>
      </c>
      <c r="J100" s="62"/>
      <c r="K100" s="45">
        <f>SUM(K51:K99)</f>
        <v>0</v>
      </c>
      <c r="L100" s="2"/>
    </row>
    <row r="101" spans="1:12" ht="16.5" customHeight="1" thickBot="1" x14ac:dyDescent="0.3">
      <c r="A101" s="146" t="s">
        <v>122</v>
      </c>
      <c r="B101" s="147"/>
      <c r="C101" s="147"/>
      <c r="D101" s="147"/>
      <c r="E101" s="147"/>
      <c r="F101" s="81"/>
      <c r="G101" s="46"/>
      <c r="H101" s="9"/>
      <c r="I101" s="46"/>
      <c r="J101" s="9"/>
      <c r="K101" s="47"/>
      <c r="L101" s="2"/>
    </row>
    <row r="102" spans="1:12" s="3" customFormat="1" ht="15" customHeight="1" x14ac:dyDescent="0.25">
      <c r="A102" s="48">
        <f>A99+1</f>
        <v>90</v>
      </c>
      <c r="B102" s="82" t="s">
        <v>98</v>
      </c>
      <c r="C102" s="83" t="s">
        <v>215</v>
      </c>
      <c r="D102" s="84">
        <v>1106</v>
      </c>
      <c r="E102" s="82" t="s">
        <v>2</v>
      </c>
      <c r="F102" s="85">
        <v>7.74</v>
      </c>
      <c r="G102" s="25">
        <f t="shared" ref="G102:I113" si="93">SUM($D102*F102)</f>
        <v>8560.44</v>
      </c>
      <c r="H102" s="134"/>
      <c r="I102" s="25">
        <f t="shared" si="93"/>
        <v>0</v>
      </c>
      <c r="J102" s="137"/>
      <c r="K102" s="26">
        <f t="shared" ref="K102" si="94">SUM($D102*J102)</f>
        <v>0</v>
      </c>
    </row>
    <row r="103" spans="1:12" s="3" customFormat="1" ht="15" customHeight="1" x14ac:dyDescent="0.25">
      <c r="A103" s="19">
        <f>A102+1</f>
        <v>91</v>
      </c>
      <c r="B103" s="86" t="s">
        <v>99</v>
      </c>
      <c r="C103" s="87" t="s">
        <v>167</v>
      </c>
      <c r="D103" s="88">
        <v>347</v>
      </c>
      <c r="E103" s="86" t="s">
        <v>2</v>
      </c>
      <c r="F103" s="89">
        <v>22.2</v>
      </c>
      <c r="G103" s="25">
        <f t="shared" si="93"/>
        <v>7703.4</v>
      </c>
      <c r="H103" s="135"/>
      <c r="I103" s="25">
        <f t="shared" si="93"/>
        <v>0</v>
      </c>
      <c r="J103" s="138"/>
      <c r="K103" s="26">
        <f t="shared" ref="K103" si="95">SUM($D103*J103)</f>
        <v>0</v>
      </c>
    </row>
    <row r="104" spans="1:12" s="3" customFormat="1" ht="15" customHeight="1" x14ac:dyDescent="0.25">
      <c r="A104" s="19">
        <f t="shared" ref="A104:A113" si="96">A103+1</f>
        <v>92</v>
      </c>
      <c r="B104" s="86" t="s">
        <v>100</v>
      </c>
      <c r="C104" s="87" t="s">
        <v>178</v>
      </c>
      <c r="D104" s="88">
        <v>14</v>
      </c>
      <c r="E104" s="86" t="s">
        <v>3</v>
      </c>
      <c r="F104" s="89">
        <v>654.66999999999996</v>
      </c>
      <c r="G104" s="25">
        <f t="shared" si="93"/>
        <v>9165.3799999999992</v>
      </c>
      <c r="H104" s="135"/>
      <c r="I104" s="25">
        <f t="shared" si="93"/>
        <v>0</v>
      </c>
      <c r="J104" s="138"/>
      <c r="K104" s="26">
        <f t="shared" ref="K104" si="97">SUM($D104*J104)</f>
        <v>0</v>
      </c>
    </row>
    <row r="105" spans="1:12" s="3" customFormat="1" ht="15" customHeight="1" x14ac:dyDescent="0.25">
      <c r="A105" s="19">
        <f t="shared" si="96"/>
        <v>93</v>
      </c>
      <c r="B105" s="86" t="s">
        <v>69</v>
      </c>
      <c r="C105" s="87" t="s">
        <v>216</v>
      </c>
      <c r="D105" s="88">
        <v>1</v>
      </c>
      <c r="E105" s="86" t="s">
        <v>3</v>
      </c>
      <c r="F105" s="90">
        <v>1162.83</v>
      </c>
      <c r="G105" s="25">
        <f t="shared" si="93"/>
        <v>1162.83</v>
      </c>
      <c r="H105" s="129"/>
      <c r="I105" s="25">
        <f t="shared" si="93"/>
        <v>0</v>
      </c>
      <c r="J105" s="132"/>
      <c r="K105" s="26">
        <f t="shared" ref="K105" si="98">SUM($D105*J105)</f>
        <v>0</v>
      </c>
    </row>
    <row r="106" spans="1:12" s="3" customFormat="1" ht="15" customHeight="1" x14ac:dyDescent="0.25">
      <c r="A106" s="19">
        <f t="shared" si="96"/>
        <v>94</v>
      </c>
      <c r="B106" s="86" t="s">
        <v>101</v>
      </c>
      <c r="C106" s="87" t="s">
        <v>217</v>
      </c>
      <c r="D106" s="88">
        <v>2837</v>
      </c>
      <c r="E106" s="86" t="s">
        <v>2</v>
      </c>
      <c r="F106" s="89">
        <v>1.83</v>
      </c>
      <c r="G106" s="25">
        <f t="shared" si="93"/>
        <v>5191.71</v>
      </c>
      <c r="H106" s="135"/>
      <c r="I106" s="25">
        <f t="shared" si="93"/>
        <v>0</v>
      </c>
      <c r="J106" s="138"/>
      <c r="K106" s="26">
        <f t="shared" ref="K106" si="99">SUM($D106*J106)</f>
        <v>0</v>
      </c>
    </row>
    <row r="107" spans="1:12" s="3" customFormat="1" ht="15" customHeight="1" x14ac:dyDescent="0.25">
      <c r="A107" s="19">
        <f t="shared" si="96"/>
        <v>95</v>
      </c>
      <c r="B107" s="86" t="s">
        <v>102</v>
      </c>
      <c r="C107" s="87" t="s">
        <v>218</v>
      </c>
      <c r="D107" s="88">
        <v>4960</v>
      </c>
      <c r="E107" s="86" t="s">
        <v>2</v>
      </c>
      <c r="F107" s="89">
        <v>1.2</v>
      </c>
      <c r="G107" s="25">
        <f t="shared" si="93"/>
        <v>5952</v>
      </c>
      <c r="H107" s="135"/>
      <c r="I107" s="25">
        <f t="shared" si="93"/>
        <v>0</v>
      </c>
      <c r="J107" s="138"/>
      <c r="K107" s="26">
        <f t="shared" ref="K107" si="100">SUM($D107*J107)</f>
        <v>0</v>
      </c>
    </row>
    <row r="108" spans="1:12" s="3" customFormat="1" ht="15" customHeight="1" x14ac:dyDescent="0.25">
      <c r="A108" s="19">
        <f t="shared" si="96"/>
        <v>96</v>
      </c>
      <c r="B108" s="86" t="s">
        <v>103</v>
      </c>
      <c r="C108" s="87" t="s">
        <v>219</v>
      </c>
      <c r="D108" s="88">
        <v>4953</v>
      </c>
      <c r="E108" s="86" t="s">
        <v>2</v>
      </c>
      <c r="F108" s="89">
        <v>0.17</v>
      </c>
      <c r="G108" s="25">
        <f t="shared" si="93"/>
        <v>842.0100000000001</v>
      </c>
      <c r="H108" s="135"/>
      <c r="I108" s="25">
        <f t="shared" si="93"/>
        <v>0</v>
      </c>
      <c r="J108" s="138"/>
      <c r="K108" s="26">
        <f t="shared" ref="K108" si="101">SUM($D108*J108)</f>
        <v>0</v>
      </c>
    </row>
    <row r="109" spans="1:12" s="3" customFormat="1" ht="15" customHeight="1" x14ac:dyDescent="0.25">
      <c r="A109" s="19">
        <f t="shared" si="96"/>
        <v>97</v>
      </c>
      <c r="B109" s="86" t="s">
        <v>104</v>
      </c>
      <c r="C109" s="87" t="s">
        <v>220</v>
      </c>
      <c r="D109" s="88">
        <v>5</v>
      </c>
      <c r="E109" s="86" t="s">
        <v>3</v>
      </c>
      <c r="F109" s="89">
        <v>4706</v>
      </c>
      <c r="G109" s="25">
        <f t="shared" si="93"/>
        <v>23530</v>
      </c>
      <c r="H109" s="135"/>
      <c r="I109" s="25">
        <f t="shared" si="93"/>
        <v>0</v>
      </c>
      <c r="J109" s="138"/>
      <c r="K109" s="26">
        <f t="shared" ref="K109" si="102">SUM($D109*J109)</f>
        <v>0</v>
      </c>
    </row>
    <row r="110" spans="1:12" s="3" customFormat="1" ht="15" customHeight="1" x14ac:dyDescent="0.25">
      <c r="A110" s="19">
        <f t="shared" si="96"/>
        <v>98</v>
      </c>
      <c r="B110" s="86" t="s">
        <v>105</v>
      </c>
      <c r="C110" s="87" t="s">
        <v>221</v>
      </c>
      <c r="D110" s="88">
        <v>2</v>
      </c>
      <c r="E110" s="86" t="s">
        <v>3</v>
      </c>
      <c r="F110" s="89">
        <v>3413.59</v>
      </c>
      <c r="G110" s="25">
        <f t="shared" si="93"/>
        <v>6827.18</v>
      </c>
      <c r="H110" s="135"/>
      <c r="I110" s="25">
        <f t="shared" si="93"/>
        <v>0</v>
      </c>
      <c r="J110" s="138"/>
      <c r="K110" s="26">
        <f t="shared" ref="K110" si="103">SUM($D110*J110)</f>
        <v>0</v>
      </c>
    </row>
    <row r="111" spans="1:12" s="3" customFormat="1" ht="15" customHeight="1" x14ac:dyDescent="0.25">
      <c r="A111" s="19">
        <f t="shared" si="96"/>
        <v>99</v>
      </c>
      <c r="B111" s="86" t="s">
        <v>106</v>
      </c>
      <c r="C111" s="87" t="s">
        <v>224</v>
      </c>
      <c r="D111" s="88">
        <v>2</v>
      </c>
      <c r="E111" s="86" t="s">
        <v>3</v>
      </c>
      <c r="F111" s="89">
        <v>466.25</v>
      </c>
      <c r="G111" s="25">
        <f t="shared" si="93"/>
        <v>932.5</v>
      </c>
      <c r="H111" s="135"/>
      <c r="I111" s="25">
        <f t="shared" si="93"/>
        <v>0</v>
      </c>
      <c r="J111" s="138"/>
      <c r="K111" s="26">
        <f t="shared" ref="K111:K112" si="104">SUM($D111*J111)</f>
        <v>0</v>
      </c>
    </row>
    <row r="112" spans="1:12" s="3" customFormat="1" ht="15" customHeight="1" x14ac:dyDescent="0.25">
      <c r="A112" s="19">
        <f t="shared" si="96"/>
        <v>100</v>
      </c>
      <c r="B112" s="86" t="s">
        <v>107</v>
      </c>
      <c r="C112" s="87" t="s">
        <v>222</v>
      </c>
      <c r="D112" s="88">
        <v>11</v>
      </c>
      <c r="E112" s="86" t="s">
        <v>3</v>
      </c>
      <c r="F112" s="89">
        <v>528.76</v>
      </c>
      <c r="G112" s="25">
        <f t="shared" si="93"/>
        <v>5816.36</v>
      </c>
      <c r="H112" s="135"/>
      <c r="I112" s="25">
        <f t="shared" si="93"/>
        <v>0</v>
      </c>
      <c r="J112" s="138"/>
      <c r="K112" s="26">
        <f t="shared" si="104"/>
        <v>0</v>
      </c>
    </row>
    <row r="113" spans="1:12" s="3" customFormat="1" ht="15" customHeight="1" thickBot="1" x14ac:dyDescent="0.3">
      <c r="A113" s="19">
        <f t="shared" si="96"/>
        <v>101</v>
      </c>
      <c r="B113" s="86" t="s">
        <v>108</v>
      </c>
      <c r="C113" s="91" t="s">
        <v>223</v>
      </c>
      <c r="D113" s="88">
        <v>2</v>
      </c>
      <c r="E113" s="86" t="s">
        <v>3</v>
      </c>
      <c r="F113" s="89">
        <v>9179.11</v>
      </c>
      <c r="G113" s="25">
        <f t="shared" si="93"/>
        <v>18358.22</v>
      </c>
      <c r="H113" s="136"/>
      <c r="I113" s="25">
        <f t="shared" si="93"/>
        <v>0</v>
      </c>
      <c r="J113" s="138"/>
      <c r="K113" s="26">
        <f t="shared" ref="K113" si="105">SUM($D113*J113)</f>
        <v>0</v>
      </c>
    </row>
    <row r="114" spans="1:12" ht="16.5" customHeight="1" thickBot="1" x14ac:dyDescent="0.3">
      <c r="A114" s="148" t="s">
        <v>126</v>
      </c>
      <c r="B114" s="149"/>
      <c r="C114" s="149"/>
      <c r="D114" s="149"/>
      <c r="E114" s="149"/>
      <c r="F114" s="92"/>
      <c r="G114" s="43">
        <f>SUM(G102:G113)</f>
        <v>94042.030000000013</v>
      </c>
      <c r="H114" s="62"/>
      <c r="I114" s="43">
        <f>SUM(I102:I113)</f>
        <v>0</v>
      </c>
      <c r="J114" s="44"/>
      <c r="K114" s="45">
        <f>SUM(K102:K113)</f>
        <v>0</v>
      </c>
      <c r="L114" s="5"/>
    </row>
    <row r="115" spans="1:12" ht="16.5" customHeight="1" thickBot="1" x14ac:dyDescent="0.3">
      <c r="A115" s="93"/>
      <c r="B115" s="152" t="s">
        <v>125</v>
      </c>
      <c r="C115" s="153"/>
      <c r="D115" s="153"/>
      <c r="E115" s="153"/>
      <c r="F115" s="94"/>
      <c r="G115" s="95">
        <f>SUM(G33,G49,G100,G114)</f>
        <v>856064.60075454554</v>
      </c>
      <c r="H115" s="96"/>
      <c r="I115" s="95">
        <f>SUM(I33,I49,I100,I114)</f>
        <v>0</v>
      </c>
      <c r="J115" s="97"/>
      <c r="K115" s="98">
        <f>SUM(K33,K49,K100,K114)</f>
        <v>0</v>
      </c>
    </row>
    <row r="116" spans="1:12" ht="16.5" customHeight="1" thickBot="1" x14ac:dyDescent="0.3">
      <c r="A116" s="99"/>
      <c r="B116" s="158" t="s">
        <v>123</v>
      </c>
      <c r="C116" s="158"/>
      <c r="D116" s="100">
        <v>0.1</v>
      </c>
      <c r="E116" s="101"/>
      <c r="F116" s="102"/>
      <c r="G116" s="103">
        <f>SUM($D116*G115)</f>
        <v>85606.460075454554</v>
      </c>
      <c r="H116" s="104"/>
      <c r="I116" s="103">
        <f>SUM($D116*I115)</f>
        <v>0</v>
      </c>
      <c r="J116" s="105"/>
      <c r="K116" s="106">
        <f>SUM($D116*K115)</f>
        <v>0</v>
      </c>
    </row>
    <row r="117" spans="1:12" ht="16.5" customHeight="1" thickBot="1" x14ac:dyDescent="0.3">
      <c r="A117" s="107"/>
      <c r="B117" s="150" t="s">
        <v>124</v>
      </c>
      <c r="C117" s="151"/>
      <c r="D117" s="151"/>
      <c r="E117" s="151"/>
      <c r="F117" s="108"/>
      <c r="G117" s="109">
        <f>SUM(G115+G116)</f>
        <v>941671.06083000009</v>
      </c>
      <c r="H117" s="110"/>
      <c r="I117" s="109">
        <f>SUM(I115+I116)</f>
        <v>0</v>
      </c>
      <c r="J117" s="111"/>
      <c r="K117" s="112">
        <f>SUM(K115+K116)</f>
        <v>0</v>
      </c>
    </row>
    <row r="118" spans="1:12" x14ac:dyDescent="0.25">
      <c r="A118" s="113"/>
      <c r="B118" s="113"/>
      <c r="C118" s="113"/>
      <c r="D118" s="6"/>
      <c r="E118" s="6"/>
      <c r="F118" s="6"/>
      <c r="G118" s="6"/>
      <c r="H118" s="6"/>
      <c r="I118" s="6"/>
      <c r="J118" s="6"/>
      <c r="K118" s="6"/>
    </row>
    <row r="119" spans="1:12" x14ac:dyDescent="0.25">
      <c r="A119" s="140" t="s">
        <v>130</v>
      </c>
      <c r="B119" s="140"/>
      <c r="C119" s="140"/>
      <c r="D119" s="6"/>
      <c r="E119" s="6"/>
      <c r="F119" s="6"/>
      <c r="G119" s="6"/>
      <c r="H119" s="6"/>
      <c r="I119" s="6"/>
      <c r="J119" s="6"/>
      <c r="K119" s="6"/>
    </row>
    <row r="120" spans="1:12" x14ac:dyDescent="0.25">
      <c r="A120" s="114"/>
      <c r="B120" s="114"/>
      <c r="C120" s="114"/>
      <c r="D120" s="6"/>
      <c r="E120" s="6"/>
      <c r="F120" s="6"/>
      <c r="G120" s="6"/>
      <c r="H120" s="6"/>
      <c r="I120" s="6"/>
      <c r="J120" s="6"/>
      <c r="K120" s="6"/>
    </row>
    <row r="121" spans="1:12" x14ac:dyDescent="0.25">
      <c r="A121" s="141"/>
      <c r="B121" s="141"/>
      <c r="C121" s="141"/>
      <c r="D121" s="6"/>
      <c r="E121" s="6"/>
      <c r="F121" s="6"/>
      <c r="G121" s="6"/>
      <c r="H121" s="6"/>
      <c r="I121" s="6"/>
      <c r="J121" s="6"/>
      <c r="K121" s="6"/>
    </row>
    <row r="122" spans="1:12" x14ac:dyDescent="0.25">
      <c r="A122" s="140" t="s">
        <v>131</v>
      </c>
      <c r="B122" s="140"/>
      <c r="C122" s="140"/>
      <c r="D122" s="6"/>
      <c r="E122" s="6"/>
      <c r="F122" s="6"/>
      <c r="G122" s="6"/>
      <c r="H122" s="6"/>
      <c r="I122" s="6"/>
      <c r="J122" s="6"/>
      <c r="K122" s="6"/>
    </row>
    <row r="123" spans="1:12" x14ac:dyDescent="0.25">
      <c r="A123" s="113"/>
      <c r="B123" s="113"/>
      <c r="C123" s="113"/>
      <c r="D123" s="6"/>
      <c r="E123" s="6"/>
      <c r="F123" s="6"/>
      <c r="G123" s="6"/>
      <c r="H123" s="6"/>
      <c r="I123" s="6"/>
      <c r="J123" s="6"/>
      <c r="K123" s="6"/>
    </row>
  </sheetData>
  <sheetProtection algorithmName="SHA-512" hashValue="7UtNGL6RB46QuR/dEL6DSUTLxL/bCtXlegqG7fzuenbKHunVPZxwRPJRKs/UoIDNm2U/kk9ewV3uG/fWx9Kqcg==" saltValue="loiK1mKsOoG+Ztl0qWRSrg==" spinCount="100000" sheet="1" selectLockedCells="1"/>
  <mergeCells count="28">
    <mergeCell ref="K4:K5"/>
    <mergeCell ref="A101:E101"/>
    <mergeCell ref="H3:K3"/>
    <mergeCell ref="B116:C116"/>
    <mergeCell ref="A1:E3"/>
    <mergeCell ref="F3:G3"/>
    <mergeCell ref="A6:E6"/>
    <mergeCell ref="A33:E33"/>
    <mergeCell ref="H4:H5"/>
    <mergeCell ref="I4:I5"/>
    <mergeCell ref="G4:G5"/>
    <mergeCell ref="E4:E5"/>
    <mergeCell ref="C4:C5"/>
    <mergeCell ref="F4:F5"/>
    <mergeCell ref="B4:B5"/>
    <mergeCell ref="A4:A5"/>
    <mergeCell ref="A119:C119"/>
    <mergeCell ref="A121:C121"/>
    <mergeCell ref="A122:C122"/>
    <mergeCell ref="J4:J5"/>
    <mergeCell ref="D4:D5"/>
    <mergeCell ref="A34:E34"/>
    <mergeCell ref="A49:E49"/>
    <mergeCell ref="A50:E50"/>
    <mergeCell ref="A100:E100"/>
    <mergeCell ref="A114:E114"/>
    <mergeCell ref="B117:E117"/>
    <mergeCell ref="B115:E115"/>
  </mergeCells>
  <phoneticPr fontId="23" type="noConversion"/>
  <printOptions horizontalCentered="1"/>
  <pageMargins left="0" right="0" top="0" bottom="0" header="0.3" footer="0.3"/>
  <pageSetup scale="65" fitToHeight="0" orientation="landscape" r:id="rId1"/>
  <rowBreaks count="2" manualBreakCount="2">
    <brk id="49" max="11" man="1"/>
    <brk id="100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Appendix K (Revised) Bid Form</vt:lpstr>
      <vt:lpstr>'Appendix K (Revised) Bid Form'!Print_Area</vt:lpstr>
      <vt:lpstr>'Appendix K (Revised) Bid Form'!Print_Titles</vt:lpstr>
    </vt:vector>
  </TitlesOfParts>
  <Company>Manatee County Government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pbonnairefils</dc:creator>
  <cp:lastModifiedBy>Dave Janney</cp:lastModifiedBy>
  <cp:lastPrinted>2021-05-04T13:13:10Z</cp:lastPrinted>
  <dcterms:created xsi:type="dcterms:W3CDTF">2014-09-26T12:58:51Z</dcterms:created>
  <dcterms:modified xsi:type="dcterms:W3CDTF">2021-05-21T15:52:06Z</dcterms:modified>
</cp:coreProperties>
</file>