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01DJ Honore Avenue at Cooper Creek Boulevard Traffic Signal\Working Docs\Solicitation Docs\"/>
    </mc:Choice>
  </mc:AlternateContent>
  <xr:revisionPtr revIDLastSave="0" documentId="13_ncr:1_{BFCB411B-65DE-4637-9760-12F45F307FC2}" xr6:coauthVersionLast="46" xr6:coauthVersionMax="46" xr10:uidLastSave="{00000000-0000-0000-0000-000000000000}"/>
  <bookViews>
    <workbookView xWindow="-28920" yWindow="-120" windowWidth="29040" windowHeight="17640" xr2:uid="{00000000-000D-0000-FFFF-FFFF00000000}"/>
  </bookViews>
  <sheets>
    <sheet name="Appendix K Bid Form" sheetId="1" r:id="rId1"/>
  </sheets>
  <definedNames>
    <definedName name="_xlnm.Print_Area" localSheetId="0">'Appendix K Bid Form'!$A$1:$K$123</definedName>
    <definedName name="_xlnm.Print_Titles" localSheetId="0">'Appendix K Bid Form'!$1:$5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112" i="1"/>
  <c r="K113" i="1"/>
  <c r="K111" i="1" l="1"/>
  <c r="K110" i="1"/>
  <c r="K109" i="1"/>
  <c r="K108" i="1"/>
  <c r="K107" i="1"/>
  <c r="K106" i="1"/>
  <c r="K105" i="1"/>
  <c r="K104" i="1"/>
  <c r="K103" i="1"/>
  <c r="K102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8" i="1"/>
  <c r="K46" i="1"/>
  <c r="K45" i="1"/>
  <c r="K44" i="1"/>
  <c r="K43" i="1"/>
  <c r="K42" i="1"/>
  <c r="K41" i="1"/>
  <c r="K40" i="1"/>
  <c r="K39" i="1"/>
  <c r="K38" i="1"/>
  <c r="K37" i="1"/>
  <c r="K36" i="1"/>
  <c r="K35" i="1"/>
  <c r="K32" i="1"/>
  <c r="K31" i="1"/>
  <c r="K30" i="1"/>
  <c r="K29" i="1"/>
  <c r="K28" i="1"/>
  <c r="K27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33" i="1" s="1"/>
  <c r="K114" i="1" l="1"/>
  <c r="K100" i="1"/>
  <c r="I113" i="1" l="1"/>
  <c r="I112" i="1"/>
  <c r="I111" i="1"/>
  <c r="I110" i="1"/>
  <c r="I109" i="1"/>
  <c r="I108" i="1"/>
  <c r="I107" i="1"/>
  <c r="I106" i="1"/>
  <c r="I105" i="1"/>
  <c r="I104" i="1"/>
  <c r="I103" i="1"/>
  <c r="I102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8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47" i="1"/>
  <c r="I33" i="1" l="1"/>
  <c r="G47" i="1"/>
  <c r="K47" i="1"/>
  <c r="K49" i="1" s="1"/>
  <c r="K115" i="1" s="1"/>
  <c r="I47" i="1"/>
  <c r="I114" i="1"/>
  <c r="I100" i="1"/>
  <c r="I49" i="1"/>
  <c r="G33" i="1"/>
  <c r="I115" i="1" l="1"/>
  <c r="I116" i="1" s="1"/>
  <c r="K116" i="1"/>
  <c r="K117" i="1" s="1"/>
  <c r="I117" i="1" l="1"/>
  <c r="G114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G100" i="1" l="1"/>
  <c r="G49" i="1"/>
  <c r="G115" i="1" l="1"/>
  <c r="G116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1" i="1" s="1"/>
  <c r="G117" i="1" l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<sst xmlns="http://schemas.openxmlformats.org/spreadsheetml/2006/main" count="329" uniqueCount="235">
  <si>
    <t>DESCRIPTION</t>
  </si>
  <si>
    <t>LS</t>
  </si>
  <si>
    <t>LF</t>
  </si>
  <si>
    <t>EA</t>
  </si>
  <si>
    <t>SY</t>
  </si>
  <si>
    <t>SF</t>
  </si>
  <si>
    <t>AS</t>
  </si>
  <si>
    <t>GM</t>
  </si>
  <si>
    <t>UNITS</t>
  </si>
  <si>
    <t>FDOT ITEM NUMBER</t>
  </si>
  <si>
    <t>PI</t>
  </si>
  <si>
    <t>104   10   3</t>
  </si>
  <si>
    <t>104   18</t>
  </si>
  <si>
    <t>110   1   1</t>
  </si>
  <si>
    <t xml:space="preserve">120   1    </t>
  </si>
  <si>
    <t>120   6</t>
  </si>
  <si>
    <t>160   4</t>
  </si>
  <si>
    <t xml:space="preserve">285   709 </t>
  </si>
  <si>
    <t>430   175  118</t>
  </si>
  <si>
    <t>520   1  10</t>
  </si>
  <si>
    <t>522   1</t>
  </si>
  <si>
    <t>527   2</t>
  </si>
  <si>
    <t>570  1  2</t>
  </si>
  <si>
    <t>CY</t>
  </si>
  <si>
    <t>TN</t>
  </si>
  <si>
    <t>700  1  50</t>
  </si>
  <si>
    <t>710  90</t>
  </si>
  <si>
    <t>711   11  123</t>
  </si>
  <si>
    <t>630  2  11</t>
  </si>
  <si>
    <t>630  2  12</t>
  </si>
  <si>
    <t>632  7  1</t>
  </si>
  <si>
    <t>633  1 121</t>
  </si>
  <si>
    <t>633  2  31</t>
  </si>
  <si>
    <t>522   2</t>
  </si>
  <si>
    <t>101 1</t>
  </si>
  <si>
    <t>102 1</t>
  </si>
  <si>
    <t>700  1  11</t>
  </si>
  <si>
    <t>110   4   10</t>
  </si>
  <si>
    <t>104   15</t>
  </si>
  <si>
    <t>327   70  19</t>
  </si>
  <si>
    <t>334   1  53</t>
  </si>
  <si>
    <t>425   1  341</t>
  </si>
  <si>
    <t>425   1  561</t>
  </si>
  <si>
    <t>430   175  130</t>
  </si>
  <si>
    <t>520   1  11</t>
  </si>
  <si>
    <t>570  1  1</t>
  </si>
  <si>
    <t>700  1  60</t>
  </si>
  <si>
    <t>700  2 13</t>
  </si>
  <si>
    <t>700  2 15</t>
  </si>
  <si>
    <t>706  3</t>
  </si>
  <si>
    <t>711   11  141</t>
  </si>
  <si>
    <t>710 11 290</t>
  </si>
  <si>
    <t>110   2   2</t>
  </si>
  <si>
    <t>AC</t>
  </si>
  <si>
    <t>631  2  14</t>
  </si>
  <si>
    <t>633  1 122</t>
  </si>
  <si>
    <t>633  2  32</t>
  </si>
  <si>
    <t>633-3-11</t>
  </si>
  <si>
    <t>633-3-12</t>
  </si>
  <si>
    <t>633-3-14</t>
  </si>
  <si>
    <t>633-3-16</t>
  </si>
  <si>
    <t>633-3-51</t>
  </si>
  <si>
    <t>633-3-52</t>
  </si>
  <si>
    <t>633-8-1</t>
  </si>
  <si>
    <t>635-2-11</t>
  </si>
  <si>
    <t>635-2-12</t>
  </si>
  <si>
    <t>635-2-13</t>
  </si>
  <si>
    <t>639-1-121</t>
  </si>
  <si>
    <t>639-2-1</t>
  </si>
  <si>
    <t>639-3-11</t>
  </si>
  <si>
    <t>639-6-1</t>
  </si>
  <si>
    <t>641-2-12</t>
  </si>
  <si>
    <t>646-1-11</t>
  </si>
  <si>
    <t>646-1-60</t>
  </si>
  <si>
    <t>646-2-115</t>
  </si>
  <si>
    <t>649-21-3</t>
  </si>
  <si>
    <t>649-21-13</t>
  </si>
  <si>
    <t>650-1-14</t>
  </si>
  <si>
    <t>650-1-16</t>
  </si>
  <si>
    <t>650-1-19</t>
  </si>
  <si>
    <t>653-1-11</t>
  </si>
  <si>
    <t>653-1-12</t>
  </si>
  <si>
    <t>660-3-11</t>
  </si>
  <si>
    <t>660-3-12</t>
  </si>
  <si>
    <t>660-6-121</t>
  </si>
  <si>
    <t>660-6-122</t>
  </si>
  <si>
    <t>665-1-11</t>
  </si>
  <si>
    <t>670-5-111</t>
  </si>
  <si>
    <t>670-5-400</t>
  </si>
  <si>
    <t>671-2-11</t>
  </si>
  <si>
    <t>671-2-60</t>
  </si>
  <si>
    <t>676-3-10</t>
  </si>
  <si>
    <t>682-1-113</t>
  </si>
  <si>
    <t>684-1-1</t>
  </si>
  <si>
    <t>684-2-1</t>
  </si>
  <si>
    <t>685-1-13</t>
  </si>
  <si>
    <t>700-5-22</t>
  </si>
  <si>
    <t>715-5-31</t>
  </si>
  <si>
    <t>630 2 11</t>
  </si>
  <si>
    <t>630 2 12</t>
  </si>
  <si>
    <t>635 2 11</t>
  </si>
  <si>
    <t>715 1 12</t>
  </si>
  <si>
    <t>715 1 13</t>
  </si>
  <si>
    <t>715-1-60</t>
  </si>
  <si>
    <t>715 4 11</t>
  </si>
  <si>
    <t>715-4-60</t>
  </si>
  <si>
    <t>715-4-70</t>
  </si>
  <si>
    <t>715 500 1</t>
  </si>
  <si>
    <t>715-512-125</t>
  </si>
  <si>
    <t>711   11  125</t>
  </si>
  <si>
    <t>711   14  170</t>
  </si>
  <si>
    <t>711 16 101</t>
  </si>
  <si>
    <t>711 16 201</t>
  </si>
  <si>
    <t>APPENDIX K, BID PRICING FORM
21-TA003701DJ, HONORE AVENUE AT COOPER CREEK BOUELVARD TRAFFIC SIGNAL
COUNTY PROJECT NO. 6080560</t>
  </si>
  <si>
    <t>EOC</t>
  </si>
  <si>
    <t>QTY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</si>
  <si>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250 </t>
    </r>
    <r>
      <rPr>
        <b/>
        <sz val="11"/>
        <rFont val="Times New Roman"/>
        <family val="1"/>
      </rPr>
      <t>Calendar Days</t>
    </r>
  </si>
  <si>
    <t xml:space="preserve">UNIT PRICE
</t>
  </si>
  <si>
    <r>
      <t xml:space="preserve">AMOUNT
</t>
    </r>
    <r>
      <rPr>
        <b/>
        <sz val="11"/>
        <color rgb="FFFF0000"/>
        <rFont val="Times New Roman"/>
        <family val="1"/>
      </rPr>
      <t xml:space="preserve"> </t>
    </r>
  </si>
  <si>
    <r>
      <t xml:space="preserve">UNIT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300 </t>
    </r>
    <r>
      <rPr>
        <b/>
        <sz val="11"/>
        <rFont val="Times New Roman"/>
        <family val="1"/>
      </rPr>
      <t>Calendar Days</t>
    </r>
  </si>
  <si>
    <t>I. ROADWAY &amp; BRIDGE</t>
  </si>
  <si>
    <t>II. SIGNING AND PAVEMENT MARKING</t>
  </si>
  <si>
    <t xml:space="preserve">III. SIGNALIZATION </t>
  </si>
  <si>
    <t>IV. LIGHTING</t>
  </si>
  <si>
    <t>CONTINGENCY</t>
  </si>
  <si>
    <t>GRAND TOTAL</t>
  </si>
  <si>
    <t>TOTAL (Sections I through IV)</t>
  </si>
  <si>
    <t>SUBTOTAL IV (LIGHTING)</t>
  </si>
  <si>
    <t>SUBTOTAL III (SIGNALIZATION)</t>
  </si>
  <si>
    <t>SUBTOTAL II (SIGNING AND PAVEMENT MARKING)</t>
  </si>
  <si>
    <t>SUBTOTAL I (ROADWAY &amp; BRIDGE)</t>
  </si>
  <si>
    <t>BIDDER NAME________________________________________________</t>
  </si>
  <si>
    <t>BIDDER SIGNATURE___________________________________________</t>
  </si>
  <si>
    <t>ITEM</t>
  </si>
  <si>
    <t>Sediment Barrier</t>
  </si>
  <si>
    <t>Soil Tracking Prevention Device</t>
  </si>
  <si>
    <t>Inlet Protection System</t>
  </si>
  <si>
    <t xml:space="preserve">Clearing And Grubbing         </t>
  </si>
  <si>
    <t>Regular Excavation</t>
  </si>
  <si>
    <t xml:space="preserve">Embankment  </t>
  </si>
  <si>
    <t>Type B Stabilization</t>
  </si>
  <si>
    <t>Optional Base (Base Group 09)</t>
  </si>
  <si>
    <t>Milling Exist Asph Pavt, 3/4" Avg Depth</t>
  </si>
  <si>
    <t>Superpave Asphaltic Concrete, Traffic C, Pg76-21 2" S-I</t>
  </si>
  <si>
    <t>Inlets, Curb, Type P-4, &lt;10'</t>
  </si>
  <si>
    <t>Inlets, Dt Bot, Type F, &lt;10'</t>
  </si>
  <si>
    <t>Concrete Curb &amp; Gutter, Type F</t>
  </si>
  <si>
    <t>Detectable Warnings</t>
  </si>
  <si>
    <t>Hydroseed/Mulch</t>
  </si>
  <si>
    <t>Performance Turf, Sod</t>
  </si>
  <si>
    <t>Selective Clearing and Grubbing, Areas with Trees to Remain</t>
  </si>
  <si>
    <t>Removal of Existing Concrete</t>
  </si>
  <si>
    <t>Concrete Sidewalk and Driveways, 4" Thick</t>
  </si>
  <si>
    <t>Concrete Sidewalk and Driveways, 6" Thick</t>
  </si>
  <si>
    <t xml:space="preserve">Single Post Sign, Relocate </t>
  </si>
  <si>
    <t>Single Post Sign, Remove</t>
  </si>
  <si>
    <t>Retro Reflective Pavement Markers</t>
  </si>
  <si>
    <t>Painted Pavement Markings, Standard,Yellow Island Nose</t>
  </si>
  <si>
    <t>Painted Pavement Markings, Final Surface</t>
  </si>
  <si>
    <t>Thermoplastic, Standard, White, 2'-4' Dotted Guideline, 6"</t>
  </si>
  <si>
    <t>Thermoplastic, Standard, White, Arrow</t>
  </si>
  <si>
    <t>Thermoplastic, Standard-Other Surfaces, White, Solid, 6"</t>
  </si>
  <si>
    <t>Thermoplastic, Standard-Other Surfaces, Yellow, Solid, 6"</t>
  </si>
  <si>
    <t>Single Post Sign, F&amp;I Ground Mount, up to 12 SF</t>
  </si>
  <si>
    <t>Pipe Culvert, Optional Material, Round, 18" S/CD</t>
  </si>
  <si>
    <t>Pipe Culvert, Optional Material, Round, 30" S/CD</t>
  </si>
  <si>
    <t>Superpave Asphaltic Concrete, Traffic C, Pg76-22, 1" S-III</t>
  </si>
  <si>
    <t>Thermoplastic, Standard, White, Solid, 12" for Crosswalk and Roundabout</t>
  </si>
  <si>
    <t>Thermoplastic, Preformed, White, Solid, 24" for Crosswalk</t>
  </si>
  <si>
    <t>Conduit, Furnish &amp; Install, Open Trench</t>
  </si>
  <si>
    <t>Conduit, Furnish &amp; Install, Directional Bore</t>
  </si>
  <si>
    <t>Conduit, Furnish &amp; Install, Aboveground</t>
  </si>
  <si>
    <t>Fiber Optic Connection, Install, Splice</t>
  </si>
  <si>
    <t>Fiber Optic Connection, Install, Termination</t>
  </si>
  <si>
    <t>Fiber Optic Connection Hardware, F&amp;I, Splice Enclosure</t>
  </si>
  <si>
    <t>Fiber Optic Connection Hardware, F&amp;I, Splice Tray</t>
  </si>
  <si>
    <t>Fiber Optic Connection Hardware, F&amp;I, Buffer Tube Fan Out Kit</t>
  </si>
  <si>
    <t>Fiber Optic Connection Hardware, F&amp;I, Patch Panel- Field Terminated</t>
  </si>
  <si>
    <t>Fiber Optic Connection Hardware, Adjust/Modify Splice Enclosure</t>
  </si>
  <si>
    <t>Fiber Optic Connection Hardware, Adjust/Modify Splice Tray</t>
  </si>
  <si>
    <t>Multi-Conductor Communication Cable, Furnish &amp; Install</t>
  </si>
  <si>
    <t>Pull &amp; Splice Box, F&amp;I, 13" X 24" Cover Size</t>
  </si>
  <si>
    <t>Pull &amp; Splice Box, F&amp;I, 24" X 36" Cover Size</t>
  </si>
  <si>
    <t>Electrical Service Wire, Furnish &amp; Install</t>
  </si>
  <si>
    <t>Electrical Service Disconnect, F&amp;I, Pole Mount</t>
  </si>
  <si>
    <t>Electrical Power Service- Transformer Furnish &amp; Install</t>
  </si>
  <si>
    <t>Aluminum Signals Pole, Pedestal</t>
  </si>
  <si>
    <t>Aluminum Signals Pole, Remove</t>
  </si>
  <si>
    <t>Aluminum Pole- Index 17900/695-001, Furnish &amp; Install, 15'</t>
  </si>
  <si>
    <t>Steel Mast Arm Assembly, Furnish And Install, Single Arm 40'</t>
  </si>
  <si>
    <t>Steel Mast Arm Assembly, Furnish And Install, Double Arm 60'-50'</t>
  </si>
  <si>
    <t>Vehicular Traffic Signal, Furnish &amp; Install Aluminum, 3 Section, 1 Way</t>
  </si>
  <si>
    <t>Vehicular Traffic Signal, Furnish &amp; Install Aluminum, 4 Section, 1 Way</t>
  </si>
  <si>
    <t>Vehicular Traffic Signal, Furnish &amp; Install Aluminum, 5 Section Cluster, 1 Way</t>
  </si>
  <si>
    <t>Pedestrian Signal, Furnish &amp; Install Led Countdown, 1 Way</t>
  </si>
  <si>
    <t>Pedestrian Signal, Furnish &amp; Install Led Countdown, 2 Ways</t>
  </si>
  <si>
    <t>Vehicle Detection System- Microwave, Furnish &amp; Install Cabinet Equipment</t>
  </si>
  <si>
    <t>Vehicle Detection System- Microwave, Furnish &amp; Install, Above Ground Equipment</t>
  </si>
  <si>
    <t>Vehicle Detection System- Avi, Bluetooth, Furnish &amp; Install, Cabinet Equipment</t>
  </si>
  <si>
    <t>Vehicle Detection System- Avi, Bluetooth, Furnish &amp; Install, Above Ground Equipment</t>
  </si>
  <si>
    <t>Pedestrian Detector, Furnish &amp; Install, Standard</t>
  </si>
  <si>
    <t>Traffic Controller Assembly, F&amp;I, Nema, 1 Preemption</t>
  </si>
  <si>
    <t>Traffic Controller Assembly, Modify</t>
  </si>
  <si>
    <t>Traffic Controller Without Cabinet, F&amp;I In Existing Cabinet, Nema</t>
  </si>
  <si>
    <t>Traffic Controller, Remove- Cabinet To Remain</t>
  </si>
  <si>
    <t>Small Equipment Enclosure, Furnish And Install, Less Than 10"W X 13"H X 11" D</t>
  </si>
  <si>
    <t>Managed Field Ethernet Switch, Furnish &amp; Install</t>
  </si>
  <si>
    <t>Device Server, Furnish &amp; Install</t>
  </si>
  <si>
    <t>Luminaire &amp; Bracket Arm- Aluminum, Furnish &amp; Install New Luminaire And Arm On New/Existing Pole</t>
  </si>
  <si>
    <t>Signal Cable- New or Reconstructed Intersection, Furnish &amp; Install</t>
  </si>
  <si>
    <t>Fiber Optic Cable, F&amp;I, Underground, 2-12 Fibers</t>
  </si>
  <si>
    <t>Fiber Optic Cable, F&amp;I, Underground, 13-48 Fibers</t>
  </si>
  <si>
    <t>Pull &amp; Splice Box, F&amp;I, 30" X 60" Rectangular or 36" Round Cover Size</t>
  </si>
  <si>
    <t>Electrical Power Service, F&amp;I, Underground, Meter Furnished by Power Company</t>
  </si>
  <si>
    <t>Prestressed Concrete Pole, F&amp;I, Type P-II Service Pole</t>
  </si>
  <si>
    <t>Its CCTV Camera, F&amp;I, Dome PTZ Enclosure - Pressurized, IP, High Definition</t>
  </si>
  <si>
    <t>Uninterruptible Power Supply, Furnish And Install, Line Interactive with Cabinet</t>
  </si>
  <si>
    <t>Internally Illuminated Sign, Furnish &amp; Install, Overhead Mount, 12-18 SF</t>
  </si>
  <si>
    <t>Lighting Conduit, (F &amp; I), Underground</t>
  </si>
  <si>
    <t>Electric Service Disconnect, F&amp;I, Pole Mount</t>
  </si>
  <si>
    <t>Lighting Conductors, F&amp;I, Insulated, No 8 To No 6</t>
  </si>
  <si>
    <t>Lighting Conductors, F&amp;I, Insulated, No 4 To No 2</t>
  </si>
  <si>
    <t>Lighting Conductors, Remove &amp; Dispose, Contractor Owns</t>
  </si>
  <si>
    <t>Light Pole Complete, Furnish &amp; Install Standard Pole Standard Foundation, 30' Mounting Height</t>
  </si>
  <si>
    <t>Light Pole Complete, Relocate</t>
  </si>
  <si>
    <t>Pole Cable Distribution System, Conventional</t>
  </si>
  <si>
    <t>Light Pole Complete - Special Design, F&amp;I, Double Arm Shoulder Mount, Aluminum 25'</t>
  </si>
  <si>
    <t>Light Pole Complete, Remove Pole and Foundation</t>
  </si>
  <si>
    <t>Multi- Post Sign, F&amp;I, Ground Mount, 21-30 SF</t>
  </si>
  <si>
    <t>Multi- Post Sign, F&amp;I, Ground Mount, 51-100 SF</t>
  </si>
  <si>
    <t>Concrete Curb &amp; Gutter, Type AB</t>
  </si>
  <si>
    <r>
      <t xml:space="preserve">EXTENDED 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250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</si>
  <si>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r>
      <t xml:space="preserve">EXTENDED AMOUNT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300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</si>
  <si>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t>Mobilization (Entire Project)</t>
  </si>
  <si>
    <t>Maintenance of Traffic (MOT) (Entire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</si>
</sst>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&quot;$&quot;#,##0.00"/>
    <numFmt numFmtId="167" formatCode="#,##0.0_);[Red]\(#,##0.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9" applyNumberFormat="0" applyAlignment="0" applyProtection="0"/>
    <xf numFmtId="0" fontId="11" fillId="7" borderId="10" applyNumberFormat="0" applyAlignment="0" applyProtection="0"/>
    <xf numFmtId="0" fontId="12" fillId="7" borderId="9" applyNumberFormat="0" applyAlignment="0" applyProtection="0"/>
    <xf numFmtId="0" fontId="13" fillId="0" borderId="11" applyNumberFormat="0" applyFill="0" applyAlignment="0" applyProtection="0"/>
    <xf numFmtId="0" fontId="14" fillId="8" borderId="12" applyNumberFormat="0" applyAlignment="0" applyProtection="0"/>
    <xf numFmtId="0" fontId="15" fillId="0" borderId="0" applyNumberFormat="0" applyFill="0" applyBorder="0" applyAlignment="0" applyProtection="0"/>
    <xf numFmtId="0" fontId="3" fillId="9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5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78">
    <xf numFmtId="0" fontId="0" fillId="0" borderId="0" xfId="0"/>
    <xf numFmtId="0" fontId="26" fillId="0" borderId="0" xfId="0" applyFont="1"/>
    <xf numFmtId="0" fontId="26" fillId="0" borderId="0" xfId="0" applyFont="1" applyBorder="1"/>
    <xf numFmtId="0" fontId="26" fillId="0" borderId="0" xfId="0" applyFont="1" applyAlignment="1">
      <alignment vertical="center"/>
    </xf>
    <xf numFmtId="0" fontId="26" fillId="0" borderId="0" xfId="0" applyFont="1" applyAlignment="1"/>
    <xf numFmtId="0" fontId="26" fillId="0" borderId="39" xfId="0" applyFont="1" applyBorder="1"/>
    <xf numFmtId="0" fontId="26" fillId="0" borderId="0" xfId="0" applyFont="1" applyAlignment="1" applyProtection="1"/>
    <xf numFmtId="0" fontId="24" fillId="40" borderId="2" xfId="0" applyFont="1" applyFill="1" applyBorder="1" applyAlignment="1" applyProtection="1">
      <alignment wrapText="1"/>
    </xf>
    <xf numFmtId="0" fontId="26" fillId="40" borderId="2" xfId="0" applyFont="1" applyFill="1" applyBorder="1" applyAlignment="1" applyProtection="1">
      <alignment wrapText="1"/>
    </xf>
    <xf numFmtId="0" fontId="26" fillId="40" borderId="2" xfId="0" applyFont="1" applyFill="1" applyBorder="1" applyAlignment="1" applyProtection="1"/>
    <xf numFmtId="0" fontId="26" fillId="40" borderId="3" xfId="0" applyFont="1" applyFill="1" applyBorder="1" applyAlignment="1" applyProtection="1"/>
    <xf numFmtId="1" fontId="26" fillId="2" borderId="54" xfId="0" applyNumberFormat="1" applyFont="1" applyFill="1" applyBorder="1" applyAlignment="1" applyProtection="1">
      <alignment horizontal="center"/>
    </xf>
    <xf numFmtId="0" fontId="28" fillId="0" borderId="19" xfId="0" applyFont="1" applyFill="1" applyBorder="1" applyAlignment="1" applyProtection="1">
      <alignment horizontal="left"/>
    </xf>
    <xf numFmtId="0" fontId="26" fillId="0" borderId="19" xfId="0" applyFont="1" applyFill="1" applyBorder="1" applyAlignment="1" applyProtection="1">
      <alignment horizontal="left" wrapText="1"/>
    </xf>
    <xf numFmtId="40" fontId="26" fillId="0" borderId="19" xfId="0" applyNumberFormat="1" applyFont="1" applyFill="1" applyBorder="1" applyAlignment="1" applyProtection="1">
      <alignment horizontal="center"/>
    </xf>
    <xf numFmtId="0" fontId="26" fillId="2" borderId="19" xfId="0" applyFont="1" applyFill="1" applyBorder="1" applyAlignment="1" applyProtection="1">
      <alignment horizontal="center"/>
    </xf>
    <xf numFmtId="166" fontId="26" fillId="2" borderId="19" xfId="635" quotePrefix="1" applyNumberFormat="1" applyFont="1" applyFill="1" applyBorder="1" applyAlignment="1" applyProtection="1"/>
    <xf numFmtId="166" fontId="26" fillId="2" borderId="20" xfId="635" quotePrefix="1" applyNumberFormat="1" applyFont="1" applyFill="1" applyBorder="1" applyAlignment="1" applyProtection="1"/>
    <xf numFmtId="166" fontId="26" fillId="2" borderId="55" xfId="635" quotePrefix="1" applyNumberFormat="1" applyFont="1" applyFill="1" applyBorder="1" applyAlignment="1" applyProtection="1"/>
    <xf numFmtId="1" fontId="26" fillId="2" borderId="48" xfId="0" applyNumberFormat="1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left"/>
    </xf>
    <xf numFmtId="0" fontId="26" fillId="0" borderId="1" xfId="0" applyFont="1" applyFill="1" applyBorder="1" applyAlignment="1" applyProtection="1">
      <alignment horizontal="left" wrapText="1"/>
    </xf>
    <xf numFmtId="40" fontId="26" fillId="0" borderId="1" xfId="0" applyNumberFormat="1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/>
    </xf>
    <xf numFmtId="166" fontId="26" fillId="0" borderId="1" xfId="635" quotePrefix="1" applyNumberFormat="1" applyFont="1" applyFill="1" applyBorder="1" applyAlignment="1" applyProtection="1"/>
    <xf numFmtId="166" fontId="26" fillId="2" borderId="33" xfId="635" quotePrefix="1" applyNumberFormat="1" applyFont="1" applyFill="1" applyBorder="1" applyAlignment="1" applyProtection="1"/>
    <xf numFmtId="166" fontId="26" fillId="2" borderId="56" xfId="635" quotePrefix="1" applyNumberFormat="1" applyFont="1" applyFill="1" applyBorder="1" applyAlignment="1" applyProtection="1"/>
    <xf numFmtId="0" fontId="26" fillId="2" borderId="33" xfId="0" applyFont="1" applyFill="1" applyBorder="1" applyAlignment="1" applyProtection="1">
      <alignment horizontal="center"/>
    </xf>
    <xf numFmtId="166" fontId="26" fillId="35" borderId="46" xfId="635" quotePrefix="1" applyNumberFormat="1" applyFont="1" applyFill="1" applyBorder="1" applyAlignment="1" applyProtection="1"/>
    <xf numFmtId="166" fontId="26" fillId="35" borderId="1" xfId="635" quotePrefix="1" applyNumberFormat="1" applyFont="1" applyFill="1" applyBorder="1" applyAlignment="1" applyProtection="1"/>
    <xf numFmtId="166" fontId="26" fillId="36" borderId="21" xfId="635" quotePrefix="1" applyNumberFormat="1" applyFont="1" applyFill="1" applyBorder="1" applyAlignment="1" applyProtection="1"/>
    <xf numFmtId="166" fontId="26" fillId="39" borderId="21" xfId="635" quotePrefix="1" applyNumberFormat="1" applyFont="1" applyFill="1" applyBorder="1" applyAlignment="1" applyProtection="1"/>
    <xf numFmtId="166" fontId="26" fillId="35" borderId="21" xfId="635" quotePrefix="1" applyNumberFormat="1" applyFont="1" applyFill="1" applyBorder="1" applyAlignment="1" applyProtection="1"/>
    <xf numFmtId="0" fontId="26" fillId="0" borderId="21" xfId="0" applyFont="1" applyFill="1" applyBorder="1" applyAlignment="1" applyProtection="1">
      <alignment horizontal="left"/>
    </xf>
    <xf numFmtId="0" fontId="26" fillId="0" borderId="21" xfId="0" applyFont="1" applyFill="1" applyBorder="1" applyAlignment="1" applyProtection="1">
      <alignment horizontal="left" wrapText="1"/>
    </xf>
    <xf numFmtId="40" fontId="26" fillId="0" borderId="21" xfId="0" applyNumberFormat="1" applyFont="1" applyFill="1" applyBorder="1" applyAlignment="1" applyProtection="1">
      <alignment horizontal="center"/>
    </xf>
    <xf numFmtId="1" fontId="26" fillId="2" borderId="57" xfId="0" applyNumberFormat="1" applyFont="1" applyFill="1" applyBorder="1" applyAlignment="1" applyProtection="1">
      <alignment horizontal="center"/>
    </xf>
    <xf numFmtId="0" fontId="26" fillId="2" borderId="21" xfId="0" applyFont="1" applyFill="1" applyBorder="1" applyAlignment="1" applyProtection="1">
      <alignment horizontal="center"/>
    </xf>
    <xf numFmtId="166" fontId="26" fillId="2" borderId="32" xfId="635" quotePrefix="1" applyNumberFormat="1" applyFont="1" applyFill="1" applyBorder="1" applyAlignment="1" applyProtection="1"/>
    <xf numFmtId="166" fontId="26" fillId="2" borderId="58" xfId="635" quotePrefix="1" applyNumberFormat="1" applyFont="1" applyFill="1" applyBorder="1" applyAlignment="1" applyProtection="1"/>
    <xf numFmtId="164" fontId="26" fillId="34" borderId="2" xfId="0" applyNumberFormat="1" applyFont="1" applyFill="1" applyBorder="1" applyAlignment="1" applyProtection="1"/>
    <xf numFmtId="166" fontId="27" fillId="34" borderId="37" xfId="635" quotePrefix="1" applyNumberFormat="1" applyFont="1" applyFill="1" applyBorder="1" applyAlignment="1" applyProtection="1"/>
    <xf numFmtId="0" fontId="26" fillId="34" borderId="62" xfId="0" applyFont="1" applyFill="1" applyBorder="1" applyAlignment="1" applyProtection="1"/>
    <xf numFmtId="166" fontId="27" fillId="34" borderId="38" xfId="635" quotePrefix="1" applyNumberFormat="1" applyFont="1" applyFill="1" applyBorder="1" applyAlignment="1" applyProtection="1"/>
    <xf numFmtId="0" fontId="26" fillId="34" borderId="2" xfId="0" applyFont="1" applyFill="1" applyBorder="1" applyAlignment="1" applyProtection="1"/>
    <xf numFmtId="166" fontId="27" fillId="34" borderId="30" xfId="635" quotePrefix="1" applyNumberFormat="1" applyFont="1" applyFill="1" applyBorder="1" applyAlignment="1" applyProtection="1"/>
    <xf numFmtId="166" fontId="26" fillId="40" borderId="2" xfId="0" applyNumberFormat="1" applyFont="1" applyFill="1" applyBorder="1" applyAlignment="1" applyProtection="1"/>
    <xf numFmtId="166" fontId="26" fillId="40" borderId="3" xfId="0" applyNumberFormat="1" applyFont="1" applyFill="1" applyBorder="1" applyAlignment="1" applyProtection="1"/>
    <xf numFmtId="1" fontId="26" fillId="2" borderId="59" xfId="0" applyNumberFormat="1" applyFont="1" applyFill="1" applyBorder="1" applyAlignment="1" applyProtection="1">
      <alignment horizontal="center"/>
    </xf>
    <xf numFmtId="0" fontId="26" fillId="0" borderId="26" xfId="0" applyFont="1" applyFill="1" applyBorder="1" applyAlignment="1" applyProtection="1"/>
    <xf numFmtId="0" fontId="26" fillId="0" borderId="26" xfId="0" applyFont="1" applyFill="1" applyBorder="1" applyAlignment="1" applyProtection="1">
      <alignment wrapText="1"/>
    </xf>
    <xf numFmtId="40" fontId="26" fillId="0" borderId="31" xfId="0" applyNumberFormat="1" applyFont="1" applyFill="1" applyBorder="1" applyAlignment="1" applyProtection="1">
      <alignment horizontal="center"/>
    </xf>
    <xf numFmtId="0" fontId="26" fillId="2" borderId="26" xfId="0" applyFont="1" applyFill="1" applyBorder="1" applyAlignment="1" applyProtection="1">
      <alignment horizontal="center"/>
    </xf>
    <xf numFmtId="166" fontId="26" fillId="37" borderId="26" xfId="0" quotePrefix="1" applyNumberFormat="1" applyFont="1" applyFill="1" applyBorder="1" applyAlignment="1" applyProtection="1"/>
    <xf numFmtId="0" fontId="26" fillId="0" borderId="1" xfId="0" applyFont="1" applyFill="1" applyBorder="1" applyAlignment="1" applyProtection="1"/>
    <xf numFmtId="0" fontId="26" fillId="0" borderId="1" xfId="0" applyFont="1" applyFill="1" applyBorder="1" applyAlignment="1" applyProtection="1">
      <alignment wrapText="1"/>
    </xf>
    <xf numFmtId="166" fontId="26" fillId="37" borderId="1" xfId="0" quotePrefix="1" applyNumberFormat="1" applyFont="1" applyFill="1" applyBorder="1" applyAlignment="1" applyProtection="1"/>
    <xf numFmtId="167" fontId="26" fillId="0" borderId="21" xfId="0" applyNumberFormat="1" applyFont="1" applyFill="1" applyBorder="1" applyAlignment="1" applyProtection="1">
      <alignment horizontal="center"/>
    </xf>
    <xf numFmtId="0" fontId="26" fillId="0" borderId="21" xfId="0" applyFont="1" applyFill="1" applyBorder="1" applyAlignment="1" applyProtection="1"/>
    <xf numFmtId="0" fontId="26" fillId="0" borderId="21" xfId="0" applyFont="1" applyFill="1" applyBorder="1" applyAlignment="1" applyProtection="1">
      <alignment wrapText="1"/>
    </xf>
    <xf numFmtId="166" fontId="26" fillId="37" borderId="21" xfId="0" quotePrefix="1" applyNumberFormat="1" applyFont="1" applyFill="1" applyBorder="1" applyAlignment="1" applyProtection="1"/>
    <xf numFmtId="164" fontId="26" fillId="34" borderId="29" xfId="0" applyNumberFormat="1" applyFont="1" applyFill="1" applyBorder="1" applyAlignment="1" applyProtection="1"/>
    <xf numFmtId="0" fontId="26" fillId="34" borderId="36" xfId="0" applyFont="1" applyFill="1" applyBorder="1" applyAlignment="1" applyProtection="1"/>
    <xf numFmtId="0" fontId="26" fillId="0" borderId="26" xfId="0" applyFont="1" applyFill="1" applyBorder="1" applyAlignment="1" applyProtection="1">
      <alignment horizontal="left"/>
    </xf>
    <xf numFmtId="0" fontId="26" fillId="2" borderId="26" xfId="0" applyFont="1" applyFill="1" applyBorder="1" applyAlignment="1" applyProtection="1">
      <alignment wrapText="1"/>
    </xf>
    <xf numFmtId="0" fontId="26" fillId="0" borderId="26" xfId="0" applyFont="1" applyFill="1" applyBorder="1" applyAlignment="1" applyProtection="1">
      <alignment horizontal="center"/>
    </xf>
    <xf numFmtId="166" fontId="28" fillId="39" borderId="27" xfId="46" applyNumberFormat="1" applyFont="1" applyFill="1" applyBorder="1" applyAlignment="1" applyProtection="1"/>
    <xf numFmtId="0" fontId="26" fillId="0" borderId="1" xfId="0" applyFont="1" applyFill="1" applyBorder="1" applyAlignment="1" applyProtection="1">
      <alignment horizontal="left"/>
    </xf>
    <xf numFmtId="0" fontId="26" fillId="2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horizontal="center"/>
    </xf>
    <xf numFmtId="166" fontId="28" fillId="39" borderId="1" xfId="46" applyNumberFormat="1" applyFont="1" applyFill="1" applyBorder="1" applyAlignment="1" applyProtection="1"/>
    <xf numFmtId="40" fontId="28" fillId="0" borderId="21" xfId="0" applyNumberFormat="1" applyFont="1" applyFill="1" applyBorder="1" applyAlignment="1" applyProtection="1">
      <alignment horizontal="center"/>
    </xf>
    <xf numFmtId="0" fontId="28" fillId="0" borderId="1" xfId="46" applyFont="1" applyFill="1" applyBorder="1" applyAlignment="1" applyProtection="1">
      <alignment wrapText="1"/>
    </xf>
    <xf numFmtId="0" fontId="28" fillId="0" borderId="1" xfId="46" applyFont="1" applyBorder="1" applyAlignment="1" applyProtection="1">
      <alignment wrapText="1"/>
    </xf>
    <xf numFmtId="49" fontId="28" fillId="0" borderId="1" xfId="46" applyNumberFormat="1" applyFont="1" applyBorder="1" applyAlignment="1" applyProtection="1">
      <alignment horizontal="center"/>
    </xf>
    <xf numFmtId="49" fontId="28" fillId="0" borderId="1" xfId="46" applyNumberFormat="1" applyFont="1" applyFill="1" applyBorder="1" applyAlignment="1" applyProtection="1">
      <alignment horizontal="center"/>
    </xf>
    <xf numFmtId="0" fontId="28" fillId="0" borderId="1" xfId="46" applyNumberFormat="1" applyFont="1" applyBorder="1" applyAlignment="1" applyProtection="1">
      <alignment horizontal="center"/>
    </xf>
    <xf numFmtId="0" fontId="28" fillId="0" borderId="21" xfId="46" applyFont="1" applyFill="1" applyBorder="1" applyAlignment="1" applyProtection="1">
      <alignment wrapText="1"/>
    </xf>
    <xf numFmtId="0" fontId="28" fillId="0" borderId="21" xfId="46" applyFont="1" applyBorder="1" applyAlignment="1" applyProtection="1">
      <alignment wrapText="1"/>
    </xf>
    <xf numFmtId="49" fontId="28" fillId="0" borderId="21" xfId="46" applyNumberFormat="1" applyFont="1" applyBorder="1" applyAlignment="1" applyProtection="1">
      <alignment horizontal="center"/>
    </xf>
    <xf numFmtId="166" fontId="28" fillId="39" borderId="21" xfId="46" applyNumberFormat="1" applyFont="1" applyFill="1" applyBorder="1" applyAlignment="1" applyProtection="1"/>
    <xf numFmtId="0" fontId="24" fillId="40" borderId="2" xfId="0" applyFont="1" applyFill="1" applyBorder="1" applyAlignment="1" applyProtection="1"/>
    <xf numFmtId="0" fontId="28" fillId="0" borderId="26" xfId="0" applyFont="1" applyBorder="1" applyAlignment="1" applyProtection="1">
      <alignment horizontal="center"/>
    </xf>
    <xf numFmtId="0" fontId="26" fillId="0" borderId="26" xfId="97" applyFont="1" applyBorder="1" applyAlignment="1" applyProtection="1">
      <alignment wrapText="1"/>
    </xf>
    <xf numFmtId="1" fontId="26" fillId="0" borderId="26" xfId="0" applyNumberFormat="1" applyFont="1" applyBorder="1" applyAlignment="1" applyProtection="1">
      <alignment horizontal="center"/>
    </xf>
    <xf numFmtId="166" fontId="28" fillId="38" borderId="27" xfId="635" applyNumberFormat="1" applyFont="1" applyFill="1" applyBorder="1" applyAlignment="1" applyProtection="1"/>
    <xf numFmtId="0" fontId="26" fillId="0" borderId="1" xfId="0" applyFont="1" applyBorder="1" applyAlignment="1" applyProtection="1">
      <alignment horizontal="center"/>
    </xf>
    <xf numFmtId="0" fontId="26" fillId="0" borderId="1" xfId="97" applyFont="1" applyBorder="1" applyAlignment="1" applyProtection="1">
      <alignment wrapText="1"/>
    </xf>
    <xf numFmtId="1" fontId="26" fillId="0" borderId="1" xfId="0" applyNumberFormat="1" applyFont="1" applyBorder="1" applyAlignment="1" applyProtection="1">
      <alignment horizontal="center"/>
    </xf>
    <xf numFmtId="166" fontId="26" fillId="38" borderId="22" xfId="635" applyNumberFormat="1" applyFont="1" applyFill="1" applyBorder="1" applyAlignment="1" applyProtection="1"/>
    <xf numFmtId="166" fontId="28" fillId="38" borderId="1" xfId="46" applyNumberFormat="1" applyFont="1" applyFill="1" applyBorder="1" applyAlignment="1" applyProtection="1"/>
    <xf numFmtId="0" fontId="26" fillId="0" borderId="1" xfId="0" applyFont="1" applyBorder="1" applyAlignment="1" applyProtection="1">
      <alignment wrapText="1"/>
    </xf>
    <xf numFmtId="164" fontId="26" fillId="34" borderId="37" xfId="0" applyNumberFormat="1" applyFont="1" applyFill="1" applyBorder="1" applyAlignment="1" applyProtection="1"/>
    <xf numFmtId="0" fontId="26" fillId="0" borderId="4" xfId="0" applyFont="1" applyFill="1" applyBorder="1" applyAlignment="1" applyProtection="1"/>
    <xf numFmtId="0" fontId="24" fillId="0" borderId="49" xfId="0" applyFont="1" applyFill="1" applyBorder="1" applyAlignment="1" applyProtection="1">
      <alignment wrapText="1"/>
    </xf>
    <xf numFmtId="166" fontId="24" fillId="0" borderId="44" xfId="0" applyNumberFormat="1" applyFont="1" applyFill="1" applyBorder="1" applyAlignment="1" applyProtection="1">
      <alignment wrapText="1"/>
    </xf>
    <xf numFmtId="0" fontId="24" fillId="0" borderId="36" xfId="0" applyFont="1" applyFill="1" applyBorder="1" applyAlignment="1" applyProtection="1">
      <alignment wrapText="1"/>
    </xf>
    <xf numFmtId="0" fontId="24" fillId="0" borderId="4" xfId="0" applyFont="1" applyFill="1" applyBorder="1" applyAlignment="1" applyProtection="1">
      <alignment wrapText="1"/>
    </xf>
    <xf numFmtId="166" fontId="24" fillId="0" borderId="30" xfId="0" applyNumberFormat="1" applyFont="1" applyFill="1" applyBorder="1" applyAlignment="1" applyProtection="1">
      <alignment wrapText="1"/>
    </xf>
    <xf numFmtId="0" fontId="24" fillId="0" borderId="28" xfId="0" applyNumberFormat="1" applyFont="1" applyBorder="1" applyAlignment="1" applyProtection="1">
      <alignment wrapText="1"/>
    </xf>
    <xf numFmtId="9" fontId="28" fillId="0" borderId="25" xfId="0" applyNumberFormat="1" applyFont="1" applyBorder="1" applyAlignment="1" applyProtection="1">
      <alignment horizontal="center" wrapText="1"/>
    </xf>
    <xf numFmtId="0" fontId="28" fillId="0" borderId="25" xfId="0" applyNumberFormat="1" applyFont="1" applyBorder="1" applyAlignment="1" applyProtection="1">
      <alignment horizontal="center" wrapText="1"/>
    </xf>
    <xf numFmtId="9" fontId="26" fillId="0" borderId="49" xfId="0" applyNumberFormat="1" applyFont="1" applyBorder="1" applyAlignment="1" applyProtection="1">
      <alignment horizontal="center" wrapText="1"/>
    </xf>
    <xf numFmtId="166" fontId="27" fillId="0" borderId="44" xfId="0" applyNumberFormat="1" applyFont="1" applyBorder="1" applyAlignment="1" applyProtection="1">
      <alignment wrapText="1"/>
    </xf>
    <xf numFmtId="9" fontId="26" fillId="0" borderId="45" xfId="0" applyNumberFormat="1" applyFont="1" applyBorder="1" applyAlignment="1" applyProtection="1">
      <alignment horizontal="center" wrapText="1"/>
    </xf>
    <xf numFmtId="9" fontId="26" fillId="0" borderId="4" xfId="0" applyNumberFormat="1" applyFont="1" applyBorder="1" applyAlignment="1" applyProtection="1">
      <alignment horizontal="center" wrapText="1"/>
    </xf>
    <xf numFmtId="166" fontId="27" fillId="0" borderId="30" xfId="0" applyNumberFormat="1" applyFont="1" applyBorder="1" applyAlignment="1" applyProtection="1">
      <alignment wrapText="1"/>
    </xf>
    <xf numFmtId="0" fontId="26" fillId="35" borderId="4" xfId="0" applyFont="1" applyFill="1" applyBorder="1" applyAlignment="1" applyProtection="1"/>
    <xf numFmtId="0" fontId="24" fillId="35" borderId="49" xfId="0" applyFont="1" applyFill="1" applyBorder="1" applyAlignment="1" applyProtection="1"/>
    <xf numFmtId="166" fontId="24" fillId="35" borderId="44" xfId="0" applyNumberFormat="1" applyFont="1" applyFill="1" applyBorder="1" applyAlignment="1" applyProtection="1"/>
    <xf numFmtId="0" fontId="24" fillId="35" borderId="45" xfId="0" applyFont="1" applyFill="1" applyBorder="1" applyAlignment="1" applyProtection="1"/>
    <xf numFmtId="0" fontId="24" fillId="35" borderId="4" xfId="0" applyFont="1" applyFill="1" applyBorder="1" applyAlignment="1" applyProtection="1"/>
    <xf numFmtId="166" fontId="24" fillId="35" borderId="30" xfId="0" applyNumberFormat="1" applyFont="1" applyFill="1" applyBorder="1" applyAlignment="1" applyProtection="1"/>
    <xf numFmtId="0" fontId="26" fillId="0" borderId="0" xfId="0" applyFont="1" applyProtection="1"/>
    <xf numFmtId="38" fontId="24" fillId="0" borderId="0" xfId="636" applyNumberFormat="1" applyFont="1" applyAlignment="1" applyProtection="1">
      <alignment horizontal="left"/>
    </xf>
    <xf numFmtId="166" fontId="26" fillId="0" borderId="18" xfId="635" quotePrefix="1" applyNumberFormat="1" applyFont="1" applyFill="1" applyBorder="1" applyAlignment="1" applyProtection="1">
      <protection locked="0"/>
    </xf>
    <xf numFmtId="166" fontId="26" fillId="0" borderId="17" xfId="635" quotePrefix="1" applyNumberFormat="1" applyFont="1" applyFill="1" applyBorder="1" applyAlignment="1" applyProtection="1">
      <protection locked="0"/>
    </xf>
    <xf numFmtId="166" fontId="26" fillId="0" borderId="1" xfId="635" quotePrefix="1" applyNumberFormat="1" applyFont="1" applyFill="1" applyBorder="1" applyAlignment="1" applyProtection="1">
      <protection locked="0"/>
    </xf>
    <xf numFmtId="166" fontId="26" fillId="0" borderId="23" xfId="635" quotePrefix="1" applyNumberFormat="1" applyFont="1" applyFill="1" applyBorder="1" applyAlignment="1" applyProtection="1">
      <protection locked="0"/>
    </xf>
    <xf numFmtId="166" fontId="26" fillId="0" borderId="60" xfId="635" quotePrefix="1" applyNumberFormat="1" applyFont="1" applyFill="1" applyBorder="1" applyAlignment="1" applyProtection="1">
      <protection locked="0"/>
    </xf>
    <xf numFmtId="166" fontId="26" fillId="0" borderId="19" xfId="635" quotePrefix="1" applyNumberFormat="1" applyFont="1" applyFill="1" applyBorder="1" applyAlignment="1" applyProtection="1">
      <protection locked="0"/>
    </xf>
    <xf numFmtId="166" fontId="26" fillId="0" borderId="21" xfId="635" quotePrefix="1" applyNumberFormat="1" applyFont="1" applyFill="1" applyBorder="1" applyAlignment="1" applyProtection="1">
      <protection locked="0"/>
    </xf>
    <xf numFmtId="166" fontId="26" fillId="0" borderId="18" xfId="0" quotePrefix="1" applyNumberFormat="1" applyFont="1" applyFill="1" applyBorder="1" applyAlignment="1" applyProtection="1">
      <protection locked="0"/>
    </xf>
    <xf numFmtId="166" fontId="26" fillId="0" borderId="17" xfId="0" quotePrefix="1" applyNumberFormat="1" applyFont="1" applyFill="1" applyBorder="1" applyAlignment="1" applyProtection="1">
      <protection locked="0"/>
    </xf>
    <xf numFmtId="166" fontId="26" fillId="0" borderId="60" xfId="0" quotePrefix="1" applyNumberFormat="1" applyFont="1" applyFill="1" applyBorder="1" applyAlignment="1" applyProtection="1">
      <protection locked="0"/>
    </xf>
    <xf numFmtId="166" fontId="26" fillId="0" borderId="26" xfId="0" quotePrefix="1" applyNumberFormat="1" applyFont="1" applyFill="1" applyBorder="1" applyAlignment="1" applyProtection="1">
      <protection locked="0"/>
    </xf>
    <xf numFmtId="166" fontId="26" fillId="0" borderId="1" xfId="0" quotePrefix="1" applyNumberFormat="1" applyFont="1" applyFill="1" applyBorder="1" applyAlignment="1" applyProtection="1">
      <protection locked="0"/>
    </xf>
    <xf numFmtId="166" fontId="26" fillId="0" borderId="21" xfId="0" quotePrefix="1" applyNumberFormat="1" applyFont="1" applyFill="1" applyBorder="1" applyAlignment="1" applyProtection="1">
      <protection locked="0"/>
    </xf>
    <xf numFmtId="166" fontId="28" fillId="0" borderId="18" xfId="46" applyNumberFormat="1" applyFont="1" applyFill="1" applyBorder="1" applyAlignment="1" applyProtection="1">
      <protection locked="0"/>
    </xf>
    <xf numFmtId="166" fontId="28" fillId="0" borderId="17" xfId="46" applyNumberFormat="1" applyFont="1" applyFill="1" applyBorder="1" applyAlignment="1" applyProtection="1">
      <protection locked="0"/>
    </xf>
    <xf numFmtId="166" fontId="28" fillId="0" borderId="60" xfId="46" applyNumberFormat="1" applyFont="1" applyFill="1" applyBorder="1" applyAlignment="1" applyProtection="1">
      <protection locked="0"/>
    </xf>
    <xf numFmtId="166" fontId="28" fillId="0" borderId="27" xfId="46" applyNumberFormat="1" applyFont="1" applyFill="1" applyBorder="1" applyAlignment="1" applyProtection="1">
      <protection locked="0"/>
    </xf>
    <xf numFmtId="166" fontId="28" fillId="0" borderId="1" xfId="46" applyNumberFormat="1" applyFont="1" applyFill="1" applyBorder="1" applyAlignment="1" applyProtection="1">
      <protection locked="0"/>
    </xf>
    <xf numFmtId="166" fontId="28" fillId="0" borderId="21" xfId="46" applyNumberFormat="1" applyFont="1" applyFill="1" applyBorder="1" applyAlignment="1" applyProtection="1">
      <protection locked="0"/>
    </xf>
    <xf numFmtId="166" fontId="28" fillId="0" borderId="18" xfId="635" applyNumberFormat="1" applyFont="1" applyFill="1" applyBorder="1" applyAlignment="1" applyProtection="1">
      <protection locked="0"/>
    </xf>
    <xf numFmtId="166" fontId="26" fillId="0" borderId="17" xfId="635" applyNumberFormat="1" applyFont="1" applyFill="1" applyBorder="1" applyAlignment="1" applyProtection="1">
      <protection locked="0"/>
    </xf>
    <xf numFmtId="166" fontId="26" fillId="0" borderId="60" xfId="635" applyNumberFormat="1" applyFont="1" applyFill="1" applyBorder="1" applyAlignment="1" applyProtection="1">
      <protection locked="0"/>
    </xf>
    <xf numFmtId="166" fontId="28" fillId="0" borderId="27" xfId="635" applyNumberFormat="1" applyFont="1" applyFill="1" applyBorder="1" applyAlignment="1" applyProtection="1">
      <protection locked="0"/>
    </xf>
    <xf numFmtId="166" fontId="26" fillId="0" borderId="22" xfId="635" applyNumberFormat="1" applyFont="1" applyFill="1" applyBorder="1" applyAlignment="1" applyProtection="1">
      <protection locked="0"/>
    </xf>
    <xf numFmtId="0" fontId="24" fillId="41" borderId="61" xfId="0" applyFont="1" applyFill="1" applyBorder="1" applyAlignment="1" applyProtection="1">
      <alignment horizontal="center" wrapText="1"/>
    </xf>
    <xf numFmtId="0" fontId="24" fillId="41" borderId="53" xfId="0" applyFont="1" applyFill="1" applyBorder="1" applyAlignment="1" applyProtection="1">
      <alignment horizontal="center" wrapText="1"/>
    </xf>
    <xf numFmtId="0" fontId="24" fillId="40" borderId="28" xfId="0" applyFont="1" applyFill="1" applyBorder="1" applyAlignment="1" applyProtection="1">
      <alignment horizontal="left"/>
    </xf>
    <xf numFmtId="0" fontId="24" fillId="40" borderId="2" xfId="0" applyFont="1" applyFill="1" applyBorder="1" applyAlignment="1" applyProtection="1">
      <alignment horizontal="left"/>
    </xf>
    <xf numFmtId="0" fontId="26" fillId="0" borderId="4" xfId="0" applyFont="1" applyBorder="1" applyAlignment="1" applyProtection="1">
      <alignment horizontal="center"/>
    </xf>
    <xf numFmtId="0" fontId="26" fillId="0" borderId="25" xfId="0" applyFont="1" applyBorder="1" applyAlignment="1" applyProtection="1">
      <alignment horizontal="center"/>
    </xf>
    <xf numFmtId="0" fontId="24" fillId="0" borderId="2" xfId="0" applyNumberFormat="1" applyFont="1" applyBorder="1" applyAlignment="1" applyProtection="1">
      <alignment horizontal="left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4" fillId="0" borderId="41" xfId="0" applyFont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4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center"/>
    </xf>
    <xf numFmtId="0" fontId="27" fillId="0" borderId="50" xfId="0" applyFont="1" applyBorder="1" applyAlignment="1" applyProtection="1">
      <alignment horizontal="center"/>
    </xf>
    <xf numFmtId="0" fontId="24" fillId="40" borderId="28" xfId="0" applyFont="1" applyFill="1" applyBorder="1" applyAlignment="1" applyProtection="1">
      <alignment horizontal="left" vertical="center"/>
    </xf>
    <xf numFmtId="0" fontId="24" fillId="40" borderId="2" xfId="0" applyFont="1" applyFill="1" applyBorder="1" applyAlignment="1" applyProtection="1">
      <alignment horizontal="left" vertical="center"/>
    </xf>
    <xf numFmtId="164" fontId="27" fillId="34" borderId="28" xfId="0" applyNumberFormat="1" applyFont="1" applyFill="1" applyBorder="1" applyAlignment="1" applyProtection="1">
      <alignment horizontal="center"/>
    </xf>
    <xf numFmtId="164" fontId="27" fillId="34" borderId="2" xfId="0" applyNumberFormat="1" applyFont="1" applyFill="1" applyBorder="1" applyAlignment="1" applyProtection="1">
      <alignment horizontal="center"/>
    </xf>
    <xf numFmtId="164" fontId="27" fillId="34" borderId="16" xfId="0" applyNumberFormat="1" applyFont="1" applyFill="1" applyBorder="1" applyAlignment="1" applyProtection="1">
      <alignment horizontal="center"/>
    </xf>
    <xf numFmtId="0" fontId="24" fillId="41" borderId="47" xfId="0" applyFont="1" applyFill="1" applyBorder="1" applyAlignment="1" applyProtection="1">
      <alignment horizontal="center" wrapText="1"/>
    </xf>
    <xf numFmtId="0" fontId="24" fillId="41" borderId="45" xfId="0" applyFont="1" applyFill="1" applyBorder="1" applyAlignment="1" applyProtection="1">
      <alignment horizontal="center" wrapText="1"/>
    </xf>
    <xf numFmtId="0" fontId="24" fillId="41" borderId="0" xfId="0" applyFont="1" applyFill="1" applyBorder="1" applyAlignment="1" applyProtection="1">
      <alignment horizontal="center" wrapText="1"/>
    </xf>
    <xf numFmtId="0" fontId="24" fillId="41" borderId="25" xfId="0" applyFont="1" applyFill="1" applyBorder="1" applyAlignment="1" applyProtection="1">
      <alignment horizontal="center" wrapText="1"/>
    </xf>
    <xf numFmtId="0" fontId="24" fillId="41" borderId="35" xfId="0" applyFont="1" applyFill="1" applyBorder="1" applyAlignment="1" applyProtection="1">
      <alignment horizontal="center" wrapText="1"/>
    </xf>
    <xf numFmtId="0" fontId="24" fillId="41" borderId="4" xfId="0" applyFont="1" applyFill="1" applyBorder="1" applyAlignment="1" applyProtection="1">
      <alignment horizontal="center" wrapText="1"/>
    </xf>
    <xf numFmtId="0" fontId="24" fillId="41" borderId="34" xfId="0" applyFont="1" applyFill="1" applyBorder="1" applyAlignment="1" applyProtection="1">
      <alignment horizontal="center" wrapText="1"/>
    </xf>
    <xf numFmtId="0" fontId="26" fillId="41" borderId="5" xfId="0" applyFont="1" applyFill="1" applyBorder="1" applyAlignment="1" applyProtection="1">
      <alignment horizontal="center" wrapText="1"/>
    </xf>
    <xf numFmtId="0" fontId="26" fillId="41" borderId="4" xfId="0" applyFont="1" applyFill="1" applyBorder="1" applyAlignment="1" applyProtection="1">
      <alignment horizontal="center" wrapText="1"/>
    </xf>
    <xf numFmtId="0" fontId="24" fillId="41" borderId="5" xfId="0" applyFont="1" applyFill="1" applyBorder="1" applyAlignment="1" applyProtection="1">
      <alignment horizontal="center" wrapText="1"/>
    </xf>
    <xf numFmtId="38" fontId="24" fillId="0" borderId="0" xfId="636" applyNumberFormat="1" applyFont="1" applyAlignment="1" applyProtection="1">
      <alignment horizontal="left"/>
      <protection locked="0"/>
    </xf>
    <xf numFmtId="38" fontId="28" fillId="0" borderId="0" xfId="636" applyNumberFormat="1" applyFont="1" applyAlignment="1" applyProtection="1">
      <alignment horizontal="center"/>
    </xf>
    <xf numFmtId="0" fontId="24" fillId="41" borderId="43" xfId="0" applyFont="1" applyFill="1" applyBorder="1" applyAlignment="1" applyProtection="1">
      <alignment horizontal="center" wrapText="1"/>
    </xf>
    <xf numFmtId="0" fontId="24" fillId="41" borderId="24" xfId="0" applyFont="1" applyFill="1" applyBorder="1" applyAlignment="1" applyProtection="1">
      <alignment horizontal="center" wrapText="1"/>
    </xf>
    <xf numFmtId="40" fontId="24" fillId="41" borderId="34" xfId="0" applyNumberFormat="1" applyFont="1" applyFill="1" applyBorder="1" applyAlignment="1" applyProtection="1">
      <alignment horizontal="center" wrapText="1"/>
    </xf>
    <xf numFmtId="0" fontId="27" fillId="35" borderId="49" xfId="0" applyFont="1" applyFill="1" applyBorder="1" applyAlignment="1" applyProtection="1">
      <alignment horizontal="left" wrapText="1"/>
    </xf>
    <xf numFmtId="0" fontId="27" fillId="35" borderId="25" xfId="0" applyFont="1" applyFill="1" applyBorder="1" applyAlignment="1" applyProtection="1">
      <alignment horizontal="left" wrapText="1"/>
    </xf>
    <xf numFmtId="0" fontId="24" fillId="0" borderId="52" xfId="0" applyNumberFormat="1" applyFont="1" applyBorder="1" applyAlignment="1" applyProtection="1">
      <alignment horizontal="left" wrapText="1"/>
    </xf>
    <xf numFmtId="0" fontId="24" fillId="0" borderId="25" xfId="0" applyNumberFormat="1" applyFont="1" applyBorder="1" applyAlignment="1" applyProtection="1">
      <alignment horizontal="left" wrapText="1"/>
    </xf>
  </cellXfs>
  <cellStyles count="637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D7AAF2E0-D05D-4BD0-A82B-22D77F350502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110" zoomScaleNormal="110" zoomScaleSheetLayoutView="110" workbookViewId="0">
      <pane ySplit="5" topLeftCell="A6" activePane="bottomLeft" state="frozen"/>
      <selection pane="bottomLeft" activeCell="H7" sqref="H7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82.7109375" style="1" customWidth="1"/>
    <col min="4" max="4" width="10.7109375" style="4" customWidth="1"/>
    <col min="5" max="5" width="8.7109375" style="4" customWidth="1"/>
    <col min="6" max="7" width="16.7109375" style="4" hidden="1" customWidth="1"/>
    <col min="8" max="11" width="17.5703125" style="4" customWidth="1"/>
    <col min="12" max="16384" width="9.140625" style="1"/>
  </cols>
  <sheetData>
    <row r="1" spans="1:12" x14ac:dyDescent="0.25">
      <c r="A1" s="146" t="s">
        <v>113</v>
      </c>
      <c r="B1" s="147"/>
      <c r="C1" s="147"/>
      <c r="D1" s="147"/>
      <c r="E1" s="148"/>
      <c r="F1" s="6"/>
      <c r="G1" s="6"/>
      <c r="H1" s="6"/>
      <c r="I1" s="6"/>
      <c r="J1" s="6"/>
      <c r="K1" s="6"/>
    </row>
    <row r="2" spans="1:12" x14ac:dyDescent="0.25">
      <c r="A2" s="149"/>
      <c r="B2" s="150"/>
      <c r="C2" s="150"/>
      <c r="D2" s="150"/>
      <c r="E2" s="151"/>
      <c r="F2" s="6"/>
      <c r="G2" s="6"/>
      <c r="H2" s="6"/>
      <c r="I2" s="6"/>
      <c r="J2" s="6"/>
      <c r="K2" s="6"/>
    </row>
    <row r="3" spans="1:12" ht="15" customHeight="1" thickBot="1" x14ac:dyDescent="0.3">
      <c r="A3" s="149"/>
      <c r="B3" s="150"/>
      <c r="C3" s="150"/>
      <c r="D3" s="150"/>
      <c r="E3" s="150"/>
      <c r="F3" s="152" t="s">
        <v>114</v>
      </c>
      <c r="G3" s="153"/>
      <c r="H3" s="143"/>
      <c r="I3" s="144"/>
      <c r="J3" s="144"/>
      <c r="K3" s="144"/>
      <c r="L3" s="2"/>
    </row>
    <row r="4" spans="1:12" ht="15" customHeight="1" x14ac:dyDescent="0.25">
      <c r="A4" s="165" t="s">
        <v>133</v>
      </c>
      <c r="B4" s="165" t="s">
        <v>9</v>
      </c>
      <c r="C4" s="163" t="s">
        <v>0</v>
      </c>
      <c r="D4" s="173" t="s">
        <v>115</v>
      </c>
      <c r="E4" s="165" t="s">
        <v>8</v>
      </c>
      <c r="F4" s="165" t="s">
        <v>117</v>
      </c>
      <c r="G4" s="163" t="s">
        <v>118</v>
      </c>
      <c r="H4" s="159" t="s">
        <v>116</v>
      </c>
      <c r="I4" s="161" t="s">
        <v>231</v>
      </c>
      <c r="J4" s="171" t="s">
        <v>119</v>
      </c>
      <c r="K4" s="139" t="s">
        <v>232</v>
      </c>
      <c r="L4" s="2"/>
    </row>
    <row r="5" spans="1:12" ht="27" customHeight="1" thickBot="1" x14ac:dyDescent="0.3">
      <c r="A5" s="166"/>
      <c r="B5" s="166"/>
      <c r="C5" s="167"/>
      <c r="D5" s="166"/>
      <c r="E5" s="166"/>
      <c r="F5" s="168"/>
      <c r="G5" s="164"/>
      <c r="H5" s="160"/>
      <c r="I5" s="162"/>
      <c r="J5" s="172"/>
      <c r="K5" s="140"/>
      <c r="L5" s="2"/>
    </row>
    <row r="6" spans="1:12" ht="16.5" customHeight="1" thickBot="1" x14ac:dyDescent="0.3">
      <c r="A6" s="154" t="s">
        <v>120</v>
      </c>
      <c r="B6" s="155"/>
      <c r="C6" s="155"/>
      <c r="D6" s="155"/>
      <c r="E6" s="155"/>
      <c r="F6" s="7"/>
      <c r="G6" s="8"/>
      <c r="H6" s="9"/>
      <c r="I6" s="9"/>
      <c r="J6" s="9"/>
      <c r="K6" s="10"/>
    </row>
    <row r="7" spans="1:12" ht="15" customHeight="1" x14ac:dyDescent="0.25">
      <c r="A7" s="11">
        <v>1</v>
      </c>
      <c r="B7" s="12" t="s">
        <v>34</v>
      </c>
      <c r="C7" s="13" t="s">
        <v>233</v>
      </c>
      <c r="D7" s="14">
        <v>1</v>
      </c>
      <c r="E7" s="15" t="s">
        <v>1</v>
      </c>
      <c r="F7" s="16">
        <v>0</v>
      </c>
      <c r="G7" s="17">
        <f>SUM($D7*F7)</f>
        <v>0</v>
      </c>
      <c r="H7" s="115"/>
      <c r="I7" s="17">
        <f>SUM($D7*H7)</f>
        <v>0</v>
      </c>
      <c r="J7" s="120"/>
      <c r="K7" s="18">
        <f>SUM($D7*J7)</f>
        <v>0</v>
      </c>
    </row>
    <row r="8" spans="1:12" ht="15" customHeight="1" x14ac:dyDescent="0.25">
      <c r="A8" s="19">
        <f>A7+1</f>
        <v>2</v>
      </c>
      <c r="B8" s="20" t="s">
        <v>35</v>
      </c>
      <c r="C8" s="21" t="s">
        <v>234</v>
      </c>
      <c r="D8" s="22">
        <v>1</v>
      </c>
      <c r="E8" s="23" t="s">
        <v>1</v>
      </c>
      <c r="F8" s="24">
        <v>76068.070000000007</v>
      </c>
      <c r="G8" s="25">
        <f t="shared" ref="G8:I32" si="0">SUM($D8*F8)</f>
        <v>76068.070000000007</v>
      </c>
      <c r="H8" s="116"/>
      <c r="I8" s="25">
        <f t="shared" si="0"/>
        <v>0</v>
      </c>
      <c r="J8" s="117"/>
      <c r="K8" s="26">
        <f t="shared" ref="K8" si="1">SUM($D8*J8)</f>
        <v>0</v>
      </c>
    </row>
    <row r="9" spans="1:12" ht="15" customHeight="1" x14ac:dyDescent="0.25">
      <c r="A9" s="19">
        <f t="shared" ref="A9:A32" si="2">A8+1</f>
        <v>3</v>
      </c>
      <c r="B9" s="20" t="s">
        <v>11</v>
      </c>
      <c r="C9" s="21" t="s">
        <v>134</v>
      </c>
      <c r="D9" s="22">
        <v>100</v>
      </c>
      <c r="E9" s="27" t="s">
        <v>2</v>
      </c>
      <c r="F9" s="28">
        <v>1.17</v>
      </c>
      <c r="G9" s="25">
        <f t="shared" si="0"/>
        <v>117</v>
      </c>
      <c r="H9" s="117"/>
      <c r="I9" s="25">
        <f t="shared" si="0"/>
        <v>0</v>
      </c>
      <c r="J9" s="117"/>
      <c r="K9" s="26">
        <f t="shared" ref="K9" si="3">SUM($D9*J9)</f>
        <v>0</v>
      </c>
    </row>
    <row r="10" spans="1:12" ht="15" customHeight="1" x14ac:dyDescent="0.25">
      <c r="A10" s="19">
        <f t="shared" si="2"/>
        <v>4</v>
      </c>
      <c r="B10" s="20" t="s">
        <v>38</v>
      </c>
      <c r="C10" s="21" t="s">
        <v>135</v>
      </c>
      <c r="D10" s="22">
        <v>1</v>
      </c>
      <c r="E10" s="23" t="s">
        <v>3</v>
      </c>
      <c r="F10" s="29">
        <v>1609.37</v>
      </c>
      <c r="G10" s="25">
        <f t="shared" si="0"/>
        <v>1609.37</v>
      </c>
      <c r="H10" s="116"/>
      <c r="I10" s="25">
        <f t="shared" si="0"/>
        <v>0</v>
      </c>
      <c r="J10" s="117"/>
      <c r="K10" s="26">
        <f t="shared" ref="K10" si="4">SUM($D10*J10)</f>
        <v>0</v>
      </c>
    </row>
    <row r="11" spans="1:12" ht="15" customHeight="1" x14ac:dyDescent="0.25">
      <c r="A11" s="19">
        <f t="shared" si="2"/>
        <v>5</v>
      </c>
      <c r="B11" s="20" t="s">
        <v>12</v>
      </c>
      <c r="C11" s="21" t="s">
        <v>136</v>
      </c>
      <c r="D11" s="22">
        <v>5</v>
      </c>
      <c r="E11" s="23" t="s">
        <v>3</v>
      </c>
      <c r="F11" s="29">
        <v>85.84</v>
      </c>
      <c r="G11" s="25">
        <f t="shared" si="0"/>
        <v>429.20000000000005</v>
      </c>
      <c r="H11" s="116"/>
      <c r="I11" s="25">
        <f t="shared" si="0"/>
        <v>0</v>
      </c>
      <c r="J11" s="117"/>
      <c r="K11" s="26">
        <f t="shared" ref="K11" si="5">SUM($D11*J11)</f>
        <v>0</v>
      </c>
    </row>
    <row r="12" spans="1:12" ht="15" customHeight="1" x14ac:dyDescent="0.25">
      <c r="A12" s="19">
        <f t="shared" si="2"/>
        <v>6</v>
      </c>
      <c r="B12" s="20" t="s">
        <v>13</v>
      </c>
      <c r="C12" s="21" t="s">
        <v>137</v>
      </c>
      <c r="D12" s="22">
        <v>0.2</v>
      </c>
      <c r="E12" s="23" t="s">
        <v>53</v>
      </c>
      <c r="F12" s="30">
        <v>14442.21</v>
      </c>
      <c r="G12" s="25">
        <f t="shared" si="0"/>
        <v>2888.442</v>
      </c>
      <c r="H12" s="116"/>
      <c r="I12" s="25">
        <f t="shared" si="0"/>
        <v>0</v>
      </c>
      <c r="J12" s="121"/>
      <c r="K12" s="26">
        <f t="shared" ref="K12" si="6">SUM($D12*J12)</f>
        <v>0</v>
      </c>
    </row>
    <row r="13" spans="1:12" ht="15" customHeight="1" x14ac:dyDescent="0.25">
      <c r="A13" s="19">
        <f t="shared" si="2"/>
        <v>7</v>
      </c>
      <c r="B13" s="20" t="s">
        <v>52</v>
      </c>
      <c r="C13" s="21" t="s">
        <v>150</v>
      </c>
      <c r="D13" s="22">
        <v>7.6999999999999999E-2</v>
      </c>
      <c r="E13" s="23" t="s">
        <v>53</v>
      </c>
      <c r="F13" s="31">
        <v>4700</v>
      </c>
      <c r="G13" s="25">
        <f t="shared" si="0"/>
        <v>361.9</v>
      </c>
      <c r="H13" s="116"/>
      <c r="I13" s="25">
        <f t="shared" si="0"/>
        <v>0</v>
      </c>
      <c r="J13" s="121"/>
      <c r="K13" s="26">
        <f t="shared" ref="K13" si="7">SUM($D13*J13)</f>
        <v>0</v>
      </c>
    </row>
    <row r="14" spans="1:12" ht="15" customHeight="1" x14ac:dyDescent="0.25">
      <c r="A14" s="19">
        <f t="shared" si="2"/>
        <v>8</v>
      </c>
      <c r="B14" s="20" t="s">
        <v>37</v>
      </c>
      <c r="C14" s="21" t="s">
        <v>151</v>
      </c>
      <c r="D14" s="22">
        <v>180.5</v>
      </c>
      <c r="E14" s="23" t="s">
        <v>4</v>
      </c>
      <c r="F14" s="30">
        <v>21.57</v>
      </c>
      <c r="G14" s="25">
        <f t="shared" si="0"/>
        <v>3893.3850000000002</v>
      </c>
      <c r="H14" s="116"/>
      <c r="I14" s="25">
        <f t="shared" si="0"/>
        <v>0</v>
      </c>
      <c r="J14" s="121"/>
      <c r="K14" s="26">
        <f t="shared" ref="K14" si="8">SUM($D14*J14)</f>
        <v>0</v>
      </c>
    </row>
    <row r="15" spans="1:12" ht="15" customHeight="1" x14ac:dyDescent="0.25">
      <c r="A15" s="19">
        <f t="shared" si="2"/>
        <v>9</v>
      </c>
      <c r="B15" s="20" t="s">
        <v>14</v>
      </c>
      <c r="C15" s="21" t="s">
        <v>138</v>
      </c>
      <c r="D15" s="22">
        <v>11.1</v>
      </c>
      <c r="E15" s="23" t="s">
        <v>23</v>
      </c>
      <c r="F15" s="30">
        <v>22.33</v>
      </c>
      <c r="G15" s="25">
        <f t="shared" si="0"/>
        <v>247.86299999999997</v>
      </c>
      <c r="H15" s="116"/>
      <c r="I15" s="25">
        <f t="shared" si="0"/>
        <v>0</v>
      </c>
      <c r="J15" s="121"/>
      <c r="K15" s="26">
        <f t="shared" ref="K15" si="9">SUM($D15*J15)</f>
        <v>0</v>
      </c>
    </row>
    <row r="16" spans="1:12" ht="15" customHeight="1" x14ac:dyDescent="0.25">
      <c r="A16" s="19">
        <f t="shared" si="2"/>
        <v>10</v>
      </c>
      <c r="B16" s="20" t="s">
        <v>15</v>
      </c>
      <c r="C16" s="21" t="s">
        <v>139</v>
      </c>
      <c r="D16" s="22">
        <v>1.1000000000000001</v>
      </c>
      <c r="E16" s="23" t="s">
        <v>23</v>
      </c>
      <c r="F16" s="30">
        <v>19.16</v>
      </c>
      <c r="G16" s="25">
        <f t="shared" si="0"/>
        <v>21.076000000000001</v>
      </c>
      <c r="H16" s="116"/>
      <c r="I16" s="25">
        <f t="shared" si="0"/>
        <v>0</v>
      </c>
      <c r="J16" s="121"/>
      <c r="K16" s="26">
        <f t="shared" ref="K16" si="10">SUM($D16*J16)</f>
        <v>0</v>
      </c>
    </row>
    <row r="17" spans="1:11" ht="15" customHeight="1" x14ac:dyDescent="0.25">
      <c r="A17" s="19">
        <f t="shared" si="2"/>
        <v>11</v>
      </c>
      <c r="B17" s="20" t="s">
        <v>16</v>
      </c>
      <c r="C17" s="21" t="s">
        <v>140</v>
      </c>
      <c r="D17" s="22">
        <v>1215.4000000000001</v>
      </c>
      <c r="E17" s="23" t="s">
        <v>4</v>
      </c>
      <c r="F17" s="30">
        <v>11.59</v>
      </c>
      <c r="G17" s="25">
        <f t="shared" si="0"/>
        <v>14086.486000000001</v>
      </c>
      <c r="H17" s="116"/>
      <c r="I17" s="25">
        <f t="shared" si="0"/>
        <v>0</v>
      </c>
      <c r="J17" s="121"/>
      <c r="K17" s="26">
        <f t="shared" ref="K17" si="11">SUM($D17*J17)</f>
        <v>0</v>
      </c>
    </row>
    <row r="18" spans="1:11" ht="15" customHeight="1" x14ac:dyDescent="0.25">
      <c r="A18" s="19">
        <f t="shared" si="2"/>
        <v>12</v>
      </c>
      <c r="B18" s="20" t="s">
        <v>17</v>
      </c>
      <c r="C18" s="21" t="s">
        <v>141</v>
      </c>
      <c r="D18" s="22">
        <v>1066.9000000000001</v>
      </c>
      <c r="E18" s="23" t="s">
        <v>4</v>
      </c>
      <c r="F18" s="30">
        <v>22.12</v>
      </c>
      <c r="G18" s="25">
        <f t="shared" si="0"/>
        <v>23599.828000000001</v>
      </c>
      <c r="H18" s="116"/>
      <c r="I18" s="25">
        <f t="shared" si="0"/>
        <v>0</v>
      </c>
      <c r="J18" s="121"/>
      <c r="K18" s="26">
        <f t="shared" ref="K18" si="12">SUM($D18*J18)</f>
        <v>0</v>
      </c>
    </row>
    <row r="19" spans="1:11" ht="15" customHeight="1" x14ac:dyDescent="0.25">
      <c r="A19" s="19">
        <f t="shared" si="2"/>
        <v>13</v>
      </c>
      <c r="B19" s="20" t="s">
        <v>39</v>
      </c>
      <c r="C19" s="21" t="s">
        <v>142</v>
      </c>
      <c r="D19" s="22">
        <v>5760.9</v>
      </c>
      <c r="E19" s="23" t="s">
        <v>4</v>
      </c>
      <c r="F19" s="30">
        <v>2.54</v>
      </c>
      <c r="G19" s="25">
        <f t="shared" si="0"/>
        <v>14632.686</v>
      </c>
      <c r="H19" s="118"/>
      <c r="I19" s="25">
        <f t="shared" si="0"/>
        <v>0</v>
      </c>
      <c r="J19" s="121"/>
      <c r="K19" s="26">
        <f t="shared" ref="K19" si="13">SUM($D19*J19)</f>
        <v>0</v>
      </c>
    </row>
    <row r="20" spans="1:11" ht="15" customHeight="1" x14ac:dyDescent="0.25">
      <c r="A20" s="19">
        <f t="shared" si="2"/>
        <v>14</v>
      </c>
      <c r="B20" s="20" t="s">
        <v>40</v>
      </c>
      <c r="C20" s="21" t="s">
        <v>143</v>
      </c>
      <c r="D20" s="22">
        <v>133.9</v>
      </c>
      <c r="E20" s="23" t="s">
        <v>24</v>
      </c>
      <c r="F20" s="30">
        <v>112.07</v>
      </c>
      <c r="G20" s="25">
        <f t="shared" si="0"/>
        <v>15006.172999999999</v>
      </c>
      <c r="H20" s="118"/>
      <c r="I20" s="25">
        <f t="shared" si="0"/>
        <v>0</v>
      </c>
      <c r="J20" s="121"/>
      <c r="K20" s="26">
        <f t="shared" ref="K20" si="14">SUM($D20*J20)</f>
        <v>0</v>
      </c>
    </row>
    <row r="21" spans="1:11" ht="15" customHeight="1" x14ac:dyDescent="0.25">
      <c r="A21" s="19">
        <f t="shared" si="2"/>
        <v>15</v>
      </c>
      <c r="B21" s="20" t="s">
        <v>40</v>
      </c>
      <c r="C21" s="21" t="s">
        <v>166</v>
      </c>
      <c r="D21" s="22">
        <v>130.1</v>
      </c>
      <c r="E21" s="23" t="s">
        <v>24</v>
      </c>
      <c r="F21" s="30">
        <v>112.07</v>
      </c>
      <c r="G21" s="25">
        <f t="shared" si="0"/>
        <v>14580.306999999999</v>
      </c>
      <c r="H21" s="118"/>
      <c r="I21" s="25">
        <f t="shared" si="0"/>
        <v>0</v>
      </c>
      <c r="J21" s="121"/>
      <c r="K21" s="26">
        <f t="shared" ref="K21" si="15">SUM($D21*J21)</f>
        <v>0</v>
      </c>
    </row>
    <row r="22" spans="1:11" ht="15" customHeight="1" x14ac:dyDescent="0.25">
      <c r="A22" s="19">
        <f t="shared" si="2"/>
        <v>16</v>
      </c>
      <c r="B22" s="20" t="s">
        <v>41</v>
      </c>
      <c r="C22" s="21" t="s">
        <v>144</v>
      </c>
      <c r="D22" s="22">
        <v>1</v>
      </c>
      <c r="E22" s="23" t="s">
        <v>3</v>
      </c>
      <c r="F22" s="32">
        <v>6489.21</v>
      </c>
      <c r="G22" s="25">
        <f t="shared" si="0"/>
        <v>6489.21</v>
      </c>
      <c r="H22" s="118"/>
      <c r="I22" s="25">
        <f t="shared" si="0"/>
        <v>0</v>
      </c>
      <c r="J22" s="121"/>
      <c r="K22" s="26">
        <f t="shared" ref="K22" si="16">SUM($D22*J22)</f>
        <v>0</v>
      </c>
    </row>
    <row r="23" spans="1:11" ht="15" customHeight="1" x14ac:dyDescent="0.25">
      <c r="A23" s="19">
        <f t="shared" si="2"/>
        <v>17</v>
      </c>
      <c r="B23" s="20" t="s">
        <v>42</v>
      </c>
      <c r="C23" s="21" t="s">
        <v>145</v>
      </c>
      <c r="D23" s="22">
        <v>1</v>
      </c>
      <c r="E23" s="23" t="s">
        <v>3</v>
      </c>
      <c r="F23" s="29">
        <v>5664.64</v>
      </c>
      <c r="G23" s="25">
        <f t="shared" si="0"/>
        <v>5664.64</v>
      </c>
      <c r="H23" s="116"/>
      <c r="I23" s="25">
        <f t="shared" si="0"/>
        <v>0</v>
      </c>
      <c r="J23" s="117"/>
      <c r="K23" s="26">
        <f t="shared" ref="K23" si="17">SUM($D23*J23)</f>
        <v>0</v>
      </c>
    </row>
    <row r="24" spans="1:11" ht="15" customHeight="1" x14ac:dyDescent="0.25">
      <c r="A24" s="19">
        <f t="shared" si="2"/>
        <v>18</v>
      </c>
      <c r="B24" s="20" t="s">
        <v>18</v>
      </c>
      <c r="C24" s="21" t="s">
        <v>164</v>
      </c>
      <c r="D24" s="22">
        <v>8</v>
      </c>
      <c r="E24" s="23" t="s">
        <v>2</v>
      </c>
      <c r="F24" s="32">
        <v>69.45</v>
      </c>
      <c r="G24" s="25">
        <f t="shared" si="0"/>
        <v>555.6</v>
      </c>
      <c r="H24" s="118"/>
      <c r="I24" s="25">
        <f t="shared" si="0"/>
        <v>0</v>
      </c>
      <c r="J24" s="121"/>
      <c r="K24" s="26">
        <f t="shared" ref="K24" si="18">SUM($D24*J24)</f>
        <v>0</v>
      </c>
    </row>
    <row r="25" spans="1:11" ht="15" customHeight="1" x14ac:dyDescent="0.25">
      <c r="A25" s="19">
        <f t="shared" si="2"/>
        <v>19</v>
      </c>
      <c r="B25" s="20" t="s">
        <v>43</v>
      </c>
      <c r="C25" s="21" t="s">
        <v>165</v>
      </c>
      <c r="D25" s="22">
        <v>12</v>
      </c>
      <c r="E25" s="23" t="s">
        <v>2</v>
      </c>
      <c r="F25" s="32">
        <v>159.66</v>
      </c>
      <c r="G25" s="25">
        <f t="shared" si="0"/>
        <v>1915.92</v>
      </c>
      <c r="H25" s="118"/>
      <c r="I25" s="25">
        <f t="shared" si="0"/>
        <v>0</v>
      </c>
      <c r="J25" s="121"/>
      <c r="K25" s="26">
        <f t="shared" ref="K25" si="19">SUM($D25*J25)</f>
        <v>0</v>
      </c>
    </row>
    <row r="26" spans="1:11" ht="15" customHeight="1" x14ac:dyDescent="0.25">
      <c r="A26" s="19">
        <f t="shared" si="2"/>
        <v>20</v>
      </c>
      <c r="B26" s="20" t="s">
        <v>19</v>
      </c>
      <c r="C26" s="21" t="s">
        <v>146</v>
      </c>
      <c r="D26" s="22">
        <v>151</v>
      </c>
      <c r="E26" s="23" t="s">
        <v>2</v>
      </c>
      <c r="F26" s="30">
        <v>20.420000000000002</v>
      </c>
      <c r="G26" s="25">
        <f t="shared" si="0"/>
        <v>3083.42</v>
      </c>
      <c r="H26" s="118"/>
      <c r="I26" s="25">
        <f t="shared" si="0"/>
        <v>0</v>
      </c>
      <c r="J26" s="121"/>
      <c r="K26" s="26">
        <f>SUM($D26*J26)</f>
        <v>0</v>
      </c>
    </row>
    <row r="27" spans="1:11" ht="15" customHeight="1" x14ac:dyDescent="0.25">
      <c r="A27" s="19">
        <f t="shared" si="2"/>
        <v>21</v>
      </c>
      <c r="B27" s="20" t="s">
        <v>44</v>
      </c>
      <c r="C27" s="21" t="s">
        <v>230</v>
      </c>
      <c r="D27" s="22">
        <v>808</v>
      </c>
      <c r="E27" s="23" t="s">
        <v>2</v>
      </c>
      <c r="F27" s="30">
        <v>20.010000000000002</v>
      </c>
      <c r="G27" s="25">
        <f t="shared" si="0"/>
        <v>16168.080000000002</v>
      </c>
      <c r="H27" s="118"/>
      <c r="I27" s="25">
        <f t="shared" si="0"/>
        <v>0</v>
      </c>
      <c r="J27" s="121"/>
      <c r="K27" s="26">
        <f t="shared" ref="K27" si="20">SUM($D27*J27)</f>
        <v>0</v>
      </c>
    </row>
    <row r="28" spans="1:11" ht="15" customHeight="1" x14ac:dyDescent="0.25">
      <c r="A28" s="19">
        <f t="shared" si="2"/>
        <v>22</v>
      </c>
      <c r="B28" s="20" t="s">
        <v>20</v>
      </c>
      <c r="C28" s="21" t="s">
        <v>152</v>
      </c>
      <c r="D28" s="22">
        <v>257</v>
      </c>
      <c r="E28" s="23" t="s">
        <v>4</v>
      </c>
      <c r="F28" s="30">
        <v>29.3</v>
      </c>
      <c r="G28" s="25">
        <f t="shared" si="0"/>
        <v>7530.1</v>
      </c>
      <c r="H28" s="118"/>
      <c r="I28" s="25">
        <f t="shared" si="0"/>
        <v>0</v>
      </c>
      <c r="J28" s="121"/>
      <c r="K28" s="26">
        <f t="shared" ref="K28" si="21">SUM($D28*J28)</f>
        <v>0</v>
      </c>
    </row>
    <row r="29" spans="1:11" ht="15" customHeight="1" x14ac:dyDescent="0.25">
      <c r="A29" s="19">
        <f t="shared" si="2"/>
        <v>23</v>
      </c>
      <c r="B29" s="20" t="s">
        <v>33</v>
      </c>
      <c r="C29" s="21" t="s">
        <v>153</v>
      </c>
      <c r="D29" s="22">
        <v>110</v>
      </c>
      <c r="E29" s="23" t="s">
        <v>4</v>
      </c>
      <c r="F29" s="30">
        <v>44.4</v>
      </c>
      <c r="G29" s="25">
        <f t="shared" si="0"/>
        <v>4884</v>
      </c>
      <c r="H29" s="118"/>
      <c r="I29" s="25">
        <f t="shared" si="0"/>
        <v>0</v>
      </c>
      <c r="J29" s="121"/>
      <c r="K29" s="26">
        <f t="shared" ref="K29" si="22">SUM($D29*J29)</f>
        <v>0</v>
      </c>
    </row>
    <row r="30" spans="1:11" ht="15" customHeight="1" x14ac:dyDescent="0.25">
      <c r="A30" s="19">
        <f t="shared" si="2"/>
        <v>24</v>
      </c>
      <c r="B30" s="20" t="s">
        <v>21</v>
      </c>
      <c r="C30" s="21" t="s">
        <v>147</v>
      </c>
      <c r="D30" s="22">
        <v>94</v>
      </c>
      <c r="E30" s="23" t="s">
        <v>5</v>
      </c>
      <c r="F30" s="30">
        <v>28.27</v>
      </c>
      <c r="G30" s="25">
        <f t="shared" si="0"/>
        <v>2657.38</v>
      </c>
      <c r="H30" s="118"/>
      <c r="I30" s="25">
        <f t="shared" si="0"/>
        <v>0</v>
      </c>
      <c r="J30" s="121"/>
      <c r="K30" s="26">
        <f t="shared" ref="K30" si="23">SUM($D30*J30)</f>
        <v>0</v>
      </c>
    </row>
    <row r="31" spans="1:11" ht="15" customHeight="1" x14ac:dyDescent="0.25">
      <c r="A31" s="19">
        <f t="shared" si="2"/>
        <v>25</v>
      </c>
      <c r="B31" s="33" t="s">
        <v>45</v>
      </c>
      <c r="C31" s="34" t="s">
        <v>148</v>
      </c>
      <c r="D31" s="35">
        <v>100</v>
      </c>
      <c r="E31" s="23" t="s">
        <v>4</v>
      </c>
      <c r="F31" s="30">
        <v>1.94</v>
      </c>
      <c r="G31" s="25">
        <f t="shared" si="0"/>
        <v>194</v>
      </c>
      <c r="H31" s="118"/>
      <c r="I31" s="25">
        <f t="shared" si="0"/>
        <v>0</v>
      </c>
      <c r="J31" s="121"/>
      <c r="K31" s="26">
        <f t="shared" ref="K31" si="24">SUM($D31*J31)</f>
        <v>0</v>
      </c>
    </row>
    <row r="32" spans="1:11" ht="15" customHeight="1" thickBot="1" x14ac:dyDescent="0.3">
      <c r="A32" s="36">
        <f t="shared" si="2"/>
        <v>26</v>
      </c>
      <c r="B32" s="33" t="s">
        <v>22</v>
      </c>
      <c r="C32" s="34" t="s">
        <v>149</v>
      </c>
      <c r="D32" s="35">
        <v>2028</v>
      </c>
      <c r="E32" s="37" t="s">
        <v>4</v>
      </c>
      <c r="F32" s="30">
        <v>2.52</v>
      </c>
      <c r="G32" s="38">
        <f t="shared" si="0"/>
        <v>5110.5600000000004</v>
      </c>
      <c r="H32" s="119"/>
      <c r="I32" s="38">
        <f t="shared" si="0"/>
        <v>0</v>
      </c>
      <c r="J32" s="121"/>
      <c r="K32" s="39">
        <f t="shared" ref="K32" si="25">SUM($D32*J32)</f>
        <v>0</v>
      </c>
    </row>
    <row r="33" spans="1:11" ht="16.5" customHeight="1" thickBot="1" x14ac:dyDescent="0.3">
      <c r="A33" s="156" t="s">
        <v>130</v>
      </c>
      <c r="B33" s="157"/>
      <c r="C33" s="157"/>
      <c r="D33" s="157"/>
      <c r="E33" s="158"/>
      <c r="F33" s="40"/>
      <c r="G33" s="41">
        <f>SUM(G7:G32)</f>
        <v>221794.69600000003</v>
      </c>
      <c r="H33" s="42"/>
      <c r="I33" s="43">
        <f>SUM(I7:I32)</f>
        <v>0</v>
      </c>
      <c r="J33" s="44"/>
      <c r="K33" s="45">
        <f>SUM(K7:K32)</f>
        <v>0</v>
      </c>
    </row>
    <row r="34" spans="1:11" ht="16.5" customHeight="1" thickBot="1" x14ac:dyDescent="0.3">
      <c r="A34" s="141" t="s">
        <v>121</v>
      </c>
      <c r="B34" s="142"/>
      <c r="C34" s="142"/>
      <c r="D34" s="142"/>
      <c r="E34" s="142"/>
      <c r="F34" s="9"/>
      <c r="G34" s="46"/>
      <c r="H34" s="9"/>
      <c r="I34" s="46"/>
      <c r="J34" s="9"/>
      <c r="K34" s="47"/>
    </row>
    <row r="35" spans="1:11" ht="15" customHeight="1" x14ac:dyDescent="0.25">
      <c r="A35" s="48">
        <f>A32+1</f>
        <v>27</v>
      </c>
      <c r="B35" s="49" t="s">
        <v>36</v>
      </c>
      <c r="C35" s="50" t="s">
        <v>163</v>
      </c>
      <c r="D35" s="51">
        <v>3</v>
      </c>
      <c r="E35" s="52" t="s">
        <v>6</v>
      </c>
      <c r="F35" s="53">
        <v>404.8</v>
      </c>
      <c r="G35" s="25">
        <f t="shared" ref="G35:I48" si="26">SUM($D35*F35)</f>
        <v>1214.4000000000001</v>
      </c>
      <c r="H35" s="122"/>
      <c r="I35" s="25">
        <f t="shared" si="26"/>
        <v>0</v>
      </c>
      <c r="J35" s="125"/>
      <c r="K35" s="26">
        <f t="shared" ref="K35" si="27">SUM($D35*J35)</f>
        <v>0</v>
      </c>
    </row>
    <row r="36" spans="1:11" ht="15" customHeight="1" x14ac:dyDescent="0.25">
      <c r="A36" s="19">
        <f>A35+1</f>
        <v>28</v>
      </c>
      <c r="B36" s="54" t="s">
        <v>25</v>
      </c>
      <c r="C36" s="55" t="s">
        <v>154</v>
      </c>
      <c r="D36" s="35">
        <v>3</v>
      </c>
      <c r="E36" s="23" t="s">
        <v>6</v>
      </c>
      <c r="F36" s="56">
        <v>284.89</v>
      </c>
      <c r="G36" s="25">
        <f t="shared" si="26"/>
        <v>854.67</v>
      </c>
      <c r="H36" s="123"/>
      <c r="I36" s="25">
        <f t="shared" si="26"/>
        <v>0</v>
      </c>
      <c r="J36" s="126"/>
      <c r="K36" s="26">
        <f t="shared" ref="K36" si="28">SUM($D36*J36)</f>
        <v>0</v>
      </c>
    </row>
    <row r="37" spans="1:11" ht="15" customHeight="1" x14ac:dyDescent="0.25">
      <c r="A37" s="19">
        <f t="shared" ref="A37:A48" si="29">A36+1</f>
        <v>29</v>
      </c>
      <c r="B37" s="54" t="s">
        <v>46</v>
      </c>
      <c r="C37" s="55" t="s">
        <v>155</v>
      </c>
      <c r="D37" s="35">
        <v>8</v>
      </c>
      <c r="E37" s="23" t="s">
        <v>6</v>
      </c>
      <c r="F37" s="56">
        <v>91.5</v>
      </c>
      <c r="G37" s="25">
        <f t="shared" si="26"/>
        <v>732</v>
      </c>
      <c r="H37" s="123"/>
      <c r="I37" s="25">
        <f t="shared" si="26"/>
        <v>0</v>
      </c>
      <c r="J37" s="126"/>
      <c r="K37" s="26">
        <f t="shared" ref="K37" si="30">SUM($D37*J37)</f>
        <v>0</v>
      </c>
    </row>
    <row r="38" spans="1:11" ht="15" customHeight="1" x14ac:dyDescent="0.25">
      <c r="A38" s="19">
        <f t="shared" si="29"/>
        <v>30</v>
      </c>
      <c r="B38" s="54" t="s">
        <v>47</v>
      </c>
      <c r="C38" s="55" t="s">
        <v>228</v>
      </c>
      <c r="D38" s="35">
        <v>1</v>
      </c>
      <c r="E38" s="23" t="s">
        <v>6</v>
      </c>
      <c r="F38" s="56">
        <v>4600</v>
      </c>
      <c r="G38" s="25">
        <f t="shared" si="26"/>
        <v>4600</v>
      </c>
      <c r="H38" s="123"/>
      <c r="I38" s="25">
        <f t="shared" si="26"/>
        <v>0</v>
      </c>
      <c r="J38" s="126"/>
      <c r="K38" s="26">
        <f t="shared" ref="K38" si="31">SUM($D38*J38)</f>
        <v>0</v>
      </c>
    </row>
    <row r="39" spans="1:11" ht="15" customHeight="1" x14ac:dyDescent="0.25">
      <c r="A39" s="19">
        <f t="shared" si="29"/>
        <v>31</v>
      </c>
      <c r="B39" s="54" t="s">
        <v>48</v>
      </c>
      <c r="C39" s="55" t="s">
        <v>229</v>
      </c>
      <c r="D39" s="35">
        <v>2</v>
      </c>
      <c r="E39" s="23" t="s">
        <v>6</v>
      </c>
      <c r="F39" s="56">
        <v>8396.74</v>
      </c>
      <c r="G39" s="25">
        <f t="shared" si="26"/>
        <v>16793.48</v>
      </c>
      <c r="H39" s="123"/>
      <c r="I39" s="25">
        <f t="shared" si="26"/>
        <v>0</v>
      </c>
      <c r="J39" s="126"/>
      <c r="K39" s="26">
        <f t="shared" ref="K39" si="32">SUM($D39*J39)</f>
        <v>0</v>
      </c>
    </row>
    <row r="40" spans="1:11" ht="14.25" customHeight="1" x14ac:dyDescent="0.25">
      <c r="A40" s="19">
        <f t="shared" si="29"/>
        <v>32</v>
      </c>
      <c r="B40" s="54" t="s">
        <v>49</v>
      </c>
      <c r="C40" s="55" t="s">
        <v>156</v>
      </c>
      <c r="D40" s="35">
        <v>168</v>
      </c>
      <c r="E40" s="23" t="s">
        <v>3</v>
      </c>
      <c r="F40" s="56">
        <v>4.8099999999999996</v>
      </c>
      <c r="G40" s="25">
        <f t="shared" si="26"/>
        <v>808.07999999999993</v>
      </c>
      <c r="H40" s="123"/>
      <c r="I40" s="25">
        <f t="shared" si="26"/>
        <v>0</v>
      </c>
      <c r="J40" s="126"/>
      <c r="K40" s="26">
        <f t="shared" ref="K40" si="33">SUM($D40*J40)</f>
        <v>0</v>
      </c>
    </row>
    <row r="41" spans="1:11" ht="15" customHeight="1" x14ac:dyDescent="0.25">
      <c r="A41" s="19">
        <f t="shared" si="29"/>
        <v>33</v>
      </c>
      <c r="B41" s="54" t="s">
        <v>51</v>
      </c>
      <c r="C41" s="55" t="s">
        <v>157</v>
      </c>
      <c r="D41" s="35">
        <v>306</v>
      </c>
      <c r="E41" s="23" t="s">
        <v>5</v>
      </c>
      <c r="F41" s="56">
        <v>2.12</v>
      </c>
      <c r="G41" s="25">
        <f t="shared" si="26"/>
        <v>648.72</v>
      </c>
      <c r="H41" s="123"/>
      <c r="I41" s="25">
        <f t="shared" si="26"/>
        <v>0</v>
      </c>
      <c r="J41" s="126"/>
      <c r="K41" s="26">
        <f t="shared" ref="K41" si="34">SUM($D41*J41)</f>
        <v>0</v>
      </c>
    </row>
    <row r="42" spans="1:11" ht="15" customHeight="1" x14ac:dyDescent="0.25">
      <c r="A42" s="19">
        <f t="shared" si="29"/>
        <v>34</v>
      </c>
      <c r="B42" s="54" t="s">
        <v>26</v>
      </c>
      <c r="C42" s="55" t="s">
        <v>158</v>
      </c>
      <c r="D42" s="35">
        <v>1</v>
      </c>
      <c r="E42" s="23" t="s">
        <v>1</v>
      </c>
      <c r="F42" s="56">
        <v>7486.63</v>
      </c>
      <c r="G42" s="25">
        <f t="shared" si="26"/>
        <v>7486.63</v>
      </c>
      <c r="H42" s="123"/>
      <c r="I42" s="25">
        <f t="shared" si="26"/>
        <v>0</v>
      </c>
      <c r="J42" s="126"/>
      <c r="K42" s="26">
        <f t="shared" ref="K42" si="35">SUM($D42*J42)</f>
        <v>0</v>
      </c>
    </row>
    <row r="43" spans="1:11" ht="15" customHeight="1" x14ac:dyDescent="0.25">
      <c r="A43" s="19">
        <f t="shared" si="29"/>
        <v>35</v>
      </c>
      <c r="B43" s="54" t="s">
        <v>27</v>
      </c>
      <c r="C43" s="55" t="s">
        <v>167</v>
      </c>
      <c r="D43" s="35">
        <v>324</v>
      </c>
      <c r="E43" s="23" t="s">
        <v>2</v>
      </c>
      <c r="F43" s="56">
        <v>2.2200000000000002</v>
      </c>
      <c r="G43" s="25">
        <f t="shared" si="26"/>
        <v>719.28000000000009</v>
      </c>
      <c r="H43" s="123"/>
      <c r="I43" s="25">
        <f t="shared" si="26"/>
        <v>0</v>
      </c>
      <c r="J43" s="126"/>
      <c r="K43" s="26">
        <f t="shared" ref="K43" si="36">SUM($D43*J43)</f>
        <v>0</v>
      </c>
    </row>
    <row r="44" spans="1:11" ht="15" customHeight="1" x14ac:dyDescent="0.25">
      <c r="A44" s="19">
        <f t="shared" si="29"/>
        <v>36</v>
      </c>
      <c r="B44" s="54" t="s">
        <v>109</v>
      </c>
      <c r="C44" s="55" t="s">
        <v>168</v>
      </c>
      <c r="D44" s="35">
        <v>345</v>
      </c>
      <c r="E44" s="23" t="s">
        <v>2</v>
      </c>
      <c r="F44" s="56">
        <v>4.46</v>
      </c>
      <c r="G44" s="25">
        <f t="shared" si="26"/>
        <v>1538.7</v>
      </c>
      <c r="H44" s="123"/>
      <c r="I44" s="25">
        <f t="shared" si="26"/>
        <v>0</v>
      </c>
      <c r="J44" s="126"/>
      <c r="K44" s="26">
        <f t="shared" ref="K44" si="37">SUM($D44*J44)</f>
        <v>0</v>
      </c>
    </row>
    <row r="45" spans="1:11" ht="15" customHeight="1" x14ac:dyDescent="0.25">
      <c r="A45" s="19">
        <f t="shared" si="29"/>
        <v>37</v>
      </c>
      <c r="B45" s="54" t="s">
        <v>50</v>
      </c>
      <c r="C45" s="55" t="s">
        <v>159</v>
      </c>
      <c r="D45" s="35">
        <v>0.03</v>
      </c>
      <c r="E45" s="23" t="s">
        <v>7</v>
      </c>
      <c r="F45" s="56">
        <v>2664.31</v>
      </c>
      <c r="G45" s="25">
        <f t="shared" si="26"/>
        <v>79.929299999999998</v>
      </c>
      <c r="H45" s="123"/>
      <c r="I45" s="25">
        <f t="shared" si="26"/>
        <v>0</v>
      </c>
      <c r="J45" s="126"/>
      <c r="K45" s="26">
        <f t="shared" ref="K45" si="38">SUM($D45*J45)</f>
        <v>0</v>
      </c>
    </row>
    <row r="46" spans="1:11" ht="15" customHeight="1" x14ac:dyDescent="0.25">
      <c r="A46" s="19">
        <f t="shared" si="29"/>
        <v>38</v>
      </c>
      <c r="B46" s="54" t="s">
        <v>110</v>
      </c>
      <c r="C46" s="55" t="s">
        <v>160</v>
      </c>
      <c r="D46" s="35">
        <v>13</v>
      </c>
      <c r="E46" s="23" t="s">
        <v>3</v>
      </c>
      <c r="F46" s="56">
        <v>110.53</v>
      </c>
      <c r="G46" s="25">
        <f t="shared" si="26"/>
        <v>1436.89</v>
      </c>
      <c r="H46" s="123"/>
      <c r="I46" s="25">
        <f t="shared" si="26"/>
        <v>0</v>
      </c>
      <c r="J46" s="126"/>
      <c r="K46" s="26">
        <f t="shared" ref="K46" si="39">SUM($D46*J46)</f>
        <v>0</v>
      </c>
    </row>
    <row r="47" spans="1:11" ht="14.25" customHeight="1" x14ac:dyDescent="0.25">
      <c r="A47" s="19">
        <f t="shared" si="29"/>
        <v>39</v>
      </c>
      <c r="B47" s="54" t="s">
        <v>111</v>
      </c>
      <c r="C47" s="55" t="s">
        <v>161</v>
      </c>
      <c r="D47" s="57">
        <f>((1150*2)+(370*2))/5280</f>
        <v>0.5757575757575758</v>
      </c>
      <c r="E47" s="23" t="s">
        <v>7</v>
      </c>
      <c r="F47" s="56">
        <v>3811.77</v>
      </c>
      <c r="G47" s="25">
        <f t="shared" si="26"/>
        <v>2194.6554545454546</v>
      </c>
      <c r="H47" s="123"/>
      <c r="I47" s="25">
        <f t="shared" si="26"/>
        <v>0</v>
      </c>
      <c r="J47" s="126"/>
      <c r="K47" s="26">
        <f t="shared" ref="K47" si="40">SUM($D47*J47)</f>
        <v>0</v>
      </c>
    </row>
    <row r="48" spans="1:11" ht="15" customHeight="1" thickBot="1" x14ac:dyDescent="0.3">
      <c r="A48" s="36">
        <f t="shared" si="29"/>
        <v>40</v>
      </c>
      <c r="B48" s="58" t="s">
        <v>112</v>
      </c>
      <c r="C48" s="59" t="s">
        <v>162</v>
      </c>
      <c r="D48" s="35">
        <v>0.4</v>
      </c>
      <c r="E48" s="37" t="s">
        <v>7</v>
      </c>
      <c r="F48" s="60">
        <v>3812.39</v>
      </c>
      <c r="G48" s="25">
        <f t="shared" si="26"/>
        <v>1524.9560000000001</v>
      </c>
      <c r="H48" s="124"/>
      <c r="I48" s="25">
        <f t="shared" si="26"/>
        <v>0</v>
      </c>
      <c r="J48" s="127"/>
      <c r="K48" s="26">
        <f t="shared" ref="K48" si="41">SUM($D48*J48)</f>
        <v>0</v>
      </c>
    </row>
    <row r="49" spans="1:12" ht="17.25" customHeight="1" thickBot="1" x14ac:dyDescent="0.3">
      <c r="A49" s="156" t="s">
        <v>129</v>
      </c>
      <c r="B49" s="157"/>
      <c r="C49" s="157"/>
      <c r="D49" s="157"/>
      <c r="E49" s="157"/>
      <c r="F49" s="61"/>
      <c r="G49" s="41">
        <f>SUM(G35:G48)</f>
        <v>40632.390754545449</v>
      </c>
      <c r="H49" s="62"/>
      <c r="I49" s="41">
        <f>SUM(I35:I48)</f>
        <v>0</v>
      </c>
      <c r="J49" s="62"/>
      <c r="K49" s="45">
        <f>SUM(K35:K48)</f>
        <v>0</v>
      </c>
      <c r="L49" s="2"/>
    </row>
    <row r="50" spans="1:12" ht="16.5" customHeight="1" thickBot="1" x14ac:dyDescent="0.3">
      <c r="A50" s="141" t="s">
        <v>122</v>
      </c>
      <c r="B50" s="142"/>
      <c r="C50" s="142"/>
      <c r="D50" s="142"/>
      <c r="E50" s="142"/>
      <c r="F50" s="9"/>
      <c r="G50" s="46"/>
      <c r="H50" s="9"/>
      <c r="I50" s="46"/>
      <c r="J50" s="9"/>
      <c r="K50" s="47"/>
      <c r="L50" s="2"/>
    </row>
    <row r="51" spans="1:12" s="3" customFormat="1" ht="15" customHeight="1" x14ac:dyDescent="0.25">
      <c r="A51" s="48">
        <f>A48+1</f>
        <v>41</v>
      </c>
      <c r="B51" s="63" t="s">
        <v>28</v>
      </c>
      <c r="C51" s="64" t="s">
        <v>169</v>
      </c>
      <c r="D51" s="51">
        <v>4341</v>
      </c>
      <c r="E51" s="65" t="s">
        <v>2</v>
      </c>
      <c r="F51" s="66">
        <v>7.74</v>
      </c>
      <c r="G51" s="25">
        <f t="shared" ref="G51:I99" si="42">SUM($D51*F51)</f>
        <v>33599.340000000004</v>
      </c>
      <c r="H51" s="128"/>
      <c r="I51" s="25">
        <f t="shared" si="42"/>
        <v>0</v>
      </c>
      <c r="J51" s="131"/>
      <c r="K51" s="26">
        <f t="shared" ref="K51" si="43">SUM($D51*J51)</f>
        <v>0</v>
      </c>
    </row>
    <row r="52" spans="1:12" s="3" customFormat="1" ht="15" customHeight="1" x14ac:dyDescent="0.25">
      <c r="A52" s="19">
        <f>A51+1</f>
        <v>42</v>
      </c>
      <c r="B52" s="67" t="s">
        <v>29</v>
      </c>
      <c r="C52" s="68" t="s">
        <v>170</v>
      </c>
      <c r="D52" s="35">
        <v>1808</v>
      </c>
      <c r="E52" s="69" t="s">
        <v>2</v>
      </c>
      <c r="F52" s="70">
        <v>22.2</v>
      </c>
      <c r="G52" s="25">
        <f t="shared" si="42"/>
        <v>40137.599999999999</v>
      </c>
      <c r="H52" s="129"/>
      <c r="I52" s="25">
        <f t="shared" si="42"/>
        <v>0</v>
      </c>
      <c r="J52" s="132"/>
      <c r="K52" s="26">
        <f t="shared" ref="K52" si="44">SUM($D52*J52)</f>
        <v>0</v>
      </c>
    </row>
    <row r="53" spans="1:12" s="3" customFormat="1" ht="15" customHeight="1" x14ac:dyDescent="0.25">
      <c r="A53" s="19">
        <f t="shared" ref="A53:A99" si="45">A52+1</f>
        <v>43</v>
      </c>
      <c r="B53" s="67" t="s">
        <v>54</v>
      </c>
      <c r="C53" s="68" t="s">
        <v>171</v>
      </c>
      <c r="D53" s="35">
        <v>15</v>
      </c>
      <c r="E53" s="69" t="s">
        <v>2</v>
      </c>
      <c r="F53" s="70">
        <v>25.25</v>
      </c>
      <c r="G53" s="25">
        <f t="shared" si="42"/>
        <v>378.75</v>
      </c>
      <c r="H53" s="129"/>
      <c r="I53" s="25">
        <f t="shared" si="42"/>
        <v>0</v>
      </c>
      <c r="J53" s="132"/>
      <c r="K53" s="26">
        <f t="shared" ref="K53" si="46">SUM($D53*J53)</f>
        <v>0</v>
      </c>
    </row>
    <row r="54" spans="1:12" s="3" customFormat="1" ht="15" customHeight="1" x14ac:dyDescent="0.25">
      <c r="A54" s="19">
        <f t="shared" si="45"/>
        <v>44</v>
      </c>
      <c r="B54" s="67" t="s">
        <v>30</v>
      </c>
      <c r="C54" s="68" t="s">
        <v>209</v>
      </c>
      <c r="D54" s="35">
        <v>1</v>
      </c>
      <c r="E54" s="69" t="s">
        <v>10</v>
      </c>
      <c r="F54" s="70">
        <v>6279.06</v>
      </c>
      <c r="G54" s="25">
        <f t="shared" si="42"/>
        <v>6279.06</v>
      </c>
      <c r="H54" s="129"/>
      <c r="I54" s="25">
        <f t="shared" si="42"/>
        <v>0</v>
      </c>
      <c r="J54" s="132"/>
      <c r="K54" s="26">
        <f t="shared" ref="K54" si="47">SUM($D54*J54)</f>
        <v>0</v>
      </c>
    </row>
    <row r="55" spans="1:12" s="3" customFormat="1" ht="15" customHeight="1" x14ac:dyDescent="0.25">
      <c r="A55" s="19">
        <f t="shared" si="45"/>
        <v>45</v>
      </c>
      <c r="B55" s="67" t="s">
        <v>31</v>
      </c>
      <c r="C55" s="68" t="s">
        <v>210</v>
      </c>
      <c r="D55" s="71">
        <v>220</v>
      </c>
      <c r="E55" s="69" t="s">
        <v>2</v>
      </c>
      <c r="F55" s="70">
        <v>2.54</v>
      </c>
      <c r="G55" s="25">
        <f t="shared" si="42"/>
        <v>558.79999999999995</v>
      </c>
      <c r="H55" s="129"/>
      <c r="I55" s="25">
        <f t="shared" si="42"/>
        <v>0</v>
      </c>
      <c r="J55" s="132"/>
      <c r="K55" s="26">
        <f t="shared" ref="K55" si="48">SUM($D55*J55)</f>
        <v>0</v>
      </c>
    </row>
    <row r="56" spans="1:12" s="3" customFormat="1" ht="15" customHeight="1" x14ac:dyDescent="0.25">
      <c r="A56" s="19">
        <f t="shared" si="45"/>
        <v>46</v>
      </c>
      <c r="B56" s="67" t="s">
        <v>55</v>
      </c>
      <c r="C56" s="68" t="s">
        <v>211</v>
      </c>
      <c r="D56" s="35">
        <v>4493</v>
      </c>
      <c r="E56" s="69" t="s">
        <v>2</v>
      </c>
      <c r="F56" s="70">
        <v>2.2999999999999998</v>
      </c>
      <c r="G56" s="25">
        <f t="shared" si="42"/>
        <v>10333.9</v>
      </c>
      <c r="H56" s="129"/>
      <c r="I56" s="25">
        <f t="shared" si="42"/>
        <v>0</v>
      </c>
      <c r="J56" s="132"/>
      <c r="K56" s="26">
        <f t="shared" ref="K56" si="49">SUM($D56*J56)</f>
        <v>0</v>
      </c>
    </row>
    <row r="57" spans="1:12" s="3" customFormat="1" ht="15" customHeight="1" x14ac:dyDescent="0.25">
      <c r="A57" s="19">
        <f t="shared" si="45"/>
        <v>47</v>
      </c>
      <c r="B57" s="67" t="s">
        <v>32</v>
      </c>
      <c r="C57" s="68" t="s">
        <v>172</v>
      </c>
      <c r="D57" s="35">
        <v>8</v>
      </c>
      <c r="E57" s="69" t="s">
        <v>3</v>
      </c>
      <c r="F57" s="70">
        <v>38.450000000000003</v>
      </c>
      <c r="G57" s="25">
        <f t="shared" si="42"/>
        <v>307.60000000000002</v>
      </c>
      <c r="H57" s="129"/>
      <c r="I57" s="25">
        <f t="shared" si="42"/>
        <v>0</v>
      </c>
      <c r="J57" s="132"/>
      <c r="K57" s="26">
        <f t="shared" ref="K57" si="50">SUM($D57*J57)</f>
        <v>0</v>
      </c>
    </row>
    <row r="58" spans="1:12" s="3" customFormat="1" ht="15" customHeight="1" x14ac:dyDescent="0.25">
      <c r="A58" s="19">
        <f t="shared" si="45"/>
        <v>48</v>
      </c>
      <c r="B58" s="67" t="s">
        <v>56</v>
      </c>
      <c r="C58" s="68" t="s">
        <v>173</v>
      </c>
      <c r="D58" s="35">
        <v>13</v>
      </c>
      <c r="E58" s="69" t="s">
        <v>3</v>
      </c>
      <c r="F58" s="70">
        <v>72.03</v>
      </c>
      <c r="G58" s="25">
        <f t="shared" si="42"/>
        <v>936.39</v>
      </c>
      <c r="H58" s="129"/>
      <c r="I58" s="25">
        <f t="shared" si="42"/>
        <v>0</v>
      </c>
      <c r="J58" s="132"/>
      <c r="K58" s="26">
        <f t="shared" ref="K58" si="51">SUM($D58*J58)</f>
        <v>0</v>
      </c>
    </row>
    <row r="59" spans="1:12" s="3" customFormat="1" ht="15" customHeight="1" x14ac:dyDescent="0.25">
      <c r="A59" s="19">
        <f t="shared" si="45"/>
        <v>49</v>
      </c>
      <c r="B59" s="72" t="s">
        <v>57</v>
      </c>
      <c r="C59" s="73" t="s">
        <v>174</v>
      </c>
      <c r="D59" s="74">
        <v>2</v>
      </c>
      <c r="E59" s="74" t="s">
        <v>3</v>
      </c>
      <c r="F59" s="70">
        <v>816.14</v>
      </c>
      <c r="G59" s="25">
        <f t="shared" si="42"/>
        <v>1632.28</v>
      </c>
      <c r="H59" s="129"/>
      <c r="I59" s="25">
        <f t="shared" si="42"/>
        <v>0</v>
      </c>
      <c r="J59" s="132"/>
      <c r="K59" s="26">
        <f t="shared" ref="K59" si="52">SUM($D59*J59)</f>
        <v>0</v>
      </c>
    </row>
    <row r="60" spans="1:12" s="3" customFormat="1" ht="15" customHeight="1" x14ac:dyDescent="0.25">
      <c r="A60" s="19">
        <f t="shared" si="45"/>
        <v>50</v>
      </c>
      <c r="B60" s="72" t="s">
        <v>58</v>
      </c>
      <c r="C60" s="73" t="s">
        <v>175</v>
      </c>
      <c r="D60" s="74">
        <v>2</v>
      </c>
      <c r="E60" s="74" t="s">
        <v>3</v>
      </c>
      <c r="F60" s="70">
        <v>52</v>
      </c>
      <c r="G60" s="25">
        <f t="shared" si="42"/>
        <v>104</v>
      </c>
      <c r="H60" s="129"/>
      <c r="I60" s="25">
        <f t="shared" si="42"/>
        <v>0</v>
      </c>
      <c r="J60" s="132"/>
      <c r="K60" s="26">
        <f t="shared" ref="K60" si="53">SUM($D60*J60)</f>
        <v>0</v>
      </c>
    </row>
    <row r="61" spans="1:12" s="3" customFormat="1" ht="15" customHeight="1" x14ac:dyDescent="0.25">
      <c r="A61" s="19">
        <f t="shared" si="45"/>
        <v>51</v>
      </c>
      <c r="B61" s="72" t="s">
        <v>59</v>
      </c>
      <c r="C61" s="73" t="s">
        <v>176</v>
      </c>
      <c r="D61" s="74">
        <v>2</v>
      </c>
      <c r="E61" s="74" t="s">
        <v>3</v>
      </c>
      <c r="F61" s="70">
        <v>189.36</v>
      </c>
      <c r="G61" s="25">
        <f t="shared" si="42"/>
        <v>378.72</v>
      </c>
      <c r="H61" s="129"/>
      <c r="I61" s="25">
        <f t="shared" si="42"/>
        <v>0</v>
      </c>
      <c r="J61" s="132"/>
      <c r="K61" s="26">
        <f t="shared" ref="K61" si="54">SUM($D61*J61)</f>
        <v>0</v>
      </c>
    </row>
    <row r="62" spans="1:12" s="3" customFormat="1" ht="15" customHeight="1" x14ac:dyDescent="0.25">
      <c r="A62" s="19">
        <f t="shared" si="45"/>
        <v>52</v>
      </c>
      <c r="B62" s="72" t="s">
        <v>60</v>
      </c>
      <c r="C62" s="73" t="s">
        <v>177</v>
      </c>
      <c r="D62" s="74">
        <v>2</v>
      </c>
      <c r="E62" s="74" t="s">
        <v>3</v>
      </c>
      <c r="F62" s="70">
        <v>1061.27</v>
      </c>
      <c r="G62" s="25">
        <f t="shared" si="42"/>
        <v>2122.54</v>
      </c>
      <c r="H62" s="129"/>
      <c r="I62" s="25">
        <f t="shared" si="42"/>
        <v>0</v>
      </c>
      <c r="J62" s="132"/>
      <c r="K62" s="26">
        <f t="shared" ref="K62" si="55">SUM($D62*J62)</f>
        <v>0</v>
      </c>
    </row>
    <row r="63" spans="1:12" s="3" customFormat="1" ht="15" customHeight="1" x14ac:dyDescent="0.25">
      <c r="A63" s="19">
        <f t="shared" si="45"/>
        <v>53</v>
      </c>
      <c r="B63" s="72" t="s">
        <v>61</v>
      </c>
      <c r="C63" s="73" t="s">
        <v>178</v>
      </c>
      <c r="D63" s="74">
        <v>1</v>
      </c>
      <c r="E63" s="74" t="s">
        <v>3</v>
      </c>
      <c r="F63" s="70">
        <v>454.91</v>
      </c>
      <c r="G63" s="25">
        <f t="shared" si="42"/>
        <v>454.91</v>
      </c>
      <c r="H63" s="129"/>
      <c r="I63" s="25">
        <f t="shared" si="42"/>
        <v>0</v>
      </c>
      <c r="J63" s="132"/>
      <c r="K63" s="26">
        <f t="shared" ref="K63" si="56">SUM($D63*J63)</f>
        <v>0</v>
      </c>
    </row>
    <row r="64" spans="1:12" s="3" customFormat="1" ht="15" customHeight="1" x14ac:dyDescent="0.25">
      <c r="A64" s="19">
        <f t="shared" si="45"/>
        <v>54</v>
      </c>
      <c r="B64" s="72" t="s">
        <v>62</v>
      </c>
      <c r="C64" s="73" t="s">
        <v>179</v>
      </c>
      <c r="D64" s="74">
        <v>1</v>
      </c>
      <c r="E64" s="74" t="s">
        <v>3</v>
      </c>
      <c r="F64" s="70">
        <v>34.24</v>
      </c>
      <c r="G64" s="25">
        <f t="shared" si="42"/>
        <v>34.24</v>
      </c>
      <c r="H64" s="129"/>
      <c r="I64" s="25">
        <f t="shared" si="42"/>
        <v>0</v>
      </c>
      <c r="J64" s="132"/>
      <c r="K64" s="26">
        <f t="shared" ref="K64" si="57">SUM($D64*J64)</f>
        <v>0</v>
      </c>
    </row>
    <row r="65" spans="1:11" s="3" customFormat="1" ht="15" customHeight="1" x14ac:dyDescent="0.25">
      <c r="A65" s="19">
        <f t="shared" si="45"/>
        <v>55</v>
      </c>
      <c r="B65" s="72" t="s">
        <v>63</v>
      </c>
      <c r="C65" s="73" t="s">
        <v>180</v>
      </c>
      <c r="D65" s="74">
        <v>3140</v>
      </c>
      <c r="E65" s="74" t="s">
        <v>2</v>
      </c>
      <c r="F65" s="70">
        <v>2.2000000000000002</v>
      </c>
      <c r="G65" s="25">
        <f t="shared" si="42"/>
        <v>6908.0000000000009</v>
      </c>
      <c r="H65" s="129"/>
      <c r="I65" s="25">
        <f t="shared" si="42"/>
        <v>0</v>
      </c>
      <c r="J65" s="132"/>
      <c r="K65" s="26">
        <f t="shared" ref="K65" si="58">SUM($D65*J65)</f>
        <v>0</v>
      </c>
    </row>
    <row r="66" spans="1:11" s="3" customFormat="1" ht="15" customHeight="1" x14ac:dyDescent="0.25">
      <c r="A66" s="19">
        <f t="shared" si="45"/>
        <v>56</v>
      </c>
      <c r="B66" s="72" t="s">
        <v>64</v>
      </c>
      <c r="C66" s="73" t="s">
        <v>181</v>
      </c>
      <c r="D66" s="75">
        <v>30</v>
      </c>
      <c r="E66" s="74" t="s">
        <v>3</v>
      </c>
      <c r="F66" s="70">
        <v>654.66999999999996</v>
      </c>
      <c r="G66" s="25">
        <f t="shared" si="42"/>
        <v>19640.099999999999</v>
      </c>
      <c r="H66" s="129"/>
      <c r="I66" s="25">
        <f t="shared" si="42"/>
        <v>0</v>
      </c>
      <c r="J66" s="132"/>
      <c r="K66" s="26">
        <f t="shared" ref="K66" si="59">SUM($D66*J66)</f>
        <v>0</v>
      </c>
    </row>
    <row r="67" spans="1:11" s="3" customFormat="1" ht="15" customHeight="1" x14ac:dyDescent="0.25">
      <c r="A67" s="19">
        <f t="shared" si="45"/>
        <v>57</v>
      </c>
      <c r="B67" s="72" t="s">
        <v>65</v>
      </c>
      <c r="C67" s="73" t="s">
        <v>182</v>
      </c>
      <c r="D67" s="74">
        <v>5</v>
      </c>
      <c r="E67" s="74" t="s">
        <v>3</v>
      </c>
      <c r="F67" s="70">
        <v>1001.35</v>
      </c>
      <c r="G67" s="25">
        <f t="shared" si="42"/>
        <v>5006.75</v>
      </c>
      <c r="H67" s="129"/>
      <c r="I67" s="25">
        <f t="shared" si="42"/>
        <v>0</v>
      </c>
      <c r="J67" s="132"/>
      <c r="K67" s="26">
        <f t="shared" ref="K67" si="60">SUM($D67*J67)</f>
        <v>0</v>
      </c>
    </row>
    <row r="68" spans="1:11" s="3" customFormat="1" ht="15" customHeight="1" x14ac:dyDescent="0.25">
      <c r="A68" s="19">
        <f t="shared" si="45"/>
        <v>58</v>
      </c>
      <c r="B68" s="72" t="s">
        <v>66</v>
      </c>
      <c r="C68" s="73" t="s">
        <v>212</v>
      </c>
      <c r="D68" s="74">
        <v>2</v>
      </c>
      <c r="E68" s="74" t="s">
        <v>3</v>
      </c>
      <c r="F68" s="70">
        <v>2209.6</v>
      </c>
      <c r="G68" s="25">
        <f t="shared" si="42"/>
        <v>4419.2</v>
      </c>
      <c r="H68" s="129"/>
      <c r="I68" s="25">
        <f t="shared" si="42"/>
        <v>0</v>
      </c>
      <c r="J68" s="132"/>
      <c r="K68" s="26">
        <f t="shared" ref="K68" si="61">SUM($D68*J68)</f>
        <v>0</v>
      </c>
    </row>
    <row r="69" spans="1:11" s="3" customFormat="1" ht="15" customHeight="1" x14ac:dyDescent="0.25">
      <c r="A69" s="19">
        <f t="shared" si="45"/>
        <v>59</v>
      </c>
      <c r="B69" s="72" t="s">
        <v>67</v>
      </c>
      <c r="C69" s="73" t="s">
        <v>213</v>
      </c>
      <c r="D69" s="74">
        <v>1</v>
      </c>
      <c r="E69" s="74" t="s">
        <v>6</v>
      </c>
      <c r="F69" s="70">
        <v>1355</v>
      </c>
      <c r="G69" s="25">
        <f t="shared" si="42"/>
        <v>1355</v>
      </c>
      <c r="H69" s="129"/>
      <c r="I69" s="25">
        <f t="shared" si="42"/>
        <v>0</v>
      </c>
      <c r="J69" s="132"/>
      <c r="K69" s="26">
        <f t="shared" ref="K69" si="62">SUM($D69*J69)</f>
        <v>0</v>
      </c>
    </row>
    <row r="70" spans="1:11" s="3" customFormat="1" ht="15" customHeight="1" x14ac:dyDescent="0.25">
      <c r="A70" s="19">
        <f t="shared" si="45"/>
        <v>60</v>
      </c>
      <c r="B70" s="72" t="s">
        <v>68</v>
      </c>
      <c r="C70" s="73" t="s">
        <v>183</v>
      </c>
      <c r="D70" s="74">
        <v>1371</v>
      </c>
      <c r="E70" s="74" t="s">
        <v>2</v>
      </c>
      <c r="F70" s="70">
        <v>3.67</v>
      </c>
      <c r="G70" s="25">
        <f t="shared" si="42"/>
        <v>5031.57</v>
      </c>
      <c r="H70" s="129"/>
      <c r="I70" s="25">
        <f t="shared" si="42"/>
        <v>0</v>
      </c>
      <c r="J70" s="132"/>
      <c r="K70" s="26">
        <f t="shared" ref="K70" si="63">SUM($D70*J70)</f>
        <v>0</v>
      </c>
    </row>
    <row r="71" spans="1:11" s="3" customFormat="1" ht="15" customHeight="1" x14ac:dyDescent="0.25">
      <c r="A71" s="19">
        <f t="shared" si="45"/>
        <v>61</v>
      </c>
      <c r="B71" s="72" t="s">
        <v>69</v>
      </c>
      <c r="C71" s="73" t="s">
        <v>184</v>
      </c>
      <c r="D71" s="74">
        <v>1</v>
      </c>
      <c r="E71" s="74" t="s">
        <v>3</v>
      </c>
      <c r="F71" s="70">
        <v>3488.5</v>
      </c>
      <c r="G71" s="25">
        <f t="shared" si="42"/>
        <v>3488.5</v>
      </c>
      <c r="H71" s="129"/>
      <c r="I71" s="25">
        <f t="shared" si="42"/>
        <v>0</v>
      </c>
      <c r="J71" s="132"/>
      <c r="K71" s="26">
        <f t="shared" ref="K71" si="64">SUM($D71*J71)</f>
        <v>0</v>
      </c>
    </row>
    <row r="72" spans="1:11" s="3" customFormat="1" ht="15" customHeight="1" x14ac:dyDescent="0.25">
      <c r="A72" s="19">
        <f t="shared" si="45"/>
        <v>62</v>
      </c>
      <c r="B72" s="72" t="s">
        <v>70</v>
      </c>
      <c r="C72" s="73" t="s">
        <v>185</v>
      </c>
      <c r="D72" s="74">
        <v>1</v>
      </c>
      <c r="E72" s="74" t="s">
        <v>3</v>
      </c>
      <c r="F72" s="70">
        <v>1602.96</v>
      </c>
      <c r="G72" s="25">
        <f t="shared" si="42"/>
        <v>1602.96</v>
      </c>
      <c r="H72" s="129"/>
      <c r="I72" s="25">
        <f t="shared" si="42"/>
        <v>0</v>
      </c>
      <c r="J72" s="132"/>
      <c r="K72" s="26">
        <f t="shared" ref="K72" si="65">SUM($D72*J72)</f>
        <v>0</v>
      </c>
    </row>
    <row r="73" spans="1:11" s="3" customFormat="1" ht="15" customHeight="1" x14ac:dyDescent="0.25">
      <c r="A73" s="19">
        <f t="shared" si="45"/>
        <v>63</v>
      </c>
      <c r="B73" s="72" t="s">
        <v>71</v>
      </c>
      <c r="C73" s="73" t="s">
        <v>214</v>
      </c>
      <c r="D73" s="74">
        <v>2</v>
      </c>
      <c r="E73" s="74" t="s">
        <v>3</v>
      </c>
      <c r="F73" s="70">
        <v>1631.25</v>
      </c>
      <c r="G73" s="25">
        <f t="shared" si="42"/>
        <v>3262.5</v>
      </c>
      <c r="H73" s="129"/>
      <c r="I73" s="25">
        <f t="shared" si="42"/>
        <v>0</v>
      </c>
      <c r="J73" s="132"/>
      <c r="K73" s="26">
        <f t="shared" ref="K73" si="66">SUM($D73*J73)</f>
        <v>0</v>
      </c>
    </row>
    <row r="74" spans="1:11" s="3" customFormat="1" ht="15" customHeight="1" x14ac:dyDescent="0.25">
      <c r="A74" s="19">
        <f t="shared" si="45"/>
        <v>64</v>
      </c>
      <c r="B74" s="72" t="s">
        <v>72</v>
      </c>
      <c r="C74" s="73" t="s">
        <v>186</v>
      </c>
      <c r="D74" s="74">
        <v>3</v>
      </c>
      <c r="E74" s="74" t="s">
        <v>3</v>
      </c>
      <c r="F74" s="70">
        <v>1259.33</v>
      </c>
      <c r="G74" s="25">
        <f t="shared" si="42"/>
        <v>3777.99</v>
      </c>
      <c r="H74" s="129"/>
      <c r="I74" s="25">
        <f t="shared" si="42"/>
        <v>0</v>
      </c>
      <c r="J74" s="132"/>
      <c r="K74" s="26">
        <f t="shared" ref="K74" si="67">SUM($D74*J74)</f>
        <v>0</v>
      </c>
    </row>
    <row r="75" spans="1:11" s="3" customFormat="1" ht="15" customHeight="1" x14ac:dyDescent="0.25">
      <c r="A75" s="19">
        <f t="shared" si="45"/>
        <v>65</v>
      </c>
      <c r="B75" s="72" t="s">
        <v>73</v>
      </c>
      <c r="C75" s="73" t="s">
        <v>187</v>
      </c>
      <c r="D75" s="74">
        <v>3</v>
      </c>
      <c r="E75" s="74" t="s">
        <v>3</v>
      </c>
      <c r="F75" s="70">
        <v>146.96</v>
      </c>
      <c r="G75" s="25">
        <f t="shared" si="42"/>
        <v>440.88</v>
      </c>
      <c r="H75" s="129"/>
      <c r="I75" s="25">
        <f t="shared" si="42"/>
        <v>0</v>
      </c>
      <c r="J75" s="132"/>
      <c r="K75" s="26">
        <f t="shared" ref="K75" si="68">SUM($D75*J75)</f>
        <v>0</v>
      </c>
    </row>
    <row r="76" spans="1:11" s="3" customFormat="1" ht="15" customHeight="1" x14ac:dyDescent="0.25">
      <c r="A76" s="19">
        <f t="shared" si="45"/>
        <v>66</v>
      </c>
      <c r="B76" s="72" t="s">
        <v>74</v>
      </c>
      <c r="C76" s="73" t="s">
        <v>188</v>
      </c>
      <c r="D76" s="74">
        <v>3</v>
      </c>
      <c r="E76" s="74" t="s">
        <v>3</v>
      </c>
      <c r="F76" s="70">
        <v>1740.47</v>
      </c>
      <c r="G76" s="25">
        <f t="shared" si="42"/>
        <v>5221.41</v>
      </c>
      <c r="H76" s="129"/>
      <c r="I76" s="25">
        <f t="shared" si="42"/>
        <v>0</v>
      </c>
      <c r="J76" s="132"/>
      <c r="K76" s="26">
        <f t="shared" ref="K76" si="69">SUM($D76*J76)</f>
        <v>0</v>
      </c>
    </row>
    <row r="77" spans="1:11" s="3" customFormat="1" ht="15" customHeight="1" x14ac:dyDescent="0.25">
      <c r="A77" s="19">
        <f t="shared" si="45"/>
        <v>67</v>
      </c>
      <c r="B77" s="72" t="s">
        <v>75</v>
      </c>
      <c r="C77" s="73" t="s">
        <v>189</v>
      </c>
      <c r="D77" s="74">
        <v>1</v>
      </c>
      <c r="E77" s="74" t="s">
        <v>3</v>
      </c>
      <c r="F77" s="70">
        <v>38000</v>
      </c>
      <c r="G77" s="25">
        <f t="shared" si="42"/>
        <v>38000</v>
      </c>
      <c r="H77" s="129"/>
      <c r="I77" s="25">
        <f t="shared" si="42"/>
        <v>0</v>
      </c>
      <c r="J77" s="132"/>
      <c r="K77" s="26">
        <f t="shared" ref="K77" si="70">SUM($D77*J77)</f>
        <v>0</v>
      </c>
    </row>
    <row r="78" spans="1:11" s="3" customFormat="1" ht="15" customHeight="1" x14ac:dyDescent="0.25">
      <c r="A78" s="19">
        <f t="shared" si="45"/>
        <v>68</v>
      </c>
      <c r="B78" s="72" t="s">
        <v>76</v>
      </c>
      <c r="C78" s="73" t="s">
        <v>190</v>
      </c>
      <c r="D78" s="74">
        <v>1</v>
      </c>
      <c r="E78" s="74" t="s">
        <v>3</v>
      </c>
      <c r="F78" s="70">
        <v>65994.53</v>
      </c>
      <c r="G78" s="25">
        <f t="shared" si="42"/>
        <v>65994.53</v>
      </c>
      <c r="H78" s="129"/>
      <c r="I78" s="25">
        <f t="shared" si="42"/>
        <v>0</v>
      </c>
      <c r="J78" s="132"/>
      <c r="K78" s="26">
        <f t="shared" ref="K78" si="71">SUM($D78*J78)</f>
        <v>0</v>
      </c>
    </row>
    <row r="79" spans="1:11" s="3" customFormat="1" ht="15" customHeight="1" x14ac:dyDescent="0.25">
      <c r="A79" s="19">
        <f t="shared" si="45"/>
        <v>69</v>
      </c>
      <c r="B79" s="72" t="s">
        <v>77</v>
      </c>
      <c r="C79" s="73" t="s">
        <v>191</v>
      </c>
      <c r="D79" s="74">
        <v>4</v>
      </c>
      <c r="E79" s="74" t="s">
        <v>6</v>
      </c>
      <c r="F79" s="70">
        <v>944.33</v>
      </c>
      <c r="G79" s="25">
        <f t="shared" si="42"/>
        <v>3777.32</v>
      </c>
      <c r="H79" s="129"/>
      <c r="I79" s="25">
        <f t="shared" si="42"/>
        <v>0</v>
      </c>
      <c r="J79" s="132"/>
      <c r="K79" s="26">
        <f t="shared" ref="K79" si="72">SUM($D79*J79)</f>
        <v>0</v>
      </c>
    </row>
    <row r="80" spans="1:11" s="3" customFormat="1" ht="15" customHeight="1" x14ac:dyDescent="0.25">
      <c r="A80" s="19">
        <f t="shared" si="45"/>
        <v>70</v>
      </c>
      <c r="B80" s="72" t="s">
        <v>78</v>
      </c>
      <c r="C80" s="73" t="s">
        <v>192</v>
      </c>
      <c r="D80" s="74">
        <v>1</v>
      </c>
      <c r="E80" s="74" t="s">
        <v>6</v>
      </c>
      <c r="F80" s="70">
        <v>1265.83</v>
      </c>
      <c r="G80" s="25">
        <f t="shared" si="42"/>
        <v>1265.83</v>
      </c>
      <c r="H80" s="129"/>
      <c r="I80" s="25">
        <f t="shared" si="42"/>
        <v>0</v>
      </c>
      <c r="J80" s="132"/>
      <c r="K80" s="26">
        <f t="shared" ref="K80" si="73">SUM($D80*J80)</f>
        <v>0</v>
      </c>
    </row>
    <row r="81" spans="1:11" s="3" customFormat="1" ht="15" customHeight="1" x14ac:dyDescent="0.25">
      <c r="A81" s="19">
        <f t="shared" si="45"/>
        <v>71</v>
      </c>
      <c r="B81" s="72" t="s">
        <v>79</v>
      </c>
      <c r="C81" s="73" t="s">
        <v>193</v>
      </c>
      <c r="D81" s="76">
        <v>2</v>
      </c>
      <c r="E81" s="74" t="s">
        <v>6</v>
      </c>
      <c r="F81" s="70">
        <v>1513</v>
      </c>
      <c r="G81" s="25">
        <f t="shared" si="42"/>
        <v>3026</v>
      </c>
      <c r="H81" s="129"/>
      <c r="I81" s="25">
        <f t="shared" si="42"/>
        <v>0</v>
      </c>
      <c r="J81" s="132"/>
      <c r="K81" s="26">
        <f t="shared" ref="K81" si="74">SUM($D81*J81)</f>
        <v>0</v>
      </c>
    </row>
    <row r="82" spans="1:11" s="3" customFormat="1" ht="15" customHeight="1" x14ac:dyDescent="0.25">
      <c r="A82" s="19">
        <f t="shared" si="45"/>
        <v>72</v>
      </c>
      <c r="B82" s="72" t="s">
        <v>80</v>
      </c>
      <c r="C82" s="73" t="s">
        <v>194</v>
      </c>
      <c r="D82" s="74">
        <v>2</v>
      </c>
      <c r="E82" s="74" t="s">
        <v>6</v>
      </c>
      <c r="F82" s="70">
        <v>713.98</v>
      </c>
      <c r="G82" s="25">
        <f t="shared" si="42"/>
        <v>1427.96</v>
      </c>
      <c r="H82" s="129"/>
      <c r="I82" s="25">
        <f t="shared" si="42"/>
        <v>0</v>
      </c>
      <c r="J82" s="132"/>
      <c r="K82" s="26">
        <f t="shared" ref="K82" si="75">SUM($D82*J82)</f>
        <v>0</v>
      </c>
    </row>
    <row r="83" spans="1:11" s="3" customFormat="1" ht="15" customHeight="1" x14ac:dyDescent="0.25">
      <c r="A83" s="19">
        <f t="shared" si="45"/>
        <v>73</v>
      </c>
      <c r="B83" s="72" t="s">
        <v>81</v>
      </c>
      <c r="C83" s="73" t="s">
        <v>195</v>
      </c>
      <c r="D83" s="74">
        <v>1</v>
      </c>
      <c r="E83" s="74" t="s">
        <v>6</v>
      </c>
      <c r="F83" s="70">
        <v>1467.23</v>
      </c>
      <c r="G83" s="25">
        <f t="shared" si="42"/>
        <v>1467.23</v>
      </c>
      <c r="H83" s="129"/>
      <c r="I83" s="25">
        <f t="shared" si="42"/>
        <v>0</v>
      </c>
      <c r="J83" s="132"/>
      <c r="K83" s="26">
        <f t="shared" ref="K83" si="76">SUM($D83*J83)</f>
        <v>0</v>
      </c>
    </row>
    <row r="84" spans="1:11" s="3" customFormat="1" ht="15" customHeight="1" x14ac:dyDescent="0.25">
      <c r="A84" s="19">
        <f t="shared" si="45"/>
        <v>74</v>
      </c>
      <c r="B84" s="72" t="s">
        <v>82</v>
      </c>
      <c r="C84" s="73" t="s">
        <v>196</v>
      </c>
      <c r="D84" s="74">
        <v>5</v>
      </c>
      <c r="E84" s="74" t="s">
        <v>3</v>
      </c>
      <c r="F84" s="70">
        <v>4740.3999999999996</v>
      </c>
      <c r="G84" s="25">
        <f t="shared" si="42"/>
        <v>23702</v>
      </c>
      <c r="H84" s="129"/>
      <c r="I84" s="25">
        <f t="shared" si="42"/>
        <v>0</v>
      </c>
      <c r="J84" s="132"/>
      <c r="K84" s="26">
        <f t="shared" ref="K84" si="77">SUM($D84*J84)</f>
        <v>0</v>
      </c>
    </row>
    <row r="85" spans="1:11" s="3" customFormat="1" ht="15" customHeight="1" x14ac:dyDescent="0.25">
      <c r="A85" s="19">
        <f t="shared" si="45"/>
        <v>75</v>
      </c>
      <c r="B85" s="72" t="s">
        <v>83</v>
      </c>
      <c r="C85" s="73" t="s">
        <v>197</v>
      </c>
      <c r="D85" s="74">
        <v>8</v>
      </c>
      <c r="E85" s="74" t="s">
        <v>3</v>
      </c>
      <c r="F85" s="70">
        <v>7404.22</v>
      </c>
      <c r="G85" s="25">
        <f t="shared" si="42"/>
        <v>59233.760000000002</v>
      </c>
      <c r="H85" s="129"/>
      <c r="I85" s="25">
        <f t="shared" si="42"/>
        <v>0</v>
      </c>
      <c r="J85" s="132"/>
      <c r="K85" s="26">
        <f t="shared" ref="K85" si="78">SUM($D85*J85)</f>
        <v>0</v>
      </c>
    </row>
    <row r="86" spans="1:11" s="3" customFormat="1" ht="15" customHeight="1" x14ac:dyDescent="0.25">
      <c r="A86" s="19">
        <f t="shared" si="45"/>
        <v>76</v>
      </c>
      <c r="B86" s="72" t="s">
        <v>84</v>
      </c>
      <c r="C86" s="73" t="s">
        <v>198</v>
      </c>
      <c r="D86" s="74">
        <v>2</v>
      </c>
      <c r="E86" s="74" t="s">
        <v>3</v>
      </c>
      <c r="F86" s="70">
        <v>2320</v>
      </c>
      <c r="G86" s="25">
        <f t="shared" si="42"/>
        <v>4640</v>
      </c>
      <c r="H86" s="129"/>
      <c r="I86" s="25">
        <f t="shared" si="42"/>
        <v>0</v>
      </c>
      <c r="J86" s="132"/>
      <c r="K86" s="26">
        <f t="shared" ref="K86" si="79">SUM($D86*J86)</f>
        <v>0</v>
      </c>
    </row>
    <row r="87" spans="1:11" s="3" customFormat="1" ht="15" customHeight="1" x14ac:dyDescent="0.25">
      <c r="A87" s="19">
        <f t="shared" si="45"/>
        <v>77</v>
      </c>
      <c r="B87" s="72" t="s">
        <v>85</v>
      </c>
      <c r="C87" s="73" t="s">
        <v>199</v>
      </c>
      <c r="D87" s="74">
        <v>2</v>
      </c>
      <c r="E87" s="74" t="s">
        <v>3</v>
      </c>
      <c r="F87" s="70">
        <v>6800</v>
      </c>
      <c r="G87" s="25">
        <f t="shared" si="42"/>
        <v>13600</v>
      </c>
      <c r="H87" s="129"/>
      <c r="I87" s="25">
        <f t="shared" si="42"/>
        <v>0</v>
      </c>
      <c r="J87" s="132"/>
      <c r="K87" s="26">
        <f t="shared" ref="K87" si="80">SUM($D87*J87)</f>
        <v>0</v>
      </c>
    </row>
    <row r="88" spans="1:11" s="3" customFormat="1" ht="15" customHeight="1" x14ac:dyDescent="0.25">
      <c r="A88" s="19">
        <f t="shared" si="45"/>
        <v>78</v>
      </c>
      <c r="B88" s="72" t="s">
        <v>86</v>
      </c>
      <c r="C88" s="73" t="s">
        <v>200</v>
      </c>
      <c r="D88" s="74">
        <v>4</v>
      </c>
      <c r="E88" s="74" t="s">
        <v>3</v>
      </c>
      <c r="F88" s="70">
        <v>281.63</v>
      </c>
      <c r="G88" s="25">
        <f t="shared" si="42"/>
        <v>1126.52</v>
      </c>
      <c r="H88" s="129"/>
      <c r="I88" s="25">
        <f t="shared" si="42"/>
        <v>0</v>
      </c>
      <c r="J88" s="132"/>
      <c r="K88" s="26">
        <f t="shared" ref="K88" si="81">SUM($D88*J88)</f>
        <v>0</v>
      </c>
    </row>
    <row r="89" spans="1:11" s="3" customFormat="1" ht="15" customHeight="1" x14ac:dyDescent="0.25">
      <c r="A89" s="19">
        <f t="shared" si="45"/>
        <v>79</v>
      </c>
      <c r="B89" s="72" t="s">
        <v>87</v>
      </c>
      <c r="C89" s="73" t="s">
        <v>201</v>
      </c>
      <c r="D89" s="74">
        <v>1</v>
      </c>
      <c r="E89" s="74" t="s">
        <v>6</v>
      </c>
      <c r="F89" s="70">
        <v>29911.51</v>
      </c>
      <c r="G89" s="25">
        <f t="shared" si="42"/>
        <v>29911.51</v>
      </c>
      <c r="H89" s="129"/>
      <c r="I89" s="25">
        <f t="shared" si="42"/>
        <v>0</v>
      </c>
      <c r="J89" s="132"/>
      <c r="K89" s="26">
        <f t="shared" ref="K89" si="82">SUM($D89*J89)</f>
        <v>0</v>
      </c>
    </row>
    <row r="90" spans="1:11" s="3" customFormat="1" ht="15" customHeight="1" x14ac:dyDescent="0.25">
      <c r="A90" s="19">
        <f t="shared" si="45"/>
        <v>80</v>
      </c>
      <c r="B90" s="72" t="s">
        <v>88</v>
      </c>
      <c r="C90" s="73" t="s">
        <v>202</v>
      </c>
      <c r="D90" s="74">
        <v>1</v>
      </c>
      <c r="E90" s="74" t="s">
        <v>6</v>
      </c>
      <c r="F90" s="70">
        <v>2464.09</v>
      </c>
      <c r="G90" s="25">
        <f t="shared" si="42"/>
        <v>2464.09</v>
      </c>
      <c r="H90" s="129"/>
      <c r="I90" s="25">
        <f t="shared" si="42"/>
        <v>0</v>
      </c>
      <c r="J90" s="132"/>
      <c r="K90" s="26">
        <f t="shared" ref="K90" si="83">SUM($D90*J90)</f>
        <v>0</v>
      </c>
    </row>
    <row r="91" spans="1:11" s="3" customFormat="1" ht="15" customHeight="1" x14ac:dyDescent="0.25">
      <c r="A91" s="19">
        <f t="shared" si="45"/>
        <v>81</v>
      </c>
      <c r="B91" s="72" t="s">
        <v>89</v>
      </c>
      <c r="C91" s="73" t="s">
        <v>203</v>
      </c>
      <c r="D91" s="74">
        <v>1</v>
      </c>
      <c r="E91" s="74" t="s">
        <v>3</v>
      </c>
      <c r="F91" s="70">
        <v>24771.7</v>
      </c>
      <c r="G91" s="25">
        <f t="shared" si="42"/>
        <v>24771.7</v>
      </c>
      <c r="H91" s="129"/>
      <c r="I91" s="25">
        <f t="shared" si="42"/>
        <v>0</v>
      </c>
      <c r="J91" s="132"/>
      <c r="K91" s="26">
        <f t="shared" ref="K91" si="84">SUM($D91*J91)</f>
        <v>0</v>
      </c>
    </row>
    <row r="92" spans="1:11" s="3" customFormat="1" ht="15" customHeight="1" x14ac:dyDescent="0.25">
      <c r="A92" s="19">
        <f t="shared" si="45"/>
        <v>82</v>
      </c>
      <c r="B92" s="72" t="s">
        <v>90</v>
      </c>
      <c r="C92" s="73" t="s">
        <v>204</v>
      </c>
      <c r="D92" s="74">
        <v>1</v>
      </c>
      <c r="E92" s="74" t="s">
        <v>3</v>
      </c>
      <c r="F92" s="70">
        <v>194.08</v>
      </c>
      <c r="G92" s="25">
        <f t="shared" si="42"/>
        <v>194.08</v>
      </c>
      <c r="H92" s="129"/>
      <c r="I92" s="25">
        <f t="shared" si="42"/>
        <v>0</v>
      </c>
      <c r="J92" s="132"/>
      <c r="K92" s="26">
        <f t="shared" ref="K92" si="85">SUM($D92*J92)</f>
        <v>0</v>
      </c>
    </row>
    <row r="93" spans="1:11" s="3" customFormat="1" ht="15" customHeight="1" x14ac:dyDescent="0.25">
      <c r="A93" s="19">
        <f t="shared" si="45"/>
        <v>83</v>
      </c>
      <c r="B93" s="72" t="s">
        <v>91</v>
      </c>
      <c r="C93" s="73" t="s">
        <v>205</v>
      </c>
      <c r="D93" s="74">
        <v>3</v>
      </c>
      <c r="E93" s="74" t="s">
        <v>3</v>
      </c>
      <c r="F93" s="70">
        <v>1176.74</v>
      </c>
      <c r="G93" s="25">
        <f t="shared" si="42"/>
        <v>3530.2200000000003</v>
      </c>
      <c r="H93" s="129"/>
      <c r="I93" s="25">
        <f t="shared" si="42"/>
        <v>0</v>
      </c>
      <c r="J93" s="132"/>
      <c r="K93" s="26">
        <f t="shared" ref="K93" si="86">SUM($D93*J93)</f>
        <v>0</v>
      </c>
    </row>
    <row r="94" spans="1:11" s="3" customFormat="1" ht="15" customHeight="1" x14ac:dyDescent="0.25">
      <c r="A94" s="19">
        <f t="shared" si="45"/>
        <v>84</v>
      </c>
      <c r="B94" s="72" t="s">
        <v>92</v>
      </c>
      <c r="C94" s="73" t="s">
        <v>215</v>
      </c>
      <c r="D94" s="74">
        <v>2</v>
      </c>
      <c r="E94" s="74" t="s">
        <v>3</v>
      </c>
      <c r="F94" s="70">
        <v>6740</v>
      </c>
      <c r="G94" s="25">
        <f t="shared" si="42"/>
        <v>13480</v>
      </c>
      <c r="H94" s="129"/>
      <c r="I94" s="25">
        <f t="shared" si="42"/>
        <v>0</v>
      </c>
      <c r="J94" s="132"/>
      <c r="K94" s="26">
        <f t="shared" ref="K94" si="87">SUM($D94*J94)</f>
        <v>0</v>
      </c>
    </row>
    <row r="95" spans="1:11" s="3" customFormat="1" ht="15" customHeight="1" x14ac:dyDescent="0.25">
      <c r="A95" s="19">
        <f t="shared" si="45"/>
        <v>85</v>
      </c>
      <c r="B95" s="72" t="s">
        <v>93</v>
      </c>
      <c r="C95" s="73" t="s">
        <v>206</v>
      </c>
      <c r="D95" s="74">
        <v>2</v>
      </c>
      <c r="E95" s="74" t="s">
        <v>3</v>
      </c>
      <c r="F95" s="70">
        <v>2955.23</v>
      </c>
      <c r="G95" s="25">
        <f t="shared" si="42"/>
        <v>5910.46</v>
      </c>
      <c r="H95" s="129"/>
      <c r="I95" s="25">
        <f t="shared" si="42"/>
        <v>0</v>
      </c>
      <c r="J95" s="132"/>
      <c r="K95" s="26">
        <f t="shared" ref="K95" si="88">SUM($D95*J95)</f>
        <v>0</v>
      </c>
    </row>
    <row r="96" spans="1:11" s="3" customFormat="1" ht="15" customHeight="1" x14ac:dyDescent="0.25">
      <c r="A96" s="19">
        <f t="shared" si="45"/>
        <v>86</v>
      </c>
      <c r="B96" s="72" t="s">
        <v>94</v>
      </c>
      <c r="C96" s="73" t="s">
        <v>207</v>
      </c>
      <c r="D96" s="74">
        <v>2</v>
      </c>
      <c r="E96" s="74" t="s">
        <v>3</v>
      </c>
      <c r="F96" s="70">
        <v>778.37</v>
      </c>
      <c r="G96" s="25">
        <f t="shared" si="42"/>
        <v>1556.74</v>
      </c>
      <c r="H96" s="129"/>
      <c r="I96" s="25">
        <f t="shared" si="42"/>
        <v>0</v>
      </c>
      <c r="J96" s="132"/>
      <c r="K96" s="26">
        <f t="shared" ref="K96" si="89">SUM($D96*J96)</f>
        <v>0</v>
      </c>
    </row>
    <row r="97" spans="1:12" s="3" customFormat="1" ht="15" customHeight="1" x14ac:dyDescent="0.25">
      <c r="A97" s="19">
        <f t="shared" si="45"/>
        <v>87</v>
      </c>
      <c r="B97" s="72" t="s">
        <v>95</v>
      </c>
      <c r="C97" s="73" t="s">
        <v>216</v>
      </c>
      <c r="D97" s="74">
        <v>1</v>
      </c>
      <c r="E97" s="74" t="s">
        <v>3</v>
      </c>
      <c r="F97" s="70">
        <v>7244.44</v>
      </c>
      <c r="G97" s="25">
        <f t="shared" si="42"/>
        <v>7244.44</v>
      </c>
      <c r="H97" s="129"/>
      <c r="I97" s="25">
        <f t="shared" si="42"/>
        <v>0</v>
      </c>
      <c r="J97" s="132"/>
      <c r="K97" s="26">
        <f t="shared" ref="K97" si="90">SUM($D97*J97)</f>
        <v>0</v>
      </c>
    </row>
    <row r="98" spans="1:12" s="3" customFormat="1" ht="15" customHeight="1" x14ac:dyDescent="0.25">
      <c r="A98" s="19">
        <f t="shared" si="45"/>
        <v>88</v>
      </c>
      <c r="B98" s="72" t="s">
        <v>96</v>
      </c>
      <c r="C98" s="73" t="s">
        <v>217</v>
      </c>
      <c r="D98" s="74">
        <v>3</v>
      </c>
      <c r="E98" s="74" t="s">
        <v>3</v>
      </c>
      <c r="F98" s="70">
        <v>3676</v>
      </c>
      <c r="G98" s="25">
        <f t="shared" si="42"/>
        <v>11028</v>
      </c>
      <c r="H98" s="129"/>
      <c r="I98" s="25">
        <f t="shared" si="42"/>
        <v>0</v>
      </c>
      <c r="J98" s="132"/>
      <c r="K98" s="26">
        <f t="shared" ref="K98" si="91">SUM($D98*J98)</f>
        <v>0</v>
      </c>
    </row>
    <row r="99" spans="1:12" s="3" customFormat="1" ht="15" customHeight="1" thickBot="1" x14ac:dyDescent="0.3">
      <c r="A99" s="36">
        <f t="shared" si="45"/>
        <v>89</v>
      </c>
      <c r="B99" s="77" t="s">
        <v>97</v>
      </c>
      <c r="C99" s="78" t="s">
        <v>208</v>
      </c>
      <c r="D99" s="79">
        <v>2</v>
      </c>
      <c r="E99" s="79" t="s">
        <v>3</v>
      </c>
      <c r="F99" s="80">
        <v>3046</v>
      </c>
      <c r="G99" s="25">
        <f t="shared" si="42"/>
        <v>6092</v>
      </c>
      <c r="H99" s="130"/>
      <c r="I99" s="25">
        <f t="shared" si="42"/>
        <v>0</v>
      </c>
      <c r="J99" s="133"/>
      <c r="K99" s="26">
        <f t="shared" ref="K99" si="92">SUM($D99*J99)</f>
        <v>0</v>
      </c>
    </row>
    <row r="100" spans="1:12" ht="16.5" customHeight="1" thickBot="1" x14ac:dyDescent="0.3">
      <c r="A100" s="156" t="s">
        <v>128</v>
      </c>
      <c r="B100" s="157"/>
      <c r="C100" s="157"/>
      <c r="D100" s="157"/>
      <c r="E100" s="157"/>
      <c r="F100" s="61"/>
      <c r="G100" s="41">
        <f>SUM(G51:G99)</f>
        <v>480857.38000000012</v>
      </c>
      <c r="H100" s="62"/>
      <c r="I100" s="41">
        <f>SUM(I51:I99)</f>
        <v>0</v>
      </c>
      <c r="J100" s="62"/>
      <c r="K100" s="45">
        <f>SUM(K51:K99)</f>
        <v>0</v>
      </c>
      <c r="L100" s="2"/>
    </row>
    <row r="101" spans="1:12" ht="16.5" customHeight="1" thickBot="1" x14ac:dyDescent="0.3">
      <c r="A101" s="141" t="s">
        <v>123</v>
      </c>
      <c r="B101" s="142"/>
      <c r="C101" s="142"/>
      <c r="D101" s="142"/>
      <c r="E101" s="142"/>
      <c r="F101" s="81"/>
      <c r="G101" s="46"/>
      <c r="H101" s="9"/>
      <c r="I101" s="46"/>
      <c r="J101" s="9"/>
      <c r="K101" s="47"/>
      <c r="L101" s="2"/>
    </row>
    <row r="102" spans="1:12" s="3" customFormat="1" ht="15" customHeight="1" x14ac:dyDescent="0.25">
      <c r="A102" s="48">
        <f>A99+1</f>
        <v>90</v>
      </c>
      <c r="B102" s="82" t="s">
        <v>98</v>
      </c>
      <c r="C102" s="83" t="s">
        <v>218</v>
      </c>
      <c r="D102" s="84">
        <v>1106</v>
      </c>
      <c r="E102" s="82" t="s">
        <v>2</v>
      </c>
      <c r="F102" s="85">
        <v>7.74</v>
      </c>
      <c r="G102" s="25">
        <f t="shared" ref="G102:I113" si="93">SUM($D102*F102)</f>
        <v>8560.44</v>
      </c>
      <c r="H102" s="134"/>
      <c r="I102" s="25">
        <f t="shared" si="93"/>
        <v>0</v>
      </c>
      <c r="J102" s="137"/>
      <c r="K102" s="26">
        <f t="shared" ref="K102" si="94">SUM($D102*J102)</f>
        <v>0</v>
      </c>
    </row>
    <row r="103" spans="1:12" s="3" customFormat="1" ht="15" customHeight="1" x14ac:dyDescent="0.25">
      <c r="A103" s="19">
        <f>A102+1</f>
        <v>91</v>
      </c>
      <c r="B103" s="86" t="s">
        <v>99</v>
      </c>
      <c r="C103" s="87" t="s">
        <v>170</v>
      </c>
      <c r="D103" s="88">
        <v>347</v>
      </c>
      <c r="E103" s="86" t="s">
        <v>2</v>
      </c>
      <c r="F103" s="89">
        <v>22.2</v>
      </c>
      <c r="G103" s="25">
        <f t="shared" si="93"/>
        <v>7703.4</v>
      </c>
      <c r="H103" s="135"/>
      <c r="I103" s="25">
        <f t="shared" si="93"/>
        <v>0</v>
      </c>
      <c r="J103" s="138"/>
      <c r="K103" s="26">
        <f t="shared" ref="K103" si="95">SUM($D103*J103)</f>
        <v>0</v>
      </c>
    </row>
    <row r="104" spans="1:12" s="3" customFormat="1" ht="15" customHeight="1" x14ac:dyDescent="0.25">
      <c r="A104" s="19">
        <f t="shared" ref="A104:A113" si="96">A103+1</f>
        <v>92</v>
      </c>
      <c r="B104" s="86" t="s">
        <v>100</v>
      </c>
      <c r="C104" s="87" t="s">
        <v>181</v>
      </c>
      <c r="D104" s="88">
        <v>14</v>
      </c>
      <c r="E104" s="86" t="s">
        <v>3</v>
      </c>
      <c r="F104" s="89">
        <v>654.66999999999996</v>
      </c>
      <c r="G104" s="25">
        <f t="shared" si="93"/>
        <v>9165.3799999999992</v>
      </c>
      <c r="H104" s="135"/>
      <c r="I104" s="25">
        <f t="shared" si="93"/>
        <v>0</v>
      </c>
      <c r="J104" s="138"/>
      <c r="K104" s="26">
        <f t="shared" ref="K104" si="97">SUM($D104*J104)</f>
        <v>0</v>
      </c>
    </row>
    <row r="105" spans="1:12" s="3" customFormat="1" ht="15" customHeight="1" x14ac:dyDescent="0.25">
      <c r="A105" s="19">
        <f t="shared" si="96"/>
        <v>93</v>
      </c>
      <c r="B105" s="86" t="s">
        <v>69</v>
      </c>
      <c r="C105" s="87" t="s">
        <v>219</v>
      </c>
      <c r="D105" s="88">
        <v>1</v>
      </c>
      <c r="E105" s="86" t="s">
        <v>3</v>
      </c>
      <c r="F105" s="90">
        <v>1162.83</v>
      </c>
      <c r="G105" s="25">
        <f t="shared" si="93"/>
        <v>1162.83</v>
      </c>
      <c r="H105" s="129"/>
      <c r="I105" s="25">
        <f t="shared" si="93"/>
        <v>0</v>
      </c>
      <c r="J105" s="132"/>
      <c r="K105" s="26">
        <f t="shared" ref="K105" si="98">SUM($D105*J105)</f>
        <v>0</v>
      </c>
    </row>
    <row r="106" spans="1:12" s="3" customFormat="1" ht="15" customHeight="1" x14ac:dyDescent="0.25">
      <c r="A106" s="19">
        <f t="shared" si="96"/>
        <v>94</v>
      </c>
      <c r="B106" s="86" t="s">
        <v>101</v>
      </c>
      <c r="C106" s="87" t="s">
        <v>220</v>
      </c>
      <c r="D106" s="88">
        <v>2837</v>
      </c>
      <c r="E106" s="86" t="s">
        <v>2</v>
      </c>
      <c r="F106" s="89">
        <v>1.83</v>
      </c>
      <c r="G106" s="25">
        <f t="shared" si="93"/>
        <v>5191.71</v>
      </c>
      <c r="H106" s="135"/>
      <c r="I106" s="25">
        <f t="shared" si="93"/>
        <v>0</v>
      </c>
      <c r="J106" s="138"/>
      <c r="K106" s="26">
        <f t="shared" ref="K106" si="99">SUM($D106*J106)</f>
        <v>0</v>
      </c>
    </row>
    <row r="107" spans="1:12" s="3" customFormat="1" ht="15" customHeight="1" x14ac:dyDescent="0.25">
      <c r="A107" s="19">
        <f t="shared" si="96"/>
        <v>95</v>
      </c>
      <c r="B107" s="86" t="s">
        <v>102</v>
      </c>
      <c r="C107" s="87" t="s">
        <v>221</v>
      </c>
      <c r="D107" s="88">
        <v>4960</v>
      </c>
      <c r="E107" s="86" t="s">
        <v>2</v>
      </c>
      <c r="F107" s="89">
        <v>1.2</v>
      </c>
      <c r="G107" s="25">
        <f t="shared" si="93"/>
        <v>5952</v>
      </c>
      <c r="H107" s="135"/>
      <c r="I107" s="25">
        <f t="shared" si="93"/>
        <v>0</v>
      </c>
      <c r="J107" s="138"/>
      <c r="K107" s="26">
        <f t="shared" ref="K107" si="100">SUM($D107*J107)</f>
        <v>0</v>
      </c>
    </row>
    <row r="108" spans="1:12" s="3" customFormat="1" ht="15" customHeight="1" x14ac:dyDescent="0.25">
      <c r="A108" s="19">
        <f t="shared" si="96"/>
        <v>96</v>
      </c>
      <c r="B108" s="86" t="s">
        <v>103</v>
      </c>
      <c r="C108" s="87" t="s">
        <v>222</v>
      </c>
      <c r="D108" s="88">
        <v>4953</v>
      </c>
      <c r="E108" s="86" t="s">
        <v>2</v>
      </c>
      <c r="F108" s="89">
        <v>0.17</v>
      </c>
      <c r="G108" s="25">
        <f t="shared" si="93"/>
        <v>842.0100000000001</v>
      </c>
      <c r="H108" s="135"/>
      <c r="I108" s="25">
        <f t="shared" si="93"/>
        <v>0</v>
      </c>
      <c r="J108" s="138"/>
      <c r="K108" s="26">
        <f t="shared" ref="K108" si="101">SUM($D108*J108)</f>
        <v>0</v>
      </c>
    </row>
    <row r="109" spans="1:12" s="3" customFormat="1" ht="15" customHeight="1" x14ac:dyDescent="0.25">
      <c r="A109" s="19">
        <f t="shared" si="96"/>
        <v>97</v>
      </c>
      <c r="B109" s="86" t="s">
        <v>104</v>
      </c>
      <c r="C109" s="87" t="s">
        <v>223</v>
      </c>
      <c r="D109" s="88">
        <v>5</v>
      </c>
      <c r="E109" s="86" t="s">
        <v>3</v>
      </c>
      <c r="F109" s="89">
        <v>4706</v>
      </c>
      <c r="G109" s="25">
        <f t="shared" si="93"/>
        <v>23530</v>
      </c>
      <c r="H109" s="135"/>
      <c r="I109" s="25">
        <f t="shared" si="93"/>
        <v>0</v>
      </c>
      <c r="J109" s="138"/>
      <c r="K109" s="26">
        <f t="shared" ref="K109" si="102">SUM($D109*J109)</f>
        <v>0</v>
      </c>
    </row>
    <row r="110" spans="1:12" s="3" customFormat="1" ht="15" customHeight="1" x14ac:dyDescent="0.25">
      <c r="A110" s="19">
        <f t="shared" si="96"/>
        <v>98</v>
      </c>
      <c r="B110" s="86" t="s">
        <v>105</v>
      </c>
      <c r="C110" s="87" t="s">
        <v>224</v>
      </c>
      <c r="D110" s="88">
        <v>2</v>
      </c>
      <c r="E110" s="86" t="s">
        <v>3</v>
      </c>
      <c r="F110" s="89">
        <v>3413.59</v>
      </c>
      <c r="G110" s="25">
        <f t="shared" si="93"/>
        <v>6827.18</v>
      </c>
      <c r="H110" s="135"/>
      <c r="I110" s="25">
        <f t="shared" si="93"/>
        <v>0</v>
      </c>
      <c r="J110" s="138"/>
      <c r="K110" s="26">
        <f t="shared" ref="K110" si="103">SUM($D110*J110)</f>
        <v>0</v>
      </c>
    </row>
    <row r="111" spans="1:12" s="3" customFormat="1" ht="15" customHeight="1" x14ac:dyDescent="0.25">
      <c r="A111" s="19">
        <f t="shared" si="96"/>
        <v>99</v>
      </c>
      <c r="B111" s="86" t="s">
        <v>106</v>
      </c>
      <c r="C111" s="87" t="s">
        <v>227</v>
      </c>
      <c r="D111" s="88">
        <v>2</v>
      </c>
      <c r="E111" s="86" t="s">
        <v>3</v>
      </c>
      <c r="F111" s="89">
        <v>466.25</v>
      </c>
      <c r="G111" s="25">
        <f t="shared" si="93"/>
        <v>932.5</v>
      </c>
      <c r="H111" s="135"/>
      <c r="I111" s="25">
        <f t="shared" si="93"/>
        <v>0</v>
      </c>
      <c r="J111" s="138"/>
      <c r="K111" s="26">
        <f t="shared" ref="K111:K112" si="104">SUM($D111*J111)</f>
        <v>0</v>
      </c>
    </row>
    <row r="112" spans="1:12" s="3" customFormat="1" ht="15" customHeight="1" x14ac:dyDescent="0.25">
      <c r="A112" s="19">
        <f t="shared" si="96"/>
        <v>100</v>
      </c>
      <c r="B112" s="86" t="s">
        <v>107</v>
      </c>
      <c r="C112" s="87" t="s">
        <v>225</v>
      </c>
      <c r="D112" s="88">
        <v>11</v>
      </c>
      <c r="E112" s="86" t="s">
        <v>3</v>
      </c>
      <c r="F112" s="89">
        <v>528.76</v>
      </c>
      <c r="G112" s="25">
        <f t="shared" si="93"/>
        <v>5816.36</v>
      </c>
      <c r="H112" s="135"/>
      <c r="I112" s="25">
        <f t="shared" si="93"/>
        <v>0</v>
      </c>
      <c r="J112" s="138"/>
      <c r="K112" s="26">
        <f t="shared" si="104"/>
        <v>0</v>
      </c>
    </row>
    <row r="113" spans="1:12" s="3" customFormat="1" ht="15" customHeight="1" thickBot="1" x14ac:dyDescent="0.3">
      <c r="A113" s="19">
        <f t="shared" si="96"/>
        <v>101</v>
      </c>
      <c r="B113" s="86" t="s">
        <v>108</v>
      </c>
      <c r="C113" s="91" t="s">
        <v>226</v>
      </c>
      <c r="D113" s="88">
        <v>2</v>
      </c>
      <c r="E113" s="86" t="s">
        <v>3</v>
      </c>
      <c r="F113" s="89">
        <v>9179.11</v>
      </c>
      <c r="G113" s="25">
        <f t="shared" si="93"/>
        <v>18358.22</v>
      </c>
      <c r="H113" s="136"/>
      <c r="I113" s="25">
        <f t="shared" si="93"/>
        <v>0</v>
      </c>
      <c r="J113" s="138"/>
      <c r="K113" s="26">
        <f t="shared" ref="K113" si="105">SUM($D113*J113)</f>
        <v>0</v>
      </c>
    </row>
    <row r="114" spans="1:12" ht="16.5" customHeight="1" thickBot="1" x14ac:dyDescent="0.3">
      <c r="A114" s="156" t="s">
        <v>127</v>
      </c>
      <c r="B114" s="157"/>
      <c r="C114" s="157"/>
      <c r="D114" s="157"/>
      <c r="E114" s="157"/>
      <c r="F114" s="92"/>
      <c r="G114" s="43">
        <f>SUM(G102:G113)</f>
        <v>94042.030000000013</v>
      </c>
      <c r="H114" s="62"/>
      <c r="I114" s="43">
        <f>SUM(I102:I113)</f>
        <v>0</v>
      </c>
      <c r="J114" s="44"/>
      <c r="K114" s="45">
        <f>SUM(K102:K113)</f>
        <v>0</v>
      </c>
      <c r="L114" s="5"/>
    </row>
    <row r="115" spans="1:12" ht="16.5" customHeight="1" thickBot="1" x14ac:dyDescent="0.3">
      <c r="A115" s="93"/>
      <c r="B115" s="176" t="s">
        <v>126</v>
      </c>
      <c r="C115" s="177"/>
      <c r="D115" s="177"/>
      <c r="E115" s="177"/>
      <c r="F115" s="94"/>
      <c r="G115" s="95">
        <f>SUM(G33,G49,G100,G114)</f>
        <v>837326.4967545456</v>
      </c>
      <c r="H115" s="96"/>
      <c r="I115" s="95">
        <f>SUM(I33,I49,I100,I114)</f>
        <v>0</v>
      </c>
      <c r="J115" s="97"/>
      <c r="K115" s="98">
        <f>SUM(K33,K49,K100,K114)</f>
        <v>0</v>
      </c>
    </row>
    <row r="116" spans="1:12" ht="16.5" customHeight="1" thickBot="1" x14ac:dyDescent="0.3">
      <c r="A116" s="99"/>
      <c r="B116" s="145" t="s">
        <v>124</v>
      </c>
      <c r="C116" s="145"/>
      <c r="D116" s="100">
        <v>0.1</v>
      </c>
      <c r="E116" s="101"/>
      <c r="F116" s="102"/>
      <c r="G116" s="103">
        <f>SUM($D116*G115)</f>
        <v>83732.649675454566</v>
      </c>
      <c r="H116" s="104"/>
      <c r="I116" s="103">
        <f>SUM($D116*I115)</f>
        <v>0</v>
      </c>
      <c r="J116" s="105"/>
      <c r="K116" s="106">
        <f>SUM($D116*K115)</f>
        <v>0</v>
      </c>
    </row>
    <row r="117" spans="1:12" ht="16.5" customHeight="1" thickBot="1" x14ac:dyDescent="0.3">
      <c r="A117" s="107"/>
      <c r="B117" s="174" t="s">
        <v>125</v>
      </c>
      <c r="C117" s="175"/>
      <c r="D117" s="175"/>
      <c r="E117" s="175"/>
      <c r="F117" s="108"/>
      <c r="G117" s="109">
        <f>SUM(G115+G116)</f>
        <v>921059.1464300002</v>
      </c>
      <c r="H117" s="110"/>
      <c r="I117" s="109">
        <f>SUM(I115+I116)</f>
        <v>0</v>
      </c>
      <c r="J117" s="111"/>
      <c r="K117" s="112">
        <f>SUM(K115+K116)</f>
        <v>0</v>
      </c>
    </row>
    <row r="118" spans="1:12" x14ac:dyDescent="0.25">
      <c r="A118" s="113"/>
      <c r="B118" s="113"/>
      <c r="C118" s="113"/>
      <c r="D118" s="6"/>
      <c r="E118" s="6"/>
      <c r="F118" s="6"/>
      <c r="G118" s="6"/>
      <c r="H118" s="6"/>
      <c r="I118" s="6"/>
      <c r="J118" s="6"/>
      <c r="K118" s="6"/>
    </row>
    <row r="119" spans="1:12" x14ac:dyDescent="0.25">
      <c r="A119" s="169" t="s">
        <v>131</v>
      </c>
      <c r="B119" s="169"/>
      <c r="C119" s="169"/>
      <c r="D119" s="6"/>
      <c r="E119" s="6"/>
      <c r="F119" s="6"/>
      <c r="G119" s="6"/>
      <c r="H119" s="6"/>
      <c r="I119" s="6"/>
      <c r="J119" s="6"/>
      <c r="K119" s="6"/>
    </row>
    <row r="120" spans="1:12" x14ac:dyDescent="0.25">
      <c r="A120" s="114"/>
      <c r="B120" s="114"/>
      <c r="C120" s="114"/>
      <c r="D120" s="6"/>
      <c r="E120" s="6"/>
      <c r="F120" s="6"/>
      <c r="G120" s="6"/>
      <c r="H120" s="6"/>
      <c r="I120" s="6"/>
      <c r="J120" s="6"/>
      <c r="K120" s="6"/>
    </row>
    <row r="121" spans="1:12" x14ac:dyDescent="0.25">
      <c r="A121" s="170"/>
      <c r="B121" s="170"/>
      <c r="C121" s="170"/>
      <c r="D121" s="6"/>
      <c r="E121" s="6"/>
      <c r="F121" s="6"/>
      <c r="G121" s="6"/>
      <c r="H121" s="6"/>
      <c r="I121" s="6"/>
      <c r="J121" s="6"/>
      <c r="K121" s="6"/>
    </row>
    <row r="122" spans="1:12" x14ac:dyDescent="0.25">
      <c r="A122" s="169" t="s">
        <v>132</v>
      </c>
      <c r="B122" s="169"/>
      <c r="C122" s="169"/>
      <c r="D122" s="6"/>
      <c r="E122" s="6"/>
      <c r="F122" s="6"/>
      <c r="G122" s="6"/>
      <c r="H122" s="6"/>
      <c r="I122" s="6"/>
      <c r="J122" s="6"/>
      <c r="K122" s="6"/>
    </row>
    <row r="123" spans="1:12" x14ac:dyDescent="0.25">
      <c r="A123" s="113"/>
      <c r="B123" s="113"/>
      <c r="C123" s="113"/>
      <c r="D123" s="6"/>
      <c r="E123" s="6"/>
      <c r="F123" s="6"/>
      <c r="G123" s="6"/>
      <c r="H123" s="6"/>
      <c r="I123" s="6"/>
      <c r="J123" s="6"/>
      <c r="K123" s="6"/>
    </row>
  </sheetData>
  <sheetProtection algorithmName="SHA-512" hashValue="92wh8A7XassR6l09//Wp7l9M3xz2rZrTKZ/GSo6q1OZqRqCNofWXcvoWy9t+eXPMDzkfX6XE5u6tR+K+NCtAlQ==" saltValue="32dfxCycjmhuMvDW2pY8Lw==" spinCount="100000" sheet="1" objects="1" scenarios="1" selectLockedCells="1"/>
  <mergeCells count="28">
    <mergeCell ref="A119:C119"/>
    <mergeCell ref="A121:C121"/>
    <mergeCell ref="A122:C122"/>
    <mergeCell ref="J4:J5"/>
    <mergeCell ref="D4:D5"/>
    <mergeCell ref="A34:E34"/>
    <mergeCell ref="A49:E49"/>
    <mergeCell ref="A50:E50"/>
    <mergeCell ref="A100:E100"/>
    <mergeCell ref="A114:E114"/>
    <mergeCell ref="B117:E117"/>
    <mergeCell ref="B115:E115"/>
    <mergeCell ref="K4:K5"/>
    <mergeCell ref="A101:E101"/>
    <mergeCell ref="H3:K3"/>
    <mergeCell ref="B116:C116"/>
    <mergeCell ref="A1:E3"/>
    <mergeCell ref="F3:G3"/>
    <mergeCell ref="A6:E6"/>
    <mergeCell ref="A33:E33"/>
    <mergeCell ref="H4:H5"/>
    <mergeCell ref="I4:I5"/>
    <mergeCell ref="G4:G5"/>
    <mergeCell ref="E4:E5"/>
    <mergeCell ref="C4:C5"/>
    <mergeCell ref="F4:F5"/>
    <mergeCell ref="B4:B5"/>
    <mergeCell ref="A4:A5"/>
  </mergeCells>
  <phoneticPr fontId="23" type="noConversion"/>
  <printOptions horizontalCentered="1"/>
  <pageMargins left="0" right="0" top="0" bottom="0" header="0.3" footer="0.3"/>
  <pageSetup scale="70" fitToHeight="0" orientation="landscape" r:id="rId1"/>
  <rowBreaks count="2" manualBreakCount="2">
    <brk id="49" max="10" man="1"/>
    <brk id="10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 Bid Form</vt:lpstr>
      <vt:lpstr>'Appendix K Bid Form'!Print_Area</vt:lpstr>
      <vt:lpstr>'Appendix K Bid Form'!Print_Titles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2021-05-04T13:13:10Z</cp:lastPrinted>
  <dcterms:created xsi:type="dcterms:W3CDTF">2014-09-26T12:58:51Z</dcterms:created>
  <dcterms:modified xsi:type="dcterms:W3CDTF">2021-05-04T17:01:29Z</dcterms:modified>
</cp:coreProperties>
</file>