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19\19-TA003162CD 44th Avenue Project\Solicitation Docs\Addendums\"/>
    </mc:Choice>
  </mc:AlternateContent>
  <xr:revisionPtr revIDLastSave="0" documentId="13_ncr:1_{26C20CF6-DE9A-489D-B9E6-ACE39B1E0420}" xr6:coauthVersionLast="43" xr6:coauthVersionMax="43" xr10:uidLastSave="{00000000-0000-0000-0000-000000000000}"/>
  <workbookProtection workbookPassword="CCC9" lockStructure="1"/>
  <bookViews>
    <workbookView xWindow="22932" yWindow="-108" windowWidth="23256" windowHeight="13176" xr2:uid="{00000000-000D-0000-FFFF-FFFF00000000}"/>
  </bookViews>
  <sheets>
    <sheet name="Bid 900 DAYS" sheetId="1" r:id="rId1"/>
  </sheets>
  <definedNames>
    <definedName name="_xlnm.Print_Area" localSheetId="0">'Bid 900 DAYS'!$A$1:$I$511</definedName>
    <definedName name="_xlnm.Print_Titles" localSheetId="0">'Bid 900 DAYS'!$1:$7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0" i="1" l="1"/>
  <c r="F146" i="1"/>
  <c r="I146" i="1" s="1"/>
  <c r="A146" i="1"/>
  <c r="F36" i="1"/>
  <c r="F35" i="1"/>
  <c r="F33" i="1"/>
  <c r="I9" i="1" l="1"/>
  <c r="I10" i="1"/>
  <c r="I33" i="1"/>
  <c r="I35" i="1"/>
  <c r="I36" i="1"/>
  <c r="D45" i="1"/>
  <c r="F11" i="1"/>
  <c r="I11" i="1" s="1"/>
  <c r="F336" i="1"/>
  <c r="I336" i="1" s="1"/>
  <c r="F127" i="1" l="1"/>
  <c r="I127" i="1" s="1"/>
  <c r="F55" i="1"/>
  <c r="I55" i="1" s="1"/>
  <c r="F101" i="1" l="1"/>
  <c r="I101" i="1" s="1"/>
  <c r="F255" i="1" l="1"/>
  <c r="I255" i="1" s="1"/>
  <c r="F254" i="1"/>
  <c r="I254" i="1" s="1"/>
  <c r="F253" i="1"/>
  <c r="I253" i="1" s="1"/>
  <c r="F252" i="1"/>
  <c r="I252" i="1" s="1"/>
  <c r="F251" i="1"/>
  <c r="I251" i="1" s="1"/>
  <c r="F250" i="1"/>
  <c r="I250" i="1" s="1"/>
  <c r="F249" i="1"/>
  <c r="I249" i="1" s="1"/>
  <c r="F248" i="1"/>
  <c r="I248" i="1" s="1"/>
  <c r="F247" i="1"/>
  <c r="I247" i="1" s="1"/>
  <c r="F246" i="1"/>
  <c r="I246" i="1" s="1"/>
  <c r="F245" i="1"/>
  <c r="I245" i="1" s="1"/>
  <c r="F244" i="1"/>
  <c r="I244" i="1" s="1"/>
  <c r="F243" i="1"/>
  <c r="I243" i="1" s="1"/>
  <c r="F242" i="1"/>
  <c r="I242" i="1" s="1"/>
  <c r="F241" i="1"/>
  <c r="I241" i="1" s="1"/>
  <c r="F238" i="1"/>
  <c r="I238" i="1" s="1"/>
  <c r="F237" i="1"/>
  <c r="I237" i="1" s="1"/>
  <c r="F236" i="1"/>
  <c r="I236" i="1" s="1"/>
  <c r="F235" i="1"/>
  <c r="I235" i="1" s="1"/>
  <c r="F234" i="1"/>
  <c r="I234" i="1" s="1"/>
  <c r="F233" i="1"/>
  <c r="I233" i="1" s="1"/>
  <c r="F232" i="1"/>
  <c r="I232" i="1" s="1"/>
  <c r="F231" i="1"/>
  <c r="I231" i="1" s="1"/>
  <c r="F230" i="1"/>
  <c r="I230" i="1" s="1"/>
  <c r="F229" i="1"/>
  <c r="I229" i="1" s="1"/>
  <c r="F228" i="1"/>
  <c r="I228" i="1" s="1"/>
  <c r="F227" i="1"/>
  <c r="I227" i="1" s="1"/>
  <c r="F226" i="1"/>
  <c r="I226" i="1" s="1"/>
  <c r="F221" i="1"/>
  <c r="I221" i="1" s="1"/>
  <c r="F204" i="1"/>
  <c r="I204" i="1" s="1"/>
  <c r="F130" i="1"/>
  <c r="I130" i="1" s="1"/>
  <c r="F129" i="1"/>
  <c r="I129" i="1" s="1"/>
  <c r="F123" i="1"/>
  <c r="I123" i="1" s="1"/>
  <c r="F122" i="1"/>
  <c r="I122" i="1" s="1"/>
  <c r="F118" i="1"/>
  <c r="I118" i="1" s="1"/>
  <c r="F115" i="1"/>
  <c r="I11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27" i="1"/>
  <c r="I27" i="1" s="1"/>
  <c r="F240" i="1"/>
  <c r="I240" i="1" s="1"/>
  <c r="F239" i="1"/>
  <c r="I239" i="1" s="1"/>
  <c r="F217" i="1"/>
  <c r="I217" i="1" s="1"/>
  <c r="F99" i="1"/>
  <c r="I99" i="1" s="1"/>
  <c r="F96" i="1"/>
  <c r="I96" i="1" s="1"/>
  <c r="D193" i="1"/>
  <c r="F455" i="1" l="1"/>
  <c r="I455" i="1" s="1"/>
  <c r="A10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506" i="1"/>
  <c r="I506" i="1" s="1"/>
  <c r="F505" i="1"/>
  <c r="I505" i="1" s="1"/>
  <c r="F503" i="1"/>
  <c r="I503" i="1" s="1"/>
  <c r="F502" i="1"/>
  <c r="I502" i="1" s="1"/>
  <c r="F501" i="1"/>
  <c r="I501" i="1" s="1"/>
  <c r="F500" i="1"/>
  <c r="I500" i="1" s="1"/>
  <c r="F498" i="1"/>
  <c r="I498" i="1" s="1"/>
  <c r="F497" i="1"/>
  <c r="I497" i="1" s="1"/>
  <c r="F496" i="1"/>
  <c r="I496" i="1" s="1"/>
  <c r="F494" i="1"/>
  <c r="I494" i="1" s="1"/>
  <c r="F493" i="1"/>
  <c r="I493" i="1" s="1"/>
  <c r="F492" i="1"/>
  <c r="I492" i="1" s="1"/>
  <c r="F491" i="1"/>
  <c r="I491" i="1" s="1"/>
  <c r="F490" i="1"/>
  <c r="I490" i="1" s="1"/>
  <c r="F489" i="1"/>
  <c r="I489" i="1" s="1"/>
  <c r="F488" i="1"/>
  <c r="I488" i="1" s="1"/>
  <c r="F487" i="1"/>
  <c r="I487" i="1" s="1"/>
  <c r="F485" i="1"/>
  <c r="I485" i="1" s="1"/>
  <c r="F484" i="1"/>
  <c r="I484" i="1" s="1"/>
  <c r="F483" i="1"/>
  <c r="I483" i="1" s="1"/>
  <c r="F478" i="1"/>
  <c r="I478" i="1" s="1"/>
  <c r="F477" i="1"/>
  <c r="I477" i="1" s="1"/>
  <c r="F476" i="1"/>
  <c r="I476" i="1" s="1"/>
  <c r="F475" i="1"/>
  <c r="I475" i="1" s="1"/>
  <c r="F474" i="1"/>
  <c r="I474" i="1" s="1"/>
  <c r="F471" i="1"/>
  <c r="I471" i="1" s="1"/>
  <c r="F470" i="1"/>
  <c r="I470" i="1" s="1"/>
  <c r="F469" i="1"/>
  <c r="I469" i="1" s="1"/>
  <c r="F468" i="1"/>
  <c r="I468" i="1" s="1"/>
  <c r="F467" i="1"/>
  <c r="I467" i="1" s="1"/>
  <c r="F464" i="1"/>
  <c r="I464" i="1" s="1"/>
  <c r="F463" i="1"/>
  <c r="I463" i="1" s="1"/>
  <c r="F461" i="1"/>
  <c r="I461" i="1" s="1"/>
  <c r="F460" i="1"/>
  <c r="I460" i="1" s="1"/>
  <c r="F459" i="1"/>
  <c r="I459" i="1" s="1"/>
  <c r="F458" i="1"/>
  <c r="I458" i="1" s="1"/>
  <c r="F457" i="1"/>
  <c r="I457" i="1" s="1"/>
  <c r="F456" i="1"/>
  <c r="I456" i="1" s="1"/>
  <c r="F453" i="1"/>
  <c r="I453" i="1" s="1"/>
  <c r="F452" i="1"/>
  <c r="I452" i="1" s="1"/>
  <c r="F450" i="1"/>
  <c r="I450" i="1" s="1"/>
  <c r="F449" i="1"/>
  <c r="I449" i="1" s="1"/>
  <c r="F448" i="1"/>
  <c r="I448" i="1" s="1"/>
  <c r="F447" i="1"/>
  <c r="I447" i="1" s="1"/>
  <c r="F446" i="1"/>
  <c r="I446" i="1" s="1"/>
  <c r="F445" i="1"/>
  <c r="I445" i="1" s="1"/>
  <c r="F443" i="1"/>
  <c r="I443" i="1" s="1"/>
  <c r="F442" i="1"/>
  <c r="I442" i="1" s="1"/>
  <c r="F441" i="1"/>
  <c r="I441" i="1" s="1"/>
  <c r="F440" i="1"/>
  <c r="I440" i="1" s="1"/>
  <c r="F439" i="1"/>
  <c r="I439" i="1" s="1"/>
  <c r="F437" i="1"/>
  <c r="I437" i="1" s="1"/>
  <c r="F436" i="1"/>
  <c r="I436" i="1" s="1"/>
  <c r="F435" i="1"/>
  <c r="I435" i="1" s="1"/>
  <c r="F434" i="1"/>
  <c r="I434" i="1" s="1"/>
  <c r="F433" i="1"/>
  <c r="I433" i="1" s="1"/>
  <c r="F432" i="1"/>
  <c r="I432" i="1" s="1"/>
  <c r="F431" i="1"/>
  <c r="I431" i="1" s="1"/>
  <c r="F430" i="1"/>
  <c r="I430" i="1" s="1"/>
  <c r="F429" i="1"/>
  <c r="I429" i="1" s="1"/>
  <c r="F428" i="1"/>
  <c r="I428" i="1" s="1"/>
  <c r="F427" i="1"/>
  <c r="I427" i="1" s="1"/>
  <c r="F426" i="1"/>
  <c r="I426" i="1" s="1"/>
  <c r="F425" i="1"/>
  <c r="I425" i="1" s="1"/>
  <c r="F424" i="1"/>
  <c r="I424" i="1" s="1"/>
  <c r="F423" i="1"/>
  <c r="I423" i="1" s="1"/>
  <c r="F422" i="1"/>
  <c r="I422" i="1" s="1"/>
  <c r="F421" i="1"/>
  <c r="I421" i="1" s="1"/>
  <c r="F420" i="1"/>
  <c r="I420" i="1" s="1"/>
  <c r="F419" i="1"/>
  <c r="I419" i="1" s="1"/>
  <c r="F417" i="1"/>
  <c r="I417" i="1" s="1"/>
  <c r="F416" i="1"/>
  <c r="I416" i="1" s="1"/>
  <c r="F415" i="1"/>
  <c r="I415" i="1" s="1"/>
  <c r="F414" i="1"/>
  <c r="I414" i="1" s="1"/>
  <c r="F413" i="1"/>
  <c r="I413" i="1" s="1"/>
  <c r="F412" i="1"/>
  <c r="I412" i="1" s="1"/>
  <c r="F411" i="1"/>
  <c r="I411" i="1" s="1"/>
  <c r="F410" i="1"/>
  <c r="I410" i="1" s="1"/>
  <c r="F409" i="1"/>
  <c r="I409" i="1" s="1"/>
  <c r="F408" i="1"/>
  <c r="I408" i="1" s="1"/>
  <c r="F407" i="1"/>
  <c r="I407" i="1" s="1"/>
  <c r="F406" i="1"/>
  <c r="I406" i="1" s="1"/>
  <c r="F405" i="1"/>
  <c r="I405" i="1" s="1"/>
  <c r="F365" i="1"/>
  <c r="I365" i="1" s="1"/>
  <c r="F399" i="1"/>
  <c r="I399" i="1" s="1"/>
  <c r="F398" i="1"/>
  <c r="I398" i="1" s="1"/>
  <c r="F397" i="1"/>
  <c r="I397" i="1" s="1"/>
  <c r="F396" i="1"/>
  <c r="I396" i="1" s="1"/>
  <c r="F395" i="1"/>
  <c r="I395" i="1" s="1"/>
  <c r="F394" i="1"/>
  <c r="I394" i="1" s="1"/>
  <c r="F393" i="1"/>
  <c r="I393" i="1" s="1"/>
  <c r="F392" i="1"/>
  <c r="I392" i="1" s="1"/>
  <c r="F391" i="1"/>
  <c r="I391" i="1" s="1"/>
  <c r="F390" i="1"/>
  <c r="I390" i="1" s="1"/>
  <c r="F387" i="1"/>
  <c r="I387" i="1" s="1"/>
  <c r="F386" i="1"/>
  <c r="I386" i="1" s="1"/>
  <c r="F385" i="1"/>
  <c r="I385" i="1" s="1"/>
  <c r="F384" i="1"/>
  <c r="I384" i="1" s="1"/>
  <c r="F383" i="1"/>
  <c r="I383" i="1" s="1"/>
  <c r="F381" i="1"/>
  <c r="I381" i="1" s="1"/>
  <c r="F380" i="1"/>
  <c r="I380" i="1" s="1"/>
  <c r="F379" i="1"/>
  <c r="I379" i="1" s="1"/>
  <c r="F377" i="1"/>
  <c r="I377" i="1" s="1"/>
  <c r="F376" i="1"/>
  <c r="I376" i="1" s="1"/>
  <c r="F375" i="1"/>
  <c r="I375" i="1" s="1"/>
  <c r="F374" i="1"/>
  <c r="I374" i="1" s="1"/>
  <c r="F373" i="1"/>
  <c r="I373" i="1" s="1"/>
  <c r="F372" i="1"/>
  <c r="I372" i="1" s="1"/>
  <c r="F371" i="1"/>
  <c r="I371" i="1" s="1"/>
  <c r="F370" i="1"/>
  <c r="I370" i="1" s="1"/>
  <c r="F369" i="1"/>
  <c r="I369" i="1" s="1"/>
  <c r="F368" i="1"/>
  <c r="I368" i="1" s="1"/>
  <c r="F367" i="1"/>
  <c r="I367" i="1" s="1"/>
  <c r="F366" i="1"/>
  <c r="I366" i="1" s="1"/>
  <c r="F363" i="1"/>
  <c r="I363" i="1" s="1"/>
  <c r="F362" i="1"/>
  <c r="I362" i="1" s="1"/>
  <c r="F360" i="1"/>
  <c r="I360" i="1" s="1"/>
  <c r="F359" i="1"/>
  <c r="I359" i="1" s="1"/>
  <c r="F358" i="1"/>
  <c r="I358" i="1" s="1"/>
  <c r="F357" i="1"/>
  <c r="I357" i="1" s="1"/>
  <c r="F356" i="1"/>
  <c r="I356" i="1" s="1"/>
  <c r="F355" i="1"/>
  <c r="I355" i="1" s="1"/>
  <c r="F354" i="1"/>
  <c r="I354" i="1" s="1"/>
  <c r="F352" i="1"/>
  <c r="I352" i="1" s="1"/>
  <c r="F351" i="1"/>
  <c r="I351" i="1" s="1"/>
  <c r="F350" i="1"/>
  <c r="I350" i="1" s="1"/>
  <c r="F348" i="1"/>
  <c r="I348" i="1" s="1"/>
  <c r="F347" i="1"/>
  <c r="I347" i="1" s="1"/>
  <c r="F346" i="1"/>
  <c r="I346" i="1" s="1"/>
  <c r="F345" i="1"/>
  <c r="I345" i="1" s="1"/>
  <c r="F344" i="1"/>
  <c r="I344" i="1" s="1"/>
  <c r="F343" i="1"/>
  <c r="I343" i="1" s="1"/>
  <c r="F342" i="1"/>
  <c r="I342" i="1" s="1"/>
  <c r="F341" i="1"/>
  <c r="I341" i="1" s="1"/>
  <c r="F340" i="1"/>
  <c r="I340" i="1" s="1"/>
  <c r="F339" i="1"/>
  <c r="I339" i="1" s="1"/>
  <c r="F337" i="1"/>
  <c r="I337" i="1" s="1"/>
  <c r="F335" i="1"/>
  <c r="I335" i="1" s="1"/>
  <c r="F334" i="1"/>
  <c r="I334" i="1" s="1"/>
  <c r="F333" i="1"/>
  <c r="I333" i="1" s="1"/>
  <c r="F332" i="1"/>
  <c r="I332" i="1" s="1"/>
  <c r="F331" i="1"/>
  <c r="I331" i="1" s="1"/>
  <c r="F330" i="1"/>
  <c r="I330" i="1" s="1"/>
  <c r="F329" i="1"/>
  <c r="I329" i="1" s="1"/>
  <c r="F328" i="1"/>
  <c r="I328" i="1" s="1"/>
  <c r="F327" i="1"/>
  <c r="I327" i="1" s="1"/>
  <c r="F326" i="1"/>
  <c r="I326" i="1" s="1"/>
  <c r="F325" i="1"/>
  <c r="I325" i="1" s="1"/>
  <c r="F324" i="1"/>
  <c r="I324" i="1" s="1"/>
  <c r="F323" i="1"/>
  <c r="I323" i="1" s="1"/>
  <c r="F322" i="1"/>
  <c r="I322" i="1" s="1"/>
  <c r="F321" i="1"/>
  <c r="I321" i="1" s="1"/>
  <c r="F320" i="1"/>
  <c r="I320" i="1" s="1"/>
  <c r="F319" i="1"/>
  <c r="I319" i="1" s="1"/>
  <c r="F318" i="1"/>
  <c r="I318" i="1" s="1"/>
  <c r="F317" i="1"/>
  <c r="I317" i="1" s="1"/>
  <c r="F316" i="1"/>
  <c r="I316" i="1" s="1"/>
  <c r="F315" i="1"/>
  <c r="I315" i="1" s="1"/>
  <c r="F314" i="1"/>
  <c r="I314" i="1" s="1"/>
  <c r="F313" i="1"/>
  <c r="I313" i="1" s="1"/>
  <c r="F312" i="1"/>
  <c r="I312" i="1" s="1"/>
  <c r="F311" i="1"/>
  <c r="I311" i="1" s="1"/>
  <c r="F310" i="1"/>
  <c r="I310" i="1" s="1"/>
  <c r="F309" i="1"/>
  <c r="I309" i="1" s="1"/>
  <c r="F308" i="1"/>
  <c r="I308" i="1" s="1"/>
  <c r="F307" i="1"/>
  <c r="I307" i="1" s="1"/>
  <c r="F306" i="1"/>
  <c r="I306" i="1" s="1"/>
  <c r="F305" i="1"/>
  <c r="I305" i="1" s="1"/>
  <c r="F304" i="1"/>
  <c r="I304" i="1" s="1"/>
  <c r="F303" i="1"/>
  <c r="I303" i="1" s="1"/>
  <c r="F302" i="1"/>
  <c r="I302" i="1" s="1"/>
  <c r="F301" i="1"/>
  <c r="I301" i="1" s="1"/>
  <c r="F300" i="1"/>
  <c r="I300" i="1" s="1"/>
  <c r="F299" i="1"/>
  <c r="I299" i="1" s="1"/>
  <c r="F298" i="1"/>
  <c r="I298" i="1" s="1"/>
  <c r="F296" i="1"/>
  <c r="I296" i="1" s="1"/>
  <c r="F295" i="1"/>
  <c r="I295" i="1" s="1"/>
  <c r="F294" i="1"/>
  <c r="I294" i="1" s="1"/>
  <c r="F293" i="1"/>
  <c r="I293" i="1" s="1"/>
  <c r="F292" i="1"/>
  <c r="I292" i="1" s="1"/>
  <c r="F112" i="1"/>
  <c r="I112" i="1" s="1"/>
  <c r="F111" i="1"/>
  <c r="I111" i="1" s="1"/>
  <c r="F110" i="1"/>
  <c r="I110" i="1" s="1"/>
  <c r="F109" i="1"/>
  <c r="I109" i="1" s="1"/>
  <c r="F108" i="1"/>
  <c r="I108" i="1" s="1"/>
  <c r="F19" i="1"/>
  <c r="I1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I479" i="1"/>
  <c r="I480" i="1" s="1"/>
  <c r="I507" i="1"/>
  <c r="I508" i="1" s="1"/>
  <c r="D131" i="1"/>
  <c r="F291" i="1"/>
  <c r="I291" i="1" s="1"/>
  <c r="F290" i="1"/>
  <c r="I290" i="1" s="1"/>
  <c r="F289" i="1"/>
  <c r="I289" i="1" s="1"/>
  <c r="F288" i="1"/>
  <c r="I288" i="1" s="1"/>
  <c r="F287" i="1"/>
  <c r="I287" i="1" s="1"/>
  <c r="F286" i="1"/>
  <c r="I286" i="1" s="1"/>
  <c r="F285" i="1"/>
  <c r="I285" i="1" s="1"/>
  <c r="F284" i="1"/>
  <c r="I284" i="1" s="1"/>
  <c r="F281" i="1"/>
  <c r="I281" i="1" s="1"/>
  <c r="F280" i="1"/>
  <c r="I280" i="1" s="1"/>
  <c r="F279" i="1"/>
  <c r="I279" i="1" s="1"/>
  <c r="F278" i="1"/>
  <c r="I278" i="1" s="1"/>
  <c r="F277" i="1"/>
  <c r="I277" i="1" s="1"/>
  <c r="F276" i="1"/>
  <c r="I276" i="1" s="1"/>
  <c r="F275" i="1"/>
  <c r="I275" i="1" s="1"/>
  <c r="F274" i="1"/>
  <c r="I274" i="1" s="1"/>
  <c r="F273" i="1"/>
  <c r="I273" i="1" s="1"/>
  <c r="F272" i="1"/>
  <c r="I272" i="1" s="1"/>
  <c r="E212" i="1"/>
  <c r="F198" i="1"/>
  <c r="I198" i="1" s="1"/>
  <c r="E194" i="1"/>
  <c r="F195" i="1"/>
  <c r="I195" i="1" s="1"/>
  <c r="E193" i="1"/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I400" i="1"/>
  <c r="I401" i="1" s="1"/>
  <c r="D211" i="1"/>
  <c r="D194" i="1"/>
  <c r="F256" i="1"/>
  <c r="I256" i="1" s="1"/>
  <c r="F257" i="1"/>
  <c r="I257" i="1" s="1"/>
  <c r="F258" i="1"/>
  <c r="I258" i="1" s="1"/>
  <c r="F259" i="1"/>
  <c r="I259" i="1" s="1"/>
  <c r="F260" i="1"/>
  <c r="I260" i="1" s="1"/>
  <c r="F261" i="1"/>
  <c r="I261" i="1" s="1"/>
  <c r="F262" i="1"/>
  <c r="I262" i="1" s="1"/>
  <c r="F263" i="1"/>
  <c r="I263" i="1" s="1"/>
  <c r="F264" i="1"/>
  <c r="I264" i="1" s="1"/>
  <c r="F265" i="1"/>
  <c r="I265" i="1" s="1"/>
  <c r="F266" i="1"/>
  <c r="I266" i="1" s="1"/>
  <c r="F267" i="1"/>
  <c r="I267" i="1" s="1"/>
  <c r="F210" i="1"/>
  <c r="I210" i="1" s="1"/>
  <c r="F136" i="1"/>
  <c r="I136" i="1" s="1"/>
  <c r="D141" i="1"/>
  <c r="D152" i="1"/>
  <c r="D138" i="1"/>
  <c r="F135" i="1"/>
  <c r="I135" i="1" s="1"/>
  <c r="F131" i="1"/>
  <c r="I131" i="1" s="1"/>
  <c r="D125" i="1"/>
  <c r="F116" i="1"/>
  <c r="I116" i="1" s="1"/>
  <c r="D44" i="1"/>
  <c r="D39" i="1"/>
  <c r="D31" i="1"/>
  <c r="D30" i="1"/>
  <c r="D29" i="1"/>
  <c r="D28" i="1"/>
  <c r="F206" i="1"/>
  <c r="I206" i="1" s="1"/>
  <c r="F202" i="1"/>
  <c r="I202" i="1" s="1"/>
  <c r="F200" i="1"/>
  <c r="I200" i="1" s="1"/>
  <c r="F169" i="1"/>
  <c r="I169" i="1" s="1"/>
  <c r="F165" i="1"/>
  <c r="I165" i="1" s="1"/>
  <c r="F157" i="1"/>
  <c r="I157" i="1" s="1"/>
  <c r="F150" i="1"/>
  <c r="I150" i="1" s="1"/>
  <c r="F113" i="1"/>
  <c r="I113" i="1" s="1"/>
  <c r="F100" i="1"/>
  <c r="I100" i="1" s="1"/>
  <c r="F82" i="1"/>
  <c r="I82" i="1" s="1"/>
  <c r="F78" i="1"/>
  <c r="I78" i="1" s="1"/>
  <c r="F75" i="1"/>
  <c r="I75" i="1" s="1"/>
  <c r="F74" i="1"/>
  <c r="I74" i="1" s="1"/>
  <c r="F68" i="1"/>
  <c r="I68" i="1" s="1"/>
  <c r="F65" i="1"/>
  <c r="I65" i="1" s="1"/>
  <c r="F60" i="1"/>
  <c r="I60" i="1" s="1"/>
  <c r="F58" i="1"/>
  <c r="I58" i="1" s="1"/>
  <c r="F40" i="1"/>
  <c r="I40" i="1" s="1"/>
  <c r="F23" i="1"/>
  <c r="I23" i="1" s="1"/>
  <c r="A99" i="1" l="1"/>
  <c r="A100" i="1" s="1"/>
  <c r="F187" i="1"/>
  <c r="I187" i="1" s="1"/>
  <c r="F188" i="1"/>
  <c r="I188" i="1" s="1"/>
  <c r="F189" i="1"/>
  <c r="I189" i="1" s="1"/>
  <c r="F66" i="1"/>
  <c r="I66" i="1" s="1"/>
  <c r="F209" i="1"/>
  <c r="I209" i="1" s="1"/>
  <c r="F218" i="1"/>
  <c r="I218" i="1" s="1"/>
  <c r="A101" i="1" l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F225" i="1"/>
  <c r="I225" i="1" s="1"/>
  <c r="F224" i="1"/>
  <c r="I224" i="1" s="1"/>
  <c r="F223" i="1"/>
  <c r="I223" i="1" s="1"/>
  <c r="F222" i="1"/>
  <c r="I222" i="1" s="1"/>
  <c r="F220" i="1"/>
  <c r="I220" i="1" s="1"/>
  <c r="F219" i="1"/>
  <c r="I219" i="1" s="1"/>
  <c r="F216" i="1"/>
  <c r="I216" i="1" s="1"/>
  <c r="F215" i="1"/>
  <c r="I215" i="1" s="1"/>
  <c r="F214" i="1"/>
  <c r="I214" i="1" s="1"/>
  <c r="F213" i="1"/>
  <c r="I213" i="1" s="1"/>
  <c r="F212" i="1"/>
  <c r="I212" i="1" s="1"/>
  <c r="A118" i="1" l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F30" i="1"/>
  <c r="I30" i="1" s="1"/>
  <c r="A239" i="1" l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F57" i="1"/>
  <c r="I57" i="1" s="1"/>
  <c r="A336" i="1" l="1"/>
  <c r="A337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50" i="1" s="1"/>
  <c r="A351" i="1" s="1"/>
  <c r="A352" i="1" s="1"/>
  <c r="A354" i="1" s="1"/>
  <c r="A355" i="1" s="1"/>
  <c r="A356" i="1" s="1"/>
  <c r="A357" i="1" s="1"/>
  <c r="A358" i="1" s="1"/>
  <c r="A359" i="1" s="1"/>
  <c r="A360" i="1" s="1"/>
  <c r="A362" i="1" s="1"/>
  <c r="A363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9" i="1" s="1"/>
  <c r="A380" i="1" s="1"/>
  <c r="A381" i="1" s="1"/>
  <c r="A383" i="1" s="1"/>
  <c r="A384" i="1" s="1"/>
  <c r="A385" i="1" s="1"/>
  <c r="A386" i="1" s="1"/>
  <c r="A387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9" i="1" s="1"/>
  <c r="A440" i="1" s="1"/>
  <c r="A441" i="1" s="1"/>
  <c r="A442" i="1" s="1"/>
  <c r="A443" i="1" s="1"/>
  <c r="A445" i="1" s="1"/>
  <c r="A446" i="1" s="1"/>
  <c r="A447" i="1" s="1"/>
  <c r="A448" i="1" s="1"/>
  <c r="A449" i="1" s="1"/>
  <c r="A450" i="1" s="1"/>
  <c r="A452" i="1" s="1"/>
  <c r="A453" i="1" s="1"/>
  <c r="A455" i="1" s="1"/>
  <c r="A456" i="1" s="1"/>
  <c r="A457" i="1" s="1"/>
  <c r="A458" i="1" s="1"/>
  <c r="A459" i="1" s="1"/>
  <c r="A460" i="1" s="1"/>
  <c r="A461" i="1" s="1"/>
  <c r="A463" i="1" s="1"/>
  <c r="A464" i="1" s="1"/>
  <c r="A467" i="1" s="1"/>
  <c r="A468" i="1" s="1"/>
  <c r="A469" i="1" s="1"/>
  <c r="A470" i="1" s="1"/>
  <c r="A471" i="1" s="1"/>
  <c r="A474" i="1" s="1"/>
  <c r="A475" i="1" s="1"/>
  <c r="A476" i="1" s="1"/>
  <c r="A477" i="1" s="1"/>
  <c r="A478" i="1" s="1"/>
  <c r="A483" i="1" s="1"/>
  <c r="A484" i="1" s="1"/>
  <c r="A485" i="1" s="1"/>
  <c r="A487" i="1" s="1"/>
  <c r="A488" i="1" s="1"/>
  <c r="A489" i="1" s="1"/>
  <c r="A490" i="1" s="1"/>
  <c r="A491" i="1" s="1"/>
  <c r="A492" i="1" s="1"/>
  <c r="A493" i="1" s="1"/>
  <c r="A494" i="1" s="1"/>
  <c r="A496" i="1" s="1"/>
  <c r="A497" i="1" s="1"/>
  <c r="A498" i="1" s="1"/>
  <c r="A500" i="1" s="1"/>
  <c r="A501" i="1" s="1"/>
  <c r="A502" i="1" s="1"/>
  <c r="A503" i="1" s="1"/>
  <c r="A505" i="1" s="1"/>
  <c r="A506" i="1" s="1"/>
  <c r="F211" i="1"/>
  <c r="I211" i="1" s="1"/>
  <c r="F208" i="1"/>
  <c r="I208" i="1" s="1"/>
  <c r="F207" i="1"/>
  <c r="I207" i="1" s="1"/>
  <c r="F205" i="1"/>
  <c r="I205" i="1" s="1"/>
  <c r="F203" i="1"/>
  <c r="I203" i="1" s="1"/>
  <c r="F201" i="1"/>
  <c r="I201" i="1" s="1"/>
  <c r="F199" i="1"/>
  <c r="I199" i="1" s="1"/>
  <c r="F197" i="1"/>
  <c r="I197" i="1" s="1"/>
  <c r="F196" i="1"/>
  <c r="I196" i="1" s="1"/>
  <c r="F194" i="1"/>
  <c r="I194" i="1" s="1"/>
  <c r="F193" i="1"/>
  <c r="I193" i="1" s="1"/>
  <c r="F180" i="1"/>
  <c r="I180" i="1" s="1"/>
  <c r="F186" i="1"/>
  <c r="I186" i="1" s="1"/>
  <c r="F185" i="1"/>
  <c r="I185" i="1" s="1"/>
  <c r="F184" i="1"/>
  <c r="I184" i="1" s="1"/>
  <c r="F183" i="1"/>
  <c r="I183" i="1" s="1"/>
  <c r="F182" i="1"/>
  <c r="I182" i="1" s="1"/>
  <c r="F181" i="1"/>
  <c r="I181" i="1" s="1"/>
  <c r="F179" i="1"/>
  <c r="I179" i="1" s="1"/>
  <c r="F178" i="1"/>
  <c r="I178" i="1" s="1"/>
  <c r="F177" i="1"/>
  <c r="I177" i="1" s="1"/>
  <c r="F176" i="1"/>
  <c r="I176" i="1" s="1"/>
  <c r="F175" i="1"/>
  <c r="I175" i="1" s="1"/>
  <c r="F174" i="1"/>
  <c r="I174" i="1" s="1"/>
  <c r="F173" i="1"/>
  <c r="I173" i="1" s="1"/>
  <c r="F172" i="1"/>
  <c r="I172" i="1" s="1"/>
  <c r="F171" i="1"/>
  <c r="I171" i="1" s="1"/>
  <c r="F170" i="1"/>
  <c r="I170" i="1" s="1"/>
  <c r="F168" i="1"/>
  <c r="I168" i="1" s="1"/>
  <c r="F167" i="1"/>
  <c r="I167" i="1" s="1"/>
  <c r="F166" i="1"/>
  <c r="I166" i="1" s="1"/>
  <c r="F164" i="1"/>
  <c r="I164" i="1" s="1"/>
  <c r="F163" i="1"/>
  <c r="I163" i="1" s="1"/>
  <c r="F162" i="1"/>
  <c r="I162" i="1" s="1"/>
  <c r="F161" i="1"/>
  <c r="I161" i="1" s="1"/>
  <c r="F160" i="1"/>
  <c r="I160" i="1" s="1"/>
  <c r="F159" i="1"/>
  <c r="I159" i="1" s="1"/>
  <c r="F158" i="1"/>
  <c r="I158" i="1" s="1"/>
  <c r="F156" i="1"/>
  <c r="I156" i="1" s="1"/>
  <c r="F155" i="1"/>
  <c r="I155" i="1" s="1"/>
  <c r="F154" i="1"/>
  <c r="I154" i="1" s="1"/>
  <c r="F153" i="1"/>
  <c r="I153" i="1" s="1"/>
  <c r="F152" i="1"/>
  <c r="I152" i="1" s="1"/>
  <c r="F151" i="1"/>
  <c r="I151" i="1" s="1"/>
  <c r="I190" i="1" l="1"/>
  <c r="I191" i="1" s="1"/>
  <c r="I268" i="1"/>
  <c r="I269" i="1" s="1"/>
  <c r="F144" i="1"/>
  <c r="I144" i="1" s="1"/>
  <c r="F132" i="1"/>
  <c r="I132" i="1" s="1"/>
  <c r="F117" i="1"/>
  <c r="I117" i="1" s="1"/>
  <c r="F105" i="1"/>
  <c r="I105" i="1" s="1"/>
  <c r="F97" i="1"/>
  <c r="I97" i="1" s="1"/>
  <c r="F88" i="1"/>
  <c r="I88" i="1" s="1"/>
  <c r="F87" i="1"/>
  <c r="I87" i="1" s="1"/>
  <c r="F86" i="1"/>
  <c r="I86" i="1" s="1"/>
  <c r="F85" i="1"/>
  <c r="I85" i="1" s="1"/>
  <c r="F80" i="1"/>
  <c r="I80" i="1" s="1"/>
  <c r="F79" i="1"/>
  <c r="I79" i="1" s="1"/>
  <c r="F76" i="1"/>
  <c r="I76" i="1" s="1"/>
  <c r="F43" i="1"/>
  <c r="I43" i="1" s="1"/>
  <c r="F145" i="1" l="1"/>
  <c r="I145" i="1" s="1"/>
  <c r="F143" i="1"/>
  <c r="I143" i="1" s="1"/>
  <c r="F142" i="1"/>
  <c r="I142" i="1" s="1"/>
  <c r="F141" i="1"/>
  <c r="I141" i="1" s="1"/>
  <c r="F140" i="1"/>
  <c r="I140" i="1" s="1"/>
  <c r="F139" i="1"/>
  <c r="I139" i="1" s="1"/>
  <c r="F138" i="1"/>
  <c r="I138" i="1" s="1"/>
  <c r="F137" i="1"/>
  <c r="I137" i="1" s="1"/>
  <c r="F134" i="1"/>
  <c r="I134" i="1" s="1"/>
  <c r="F133" i="1"/>
  <c r="I133" i="1" s="1"/>
  <c r="F128" i="1"/>
  <c r="I128" i="1" s="1"/>
  <c r="F126" i="1"/>
  <c r="I126" i="1" s="1"/>
  <c r="F125" i="1"/>
  <c r="I125" i="1" s="1"/>
  <c r="F124" i="1"/>
  <c r="I124" i="1" s="1"/>
  <c r="F121" i="1"/>
  <c r="I121" i="1" s="1"/>
  <c r="F120" i="1"/>
  <c r="I120" i="1" s="1"/>
  <c r="F119" i="1"/>
  <c r="I119" i="1" s="1"/>
  <c r="F114" i="1"/>
  <c r="I114" i="1" s="1"/>
  <c r="F107" i="1"/>
  <c r="I107" i="1" s="1"/>
  <c r="F106" i="1"/>
  <c r="I106" i="1" s="1"/>
  <c r="F104" i="1"/>
  <c r="I104" i="1" s="1"/>
  <c r="F103" i="1"/>
  <c r="I103" i="1" s="1"/>
  <c r="F102" i="1"/>
  <c r="I102" i="1" s="1"/>
  <c r="F98" i="1"/>
  <c r="I98" i="1" s="1"/>
  <c r="F95" i="1"/>
  <c r="I95" i="1" s="1"/>
  <c r="F94" i="1"/>
  <c r="I94" i="1" s="1"/>
  <c r="F93" i="1"/>
  <c r="I93" i="1" s="1"/>
  <c r="F92" i="1"/>
  <c r="I92" i="1" s="1"/>
  <c r="F91" i="1"/>
  <c r="I91" i="1" s="1"/>
  <c r="F90" i="1"/>
  <c r="I90" i="1" s="1"/>
  <c r="F89" i="1"/>
  <c r="I89" i="1" s="1"/>
  <c r="F84" i="1"/>
  <c r="I84" i="1" s="1"/>
  <c r="F83" i="1"/>
  <c r="I83" i="1" s="1"/>
  <c r="F81" i="1"/>
  <c r="I81" i="1" s="1"/>
  <c r="F77" i="1"/>
  <c r="I77" i="1" s="1"/>
  <c r="F73" i="1"/>
  <c r="I73" i="1" s="1"/>
  <c r="F72" i="1"/>
  <c r="I72" i="1" s="1"/>
  <c r="F71" i="1"/>
  <c r="I71" i="1" s="1"/>
  <c r="F70" i="1"/>
  <c r="I70" i="1" s="1"/>
  <c r="F69" i="1"/>
  <c r="I69" i="1" s="1"/>
  <c r="F67" i="1"/>
  <c r="I67" i="1" s="1"/>
  <c r="F64" i="1"/>
  <c r="I64" i="1" s="1"/>
  <c r="F63" i="1"/>
  <c r="I63" i="1" s="1"/>
  <c r="F62" i="1"/>
  <c r="I62" i="1" s="1"/>
  <c r="F61" i="1"/>
  <c r="I61" i="1" s="1"/>
  <c r="F59" i="1"/>
  <c r="I59" i="1" s="1"/>
  <c r="F56" i="1"/>
  <c r="I56" i="1" s="1"/>
  <c r="F46" i="1"/>
  <c r="I46" i="1" s="1"/>
  <c r="F45" i="1"/>
  <c r="I45" i="1" s="1"/>
  <c r="F44" i="1"/>
  <c r="I44" i="1" s="1"/>
  <c r="F42" i="1"/>
  <c r="I42" i="1" s="1"/>
  <c r="F41" i="1"/>
  <c r="I41" i="1" s="1"/>
  <c r="F39" i="1"/>
  <c r="I39" i="1" s="1"/>
  <c r="F38" i="1"/>
  <c r="I38" i="1" s="1"/>
  <c r="F37" i="1"/>
  <c r="I37" i="1" s="1"/>
  <c r="F34" i="1"/>
  <c r="I34" i="1" s="1"/>
  <c r="F32" i="1"/>
  <c r="I32" i="1" s="1"/>
  <c r="F31" i="1"/>
  <c r="I31" i="1" s="1"/>
  <c r="F29" i="1"/>
  <c r="I29" i="1" s="1"/>
  <c r="F28" i="1"/>
  <c r="I28" i="1" s="1"/>
  <c r="F26" i="1"/>
  <c r="I26" i="1" s="1"/>
  <c r="F25" i="1"/>
  <c r="I25" i="1" s="1"/>
  <c r="F24" i="1"/>
  <c r="I24" i="1" s="1"/>
  <c r="F22" i="1"/>
  <c r="I22" i="1" s="1"/>
  <c r="F21" i="1"/>
  <c r="I21" i="1" s="1"/>
  <c r="F20" i="1"/>
  <c r="I20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I147" i="1" l="1"/>
  <c r="I148" i="1" s="1"/>
  <c r="I510" i="1" s="1"/>
  <c r="I509" i="1" l="1"/>
  <c r="I511" i="1" s="1"/>
</calcChain>
</file>

<file path=xl/sharedStrings.xml><?xml version="1.0" encoding="utf-8"?>
<sst xmlns="http://schemas.openxmlformats.org/spreadsheetml/2006/main" count="1233" uniqueCount="796">
  <si>
    <t>DESCRIPTION</t>
  </si>
  <si>
    <t>LS</t>
  </si>
  <si>
    <t>LF</t>
  </si>
  <si>
    <t>EA</t>
  </si>
  <si>
    <t>AC</t>
  </si>
  <si>
    <t>CY</t>
  </si>
  <si>
    <t>SY</t>
  </si>
  <si>
    <t>TN</t>
  </si>
  <si>
    <t>SF</t>
  </si>
  <si>
    <t>AS</t>
  </si>
  <si>
    <t>GM</t>
  </si>
  <si>
    <t>LB</t>
  </si>
  <si>
    <t>BID PRICE PER UNIT ($)</t>
  </si>
  <si>
    <t>TOTAL BID PRICE ($)</t>
  </si>
  <si>
    <t>UNITS</t>
  </si>
  <si>
    <t>FDOT ITEM NUMBER</t>
  </si>
  <si>
    <t>PAY ITEM NO.</t>
  </si>
  <si>
    <t>TOTAL PROJECT QTY.</t>
  </si>
  <si>
    <t>ED</t>
  </si>
  <si>
    <t>CF</t>
  </si>
  <si>
    <t>0425-2-61</t>
  </si>
  <si>
    <t>0425-2-91</t>
  </si>
  <si>
    <t>0520-2-2</t>
  </si>
  <si>
    <t>0710-90</t>
  </si>
  <si>
    <t xml:space="preserve">             SUBTOTAL (ROADWAY &amp; BRIDGE ONLY)</t>
  </si>
  <si>
    <t>ROADWAY &amp; BRIDGE</t>
  </si>
  <si>
    <t>0425-1-529</t>
  </si>
  <si>
    <t>PI</t>
  </si>
  <si>
    <t>44th Ave. East- Braden River Segment  
QTY.</t>
  </si>
  <si>
    <t>44th Ave. East- 44th Ave. Plaza East to I-75 QTY</t>
  </si>
  <si>
    <t>Mobilization (Includes both projects)</t>
  </si>
  <si>
    <t>Maintenance of Traffic (MOT), (Includes both Projects)</t>
  </si>
  <si>
    <t>0101 1</t>
  </si>
  <si>
    <t>0102 1</t>
  </si>
  <si>
    <t>0102 60</t>
  </si>
  <si>
    <t>0102 74  1</t>
  </si>
  <si>
    <t>0102 74  2</t>
  </si>
  <si>
    <t>0102 76</t>
  </si>
  <si>
    <t>0102 78</t>
  </si>
  <si>
    <t>0102 99</t>
  </si>
  <si>
    <t>0102107  1</t>
  </si>
  <si>
    <t>0104 10  3</t>
  </si>
  <si>
    <t>0104 11</t>
  </si>
  <si>
    <t>0104 12</t>
  </si>
  <si>
    <t>0104 18</t>
  </si>
  <si>
    <t>0107  1</t>
  </si>
  <si>
    <t>0107  2</t>
  </si>
  <si>
    <t>0110  1  1</t>
  </si>
  <si>
    <t>0110  4 10</t>
  </si>
  <si>
    <t>0120  1</t>
  </si>
  <si>
    <t>0120  4</t>
  </si>
  <si>
    <t>0120  6</t>
  </si>
  <si>
    <t>0160  4</t>
  </si>
  <si>
    <t>0285701</t>
  </si>
  <si>
    <t>0285709</t>
  </si>
  <si>
    <t>0327 70  5</t>
  </si>
  <si>
    <t>0334  1 12</t>
  </si>
  <si>
    <t>0334  1 13</t>
  </si>
  <si>
    <t>0337  7 83</t>
  </si>
  <si>
    <t>0339  1</t>
  </si>
  <si>
    <t>0400  0 11</t>
  </si>
  <si>
    <t>0400  1  2</t>
  </si>
  <si>
    <t>0425  1351</t>
  </si>
  <si>
    <t>0425  1352</t>
  </si>
  <si>
    <t>0425  1361</t>
  </si>
  <si>
    <t>0425  1451</t>
  </si>
  <si>
    <t>0425  1452</t>
  </si>
  <si>
    <t>0425  1461</t>
  </si>
  <si>
    <t>0425  1462</t>
  </si>
  <si>
    <t>0425  1531</t>
  </si>
  <si>
    <t>0425  1541</t>
  </si>
  <si>
    <t>0425  1551</t>
  </si>
  <si>
    <t>0425  1581</t>
  </si>
  <si>
    <t>0425  1891</t>
  </si>
  <si>
    <t>0425  1910</t>
  </si>
  <si>
    <t>0425  2 41</t>
  </si>
  <si>
    <t>0425  2 71</t>
  </si>
  <si>
    <t>0425  2 72</t>
  </si>
  <si>
    <t>0430174115</t>
  </si>
  <si>
    <t>0430175112</t>
  </si>
  <si>
    <t>0430175118</t>
  </si>
  <si>
    <t>0430175124</t>
  </si>
  <si>
    <t>0430175130</t>
  </si>
  <si>
    <t>0430175136</t>
  </si>
  <si>
    <t>0430175142</t>
  </si>
  <si>
    <t>0430175148</t>
  </si>
  <si>
    <t>0430175154</t>
  </si>
  <si>
    <t>0430175160</t>
  </si>
  <si>
    <t>0430175218</t>
  </si>
  <si>
    <t>0430175224</t>
  </si>
  <si>
    <t>0430175230</t>
  </si>
  <si>
    <t>0430175242</t>
  </si>
  <si>
    <t>0430175254</t>
  </si>
  <si>
    <t>0430982125</t>
  </si>
  <si>
    <t>0430982129</t>
  </si>
  <si>
    <t>0430982142</t>
  </si>
  <si>
    <t>0430982143</t>
  </si>
  <si>
    <t>0430982625</t>
  </si>
  <si>
    <t>0430982629</t>
  </si>
  <si>
    <t>0430984123</t>
  </si>
  <si>
    <t>0430984625</t>
  </si>
  <si>
    <t>0515  1  2</t>
  </si>
  <si>
    <t>0520  1 10</t>
  </si>
  <si>
    <t>0520  5 11</t>
  </si>
  <si>
    <t>0520  5 16</t>
  </si>
  <si>
    <t>0521  1</t>
  </si>
  <si>
    <t>0521 72  5</t>
  </si>
  <si>
    <t>0522  1</t>
  </si>
  <si>
    <t>0522  2</t>
  </si>
  <si>
    <t>0527  2</t>
  </si>
  <si>
    <t>0536  1  0</t>
  </si>
  <si>
    <t>0536 85 24</t>
  </si>
  <si>
    <t>0536 85 26</t>
  </si>
  <si>
    <t>0570  1  1</t>
  </si>
  <si>
    <t>0570  1  2</t>
  </si>
  <si>
    <t>0710 11101</t>
  </si>
  <si>
    <t>0710 11124</t>
  </si>
  <si>
    <t>0710 11125</t>
  </si>
  <si>
    <t>0710 11131</t>
  </si>
  <si>
    <t>0710 11160</t>
  </si>
  <si>
    <t>0710 11201</t>
  </si>
  <si>
    <t>0710 11224</t>
  </si>
  <si>
    <t>WORK ZONE SIGN</t>
  </si>
  <si>
    <t>CHANNELIZING DEVICE- TYPES I, II, DI, VP, DRUM, OR LCD</t>
  </si>
  <si>
    <t>CHANNELIZING DEVICE, TYPE III, 6'</t>
  </si>
  <si>
    <t>ARROW BOARD / ADVANCE WARNING ARROW PANEL</t>
  </si>
  <si>
    <t>TEMPORARY RETROREFLECTIVE PAVEMENT MARKER</t>
  </si>
  <si>
    <t>PORTABLE CHANGEABLE MESSAGE SIGN, TEMPORARY</t>
  </si>
  <si>
    <t>TEMPORARY TRAFFIC DETECTION AND MAINTENANCE,  INTERSECTION</t>
  </si>
  <si>
    <t>SEDIMENT BARRIER</t>
  </si>
  <si>
    <t>FLOATING TURBIDITY BARRIER</t>
  </si>
  <si>
    <t>STAKED TURBIDITY BARRIER- NYLON REINFORCED PVC</t>
  </si>
  <si>
    <t>INLET PROTECTION SYSTEM</t>
  </si>
  <si>
    <t>LITTER REMOVAL</t>
  </si>
  <si>
    <t>MOWING</t>
  </si>
  <si>
    <t>CLEARING &amp; GRUBBING</t>
  </si>
  <si>
    <t>REMOVAL OF EXISTING CONCRETE</t>
  </si>
  <si>
    <t>REGULAR EXCAVATION</t>
  </si>
  <si>
    <t>SUBSOIL EXCAVATION</t>
  </si>
  <si>
    <t>EMBANKMENT</t>
  </si>
  <si>
    <t>TYPE B STABILIZATION</t>
  </si>
  <si>
    <t>OPTIONAL BASE, BASE GROUP 01</t>
  </si>
  <si>
    <t>OPTIONAL BASE, BASE GROUP 09</t>
  </si>
  <si>
    <t>MILLING EXIST ASPH PAVT, 2" AVG DEPTH</t>
  </si>
  <si>
    <t>SUPERPAVE ASPHALTIC CONC, TRAFFIC B</t>
  </si>
  <si>
    <t>SUPERPAVE ASPHALTIC CONC, TRAFFIC C</t>
  </si>
  <si>
    <t>ASPHALT CONCRETE FRICTION COURSE,Traffic C, FC-12.5, PG 76-22, ARB</t>
  </si>
  <si>
    <t>MISCELLANEOUS ASPHALT PAVEMENT</t>
  </si>
  <si>
    <t>CONCRETE CLASS NS, GRAVITY WALL</t>
  </si>
  <si>
    <t>CONCRETE CLASS I, ENDWALLS</t>
  </si>
  <si>
    <t>INLETS, CURB, TYPE P-5, &lt;10'</t>
  </si>
  <si>
    <t>INLETS, CURB, TYPE P-5, &gt;10'</t>
  </si>
  <si>
    <t>INLETS, CURB, TYPE P-6, &lt;10'</t>
  </si>
  <si>
    <t>INLETS, CURB, TYPE J-5, &lt;10'</t>
  </si>
  <si>
    <t>INLETS, CURB, TYPE J-5, &gt;10'</t>
  </si>
  <si>
    <t>INLETS, CURB, TYPE J-6, &lt;10'</t>
  </si>
  <si>
    <t>INLETS, CURB, TYPE J-6, &gt;10'</t>
  </si>
  <si>
    <t>INLETS, DITCH BOTTOM, TYPE C MODIFIED- BACK OF SIDEWALK, &lt;10'</t>
  </si>
  <si>
    <t>INLETS, DT BOT, TYPE D, &lt;10'</t>
  </si>
  <si>
    <t>INLETS, DT BOT, TYPE E, &lt;10'</t>
  </si>
  <si>
    <t>INLETS, DT BOT, TYPE H, &lt;10'</t>
  </si>
  <si>
    <t>INLETS, BARRIER WALL, &lt;10'</t>
  </si>
  <si>
    <t>INLETS, CLOSED FLUME</t>
  </si>
  <si>
    <t>MANHOLES, P-7, &lt;10'</t>
  </si>
  <si>
    <t>MANHOLES, J-7, &lt;10'</t>
  </si>
  <si>
    <t>MANHOLES, J-7, &gt;10'</t>
  </si>
  <si>
    <t>PIPE CULVERT, OPTIONAL MATERIAL, ROUND, 15"SD</t>
  </si>
  <si>
    <t>PIPE CULVERT,OPTIONAL MATERIAL,ROUND, 12"S/CD</t>
  </si>
  <si>
    <t>PIPE CULVERT,OPTIONAL MATERIAL,ROUND, 18"S/CD</t>
  </si>
  <si>
    <t>PIPE CULVERT,OPTIONAL MATERIAL,ROUND, 24"S/CD</t>
  </si>
  <si>
    <t>PIPE CULVERT, OPT MATERIAL, ROUND, 30"S/CD</t>
  </si>
  <si>
    <t>PIPE CULVERT, OPT MATERIAL, ROUND, 36"S/CD</t>
  </si>
  <si>
    <t>PIPE CULVERT, OPT MATERIAL, ROUND, 42"S/CD</t>
  </si>
  <si>
    <t>PIPE CULVERT, OPT MATERIAL, ROUND, 48"S/CD</t>
  </si>
  <si>
    <t>PIPE CULVERT, OPT MATERIAL, ROUND, 54"S/CD</t>
  </si>
  <si>
    <t>PIPE CULVERT, OPT MATERIAL, ROUND, 60"S/CD</t>
  </si>
  <si>
    <t>PIPE CULVERT,OPTIONAL MATERIAL,OTHER-ELIP/ARCH, 18"S/CD</t>
  </si>
  <si>
    <t>PIPE CULVERT,OPTIONAL MATERIAL,OTHER SHAPE-ELIP/ARCH, 24"S/CD</t>
  </si>
  <si>
    <t>PIPE CULVERT, OPT MATERIAL, OTHER SHAPE - ELIP/ARCH, 30"S/CD</t>
  </si>
  <si>
    <t>PIPE CULVERT, OPT MATERIAL, OTHER SHAPE - ELIP/ARCH, 42"S/CD</t>
  </si>
  <si>
    <t>PIPE CULVERT, OPT MATERIAL, OTHER SHAPE - ELIP/ARCH, 54"S/CD</t>
  </si>
  <si>
    <t>MITERED END SECTION, OPTIONAL ROUND, 18" CD</t>
  </si>
  <si>
    <t>MITERED END SECTION, OPTIONAL ROUND, 24" CD</t>
  </si>
  <si>
    <t>MITERED END SECTION, OPTIONAL ROUND, 54" CD</t>
  </si>
  <si>
    <t>MITERED END SECTION, OPTIONAL ROUND, 60" CD</t>
  </si>
  <si>
    <t>MITERED END SECTION, OPTIONAL - ELLIPTICAL / ARCH, 18" CD</t>
  </si>
  <si>
    <t>MITERED END SECTION, OPTIONAL - ELLIPTICAL / ARCH, 24" CD</t>
  </si>
  <si>
    <t>MITERED END SECTION, OPTIONAL ROUND, 15" SD</t>
  </si>
  <si>
    <t>MITERED END SECT, OPTIONAL - ELLIPTICAL / ARCH, 18" SD</t>
  </si>
  <si>
    <t>PIPE HANDRAIL - GUIDERAIL, ALUMINUM</t>
  </si>
  <si>
    <t>CONCRETE CURB &amp; GUTTER, TYPE F</t>
  </si>
  <si>
    <t>TRAFFIC SEPARATOR CONCRETE-TYPE I, 4' WIDE</t>
  </si>
  <si>
    <t>TRAFFIC SEPARATOR CONCRETE- TYPE I, 8.5' WIDE</t>
  </si>
  <si>
    <t>MEDIAN CONCRETE BARRIER WALL</t>
  </si>
  <si>
    <t>SHOULDER CONCRETE BARRIER WALL, RIGID-CURB &amp; GUTTER</t>
  </si>
  <si>
    <t>CONCRETE SIDEWALK AND DRIVEWAYS, 4" THICK</t>
  </si>
  <si>
    <t>CONCRETE SIDEWALK AND DRIVEWAYS, 6" THICK</t>
  </si>
  <si>
    <t>DETECTABLE WARNINGS</t>
  </si>
  <si>
    <t>GUARDRAIL -ROADWAY, GENERAL/LOW SPEED TL-2</t>
  </si>
  <si>
    <t>GUARDRAIL END ANCHORAGE ASSEMBLY- PARALLEL</t>
  </si>
  <si>
    <t>GUARDRAIL END ANCHORAGE ASSEMBLY- TYPE CRT</t>
  </si>
  <si>
    <t>PERFORMANCE TURF</t>
  </si>
  <si>
    <t>PERFORMANCE TURF, SOD</t>
  </si>
  <si>
    <t>PAINTED PAVEMENT  MARKINGS, STANDARD, WHITE, SOLID, 6"</t>
  </si>
  <si>
    <t>PAINTED PAVEMENT  MARKINGS, STANDARD, WHITE, SOLID FOR DIAGONAL OR CHEVRON, 18"</t>
  </si>
  <si>
    <t>PAINTED PAVEMENT  MARKINGS, STANDARD, WHITE, SOLID FOR STOP LINE OR CROSSWALK, 24"</t>
  </si>
  <si>
    <t>PAINTED PAVEMENT  MARKINGS, STANDARD, WHITE, SKIP, 10-30 OR 3-9 SKIP, 6" WIDE</t>
  </si>
  <si>
    <t>PAINTED PAVEMENT  MARKINGS, STANDARD, WHITE, MESSAGE  OR SYMBOL</t>
  </si>
  <si>
    <t>PAINTED PAVEMENT  MARKINGS, STANDARD, YELLOW, SOLID, 6"</t>
  </si>
  <si>
    <t>PAINTED PAVEMENT  MARKINGS, STANDARD, YELLOW, SOLID FOR DIAGONAL OR CHEVRON, 18"</t>
  </si>
  <si>
    <t>0104-15</t>
  </si>
  <si>
    <t>SOIL TRACKING PREVENTION DEVICE</t>
  </si>
  <si>
    <t>0327-70-6</t>
  </si>
  <si>
    <t>MILLING EXIST ASPH PAVT, 1 1/2" AVG DEPTH</t>
  </si>
  <si>
    <t>INLETS, CURB, TYPE P-5, PARTIAL</t>
  </si>
  <si>
    <t>0425-1-365</t>
  </si>
  <si>
    <t>0425-1-355</t>
  </si>
  <si>
    <t>INLETS, CURB, TYPE P-6, PARTIAL</t>
  </si>
  <si>
    <t>INLETS, DT BOT, TYPE C, MODIFY</t>
  </si>
  <si>
    <t>0425-1-549</t>
  </si>
  <si>
    <t>INLETS, DT BOT, TYPE D, MODIFY</t>
  </si>
  <si>
    <t>0425-2-63</t>
  </si>
  <si>
    <t>MANHOLES, P-8, &lt; 10'</t>
  </si>
  <si>
    <t>MANHOLES, P-8, PARTIAL</t>
  </si>
  <si>
    <t>MANHOLES, J-8, &lt; 10'</t>
  </si>
  <si>
    <t>0430-175-115</t>
  </si>
  <si>
    <t>PIPE CULVERT, OPTIONAL MATERIAL, ROUND, 15" S/CD</t>
  </si>
  <si>
    <t>0430-982-138</t>
  </si>
  <si>
    <t>MITERED END SECTION, OPTIONAL ROUND, 36" CD</t>
  </si>
  <si>
    <t>0515-1-1</t>
  </si>
  <si>
    <t>PIPE HANDRAIL - GUIDERAIL, STEEL</t>
  </si>
  <si>
    <t>SIGNING AND PAVEMENT MARKING</t>
  </si>
  <si>
    <t>0654  2 22</t>
  </si>
  <si>
    <t>RECTANGULAR RAPID FLASHING BEACON, FURNISH &amp; INSTALL- SOLAR POWERED, COMPLETE ASSEMBLY- BACK TO BACK</t>
  </si>
  <si>
    <t>0700  1 11</t>
  </si>
  <si>
    <t>SINGLE POST SIGN, F&amp;I GROUND MOUNT, UP TO 12 SF</t>
  </si>
  <si>
    <t>0700  1 12</t>
  </si>
  <si>
    <t>SINGLE POST SIGN, F&amp;I GROUND MOUNT, 12-20 SF</t>
  </si>
  <si>
    <t>0700  1 13</t>
  </si>
  <si>
    <t>SINGLE POST SIGN, F&amp;I GROUND MOUNT, 21-30 SF</t>
  </si>
  <si>
    <t>0700  1 50</t>
  </si>
  <si>
    <t>SINGLE POST SIGN, RELOCATE</t>
  </si>
  <si>
    <t>0700  1 60</t>
  </si>
  <si>
    <t>SINGLE POST SIGN, REMOVE</t>
  </si>
  <si>
    <t>0700  2 12</t>
  </si>
  <si>
    <t>MULTI- POST SIGN, F&amp;I GROUND MOUNT, 12-20 SF</t>
  </si>
  <si>
    <t>0700  2 13</t>
  </si>
  <si>
    <t>MULTI- POST SIGN, F&amp;I GROUND MOUNT, 21-30 SF</t>
  </si>
  <si>
    <t>0700  2 14</t>
  </si>
  <si>
    <t>MULTI- POST SIGN, F&amp;I GROUND MOUNT, 31-50 SF</t>
  </si>
  <si>
    <t>0700  3601</t>
  </si>
  <si>
    <t>SIGN PANEL, REMOVE, UP TO 12 SF</t>
  </si>
  <si>
    <t>0700  6 60</t>
  </si>
  <si>
    <t>HIGHLIGHTED SIGN, REMOVE</t>
  </si>
  <si>
    <t>0705 10  1</t>
  </si>
  <si>
    <t>OBJECT MARKER, TYPE 1</t>
  </si>
  <si>
    <t>0705 10  4</t>
  </si>
  <si>
    <t>OBJECT MARKER, TYPE 4</t>
  </si>
  <si>
    <t>0705 11  3</t>
  </si>
  <si>
    <t>DELINEATOR, FLEXIBLE HIGH VISABILITY MEDIAN</t>
  </si>
  <si>
    <t>0706  3</t>
  </si>
  <si>
    <t>RETRO-REFLECTIVE PAVEMENT MARKERS</t>
  </si>
  <si>
    <t>0710 11290</t>
  </si>
  <si>
    <t>PAINTED PAVEMENT  MARKINGS, STANDARD, YELLOW, ISLAND  NOSE</t>
  </si>
  <si>
    <t>0711 11123</t>
  </si>
  <si>
    <t>THERMOPLASTIC, STANDARD, WHITE, SOLID, 12" FOR CROSSWALK AND ROUNDABOUT</t>
  </si>
  <si>
    <t>0711 11124</t>
  </si>
  <si>
    <t>THERMOPLASTIC, STANDARD, WHITE, SOLID, 18" FOR DIAGONALS AND CHEVRONS</t>
  </si>
  <si>
    <t>0711 11125</t>
  </si>
  <si>
    <t>THERMOPLASTIC, STANDARD, WHITE, SOLID, 24" FOR STOP LINE AND CROSSWALK</t>
  </si>
  <si>
    <t>0711 11141</t>
  </si>
  <si>
    <t>THERMOPLASTIC, STANDARD, WHITE, 2-4 DOTTED GUIDELINE/ 6-10 GAP EXTENSION,  6"</t>
  </si>
  <si>
    <t>0711 11160</t>
  </si>
  <si>
    <t>THERMOPLASTIC, STANDARD, WHITE, MESSAGE OR SYMBOL</t>
  </si>
  <si>
    <t>0711 11170</t>
  </si>
  <si>
    <t>THERMOPLASTIC, STANDARD, WHITE, ARROW</t>
  </si>
  <si>
    <t>0711 11224</t>
  </si>
  <si>
    <t>THERMOPLASTIC, STANDARD, YELLOW, SOLID, 18" FOR DIAGONAL OR CHEVRON</t>
  </si>
  <si>
    <t>0711 11241</t>
  </si>
  <si>
    <t>THERMOPLASTIC, STANDARD, YELLOW, 2-4 DOTTED GUIDE LINE /6-10 DOTTED EXTENSION LINE, 6"</t>
  </si>
  <si>
    <t>0711 14125</t>
  </si>
  <si>
    <t>THERMOPLASTIC, PREFORMED, WHITE, SOLID,  24" FOR CROSSWALK</t>
  </si>
  <si>
    <t>0711 14160</t>
  </si>
  <si>
    <t>THERMOPLASTIC, PREFORMED, WHITE, MESSAGE</t>
  </si>
  <si>
    <t>0711 14170</t>
  </si>
  <si>
    <t>THERMOPLASTIC, PREFORMED, WHITE, ARROWS</t>
  </si>
  <si>
    <t>0711 16101</t>
  </si>
  <si>
    <t>THERMOPLASTIC, STANDARD-OTHER SURFACES, WHITE, SOLID, 6"</t>
  </si>
  <si>
    <t>0711 16102</t>
  </si>
  <si>
    <t>THERMOPLASTIC, STANDARD-OTHER SURFACES, WHITE, SOLID, 8"</t>
  </si>
  <si>
    <t>0711 16131</t>
  </si>
  <si>
    <t>THERMOPLASTIC, OTHER SURFACES, WHITE, SKIP, 6",10-30 SKIP OR 3-9 LANE DROP</t>
  </si>
  <si>
    <t>0711 16201</t>
  </si>
  <si>
    <t>THERMOPLASTIC, STANDARD-OTHER SURFACES, YELLOW, SOLID, 6"</t>
  </si>
  <si>
    <t>0711 17</t>
  </si>
  <si>
    <t>THERMOPLASTIC, REMOVE EXISTING THERMOPLASTIC PAVEMENT MARKINGS</t>
  </si>
  <si>
    <t>0713103101</t>
  </si>
  <si>
    <t>PERMANENT TAPE, WHITE, SOLID, 6" FOR CONCRETE BRIDGES</t>
  </si>
  <si>
    <t>0713103131</t>
  </si>
  <si>
    <t>PERMENENT TAPE, WHITE, SKIP/DOTTED, 6" FOR CONCRETE SURFACES</t>
  </si>
  <si>
    <t>0713103201</t>
  </si>
  <si>
    <t>PERMANENT TAPE, YELLOW, SOLID, 6" FOR CONCRETE BRIDGES</t>
  </si>
  <si>
    <t>0713103331</t>
  </si>
  <si>
    <t>PERMANENT TAPE, BLACK, SKIP/DOTTED, 6" FOR CONCRETE SURFACES</t>
  </si>
  <si>
    <t>0654  2 21</t>
  </si>
  <si>
    <t>RECTANGULAR RAPID FLASHING BEACON, F&amp;I- SOLAR POWERED, COMPLETE SIGN ASSEMBLY- SINGLE DIRECTION</t>
  </si>
  <si>
    <t>0700-1-74</t>
  </si>
  <si>
    <t>SINGLE POST SIGN, F&amp;I CUSTOM, 31+ SF</t>
  </si>
  <si>
    <t>0705-11-1</t>
  </si>
  <si>
    <t>DELINEATOR, FLEXIBLE TUBULAR, YELLOW - YELLOW</t>
  </si>
  <si>
    <t>PAINTED PAVEMENT MARKINGS, FINAL SURFACE</t>
  </si>
  <si>
    <t xml:space="preserve">             SUBTOTAL (SIGNING &amp; PAVEMENT MARKING ONLY)</t>
  </si>
  <si>
    <t>0630  2 11</t>
  </si>
  <si>
    <t>CONDUIT, FURNISH &amp; INSTALL, OPEN TRENCH</t>
  </si>
  <si>
    <t>0630  2 12</t>
  </si>
  <si>
    <t>CONDUIT, FURNISH &amp; INSTALL, DIRECTIONAL BORE</t>
  </si>
  <si>
    <t>0635  2 11</t>
  </si>
  <si>
    <t>PULL &amp; SPLICE BOX, F&amp;I, 13" x 24" COVER SIZE</t>
  </si>
  <si>
    <t>0715  1 12</t>
  </si>
  <si>
    <t>LIGHTING CONDUCTORS, F&amp;I, INSULATED, NO.8 - 6</t>
  </si>
  <si>
    <t>0715  1 13</t>
  </si>
  <si>
    <t>LIGHTING CONDUCTORS, F&amp;I, INSULATED, NO 4 TO NO 2</t>
  </si>
  <si>
    <t>0715  4121</t>
  </si>
  <si>
    <t>LIGHT POLE COMPLETE, F&amp;I, WIND SPEED 130, POLE HEIGHT 40'</t>
  </si>
  <si>
    <t>0715  5 12</t>
  </si>
  <si>
    <t>LUMINAIRE &amp; BRACKET ARM, F&amp;I, GALVANIZED STEEL</t>
  </si>
  <si>
    <t>0715  7 11</t>
  </si>
  <si>
    <t>LOAD CENTER, F&amp;I, SECONDARY VOLTAGE</t>
  </si>
  <si>
    <t>0715500  1</t>
  </si>
  <si>
    <t>POLE CABLE DISTRIBUTION SYSTEM, CONVENTIONAL</t>
  </si>
  <si>
    <t>0715500  3</t>
  </si>
  <si>
    <t>POLE CABLE DISTRIBUTION SYSTEM, WALL MOUNT</t>
  </si>
  <si>
    <t>0715512140</t>
  </si>
  <si>
    <t>LIGHT POLE COMPLETE- SPECIAL DESIGN, F&amp;I, DOUBLE ARM SHOULDER MOUNT, ALUMINUM, 40'</t>
  </si>
  <si>
    <t>0715515140</t>
  </si>
  <si>
    <t>LIGHT POLE COMPLETE- SEPCIAL DESIGN, F&amp;I, SINGLE ARM BRIDGE MOUNT, NON-STD ALUMINUM, 40'</t>
  </si>
  <si>
    <t>0715-4-13</t>
  </si>
  <si>
    <t>0715-4-23</t>
  </si>
  <si>
    <t>LIGHT POLE COMPLETE, FURNISH &amp; INSTALL STANDARD POLE STANDARD FOUNDATION, 40' MOUNTING HEIGHT</t>
  </si>
  <si>
    <t>LIGHT POLE COMPLETE, FURNISH &amp; INSTALL STANDARD POLE SPECIAL FOUNDATION, 40' MOUNTING HEIGHT</t>
  </si>
  <si>
    <t>0715-11-111</t>
  </si>
  <si>
    <t>LUMINAIRE, F&amp;I, ROADWAY, COBRAHEAD</t>
  </si>
  <si>
    <t>0519-78</t>
  </si>
  <si>
    <t>BOLLARDS</t>
  </si>
  <si>
    <t>0530-74</t>
  </si>
  <si>
    <t>BEDDING STONE</t>
  </si>
  <si>
    <t>0542-70</t>
  </si>
  <si>
    <t>BUMPER GUARDS, CONCRETE</t>
  </si>
  <si>
    <t>0550-10-222</t>
  </si>
  <si>
    <t>FENCING, TYPE B, 5.1-6.0, W/ VINYL COATING</t>
  </si>
  <si>
    <t>SIGNALIZATION &amp; LIGHTING</t>
  </si>
  <si>
    <t>0632  7  1</t>
  </si>
  <si>
    <t>SIGNAL CABLE- NEW OR RECONSTRUCTED INTERSECTION, FURNISH &amp; INSTALL</t>
  </si>
  <si>
    <t>0633  1121</t>
  </si>
  <si>
    <t>FIBER OPTIC CABLE, F&amp;I, UNDERGROUND,2-12 FIBERS</t>
  </si>
  <si>
    <t>0633  1123</t>
  </si>
  <si>
    <t>FIBER OPTIC CABLE, F&amp;I, UNDERGROUND,49-96 FIBERS</t>
  </si>
  <si>
    <t>0633  2 31</t>
  </si>
  <si>
    <t>FIBER OPTIC CONNECTION, INSTALL, SPLICE</t>
  </si>
  <si>
    <t>0633  3 11</t>
  </si>
  <si>
    <t>FIBER OPTIC CONNECTION HARDWARE, F&amp;I, SPLICE ENCLOSURE</t>
  </si>
  <si>
    <t>0633  3 12</t>
  </si>
  <si>
    <t>FIBER OPTIC CONNECTION HARDWARE, F&amp;I, SPLICE TRAY</t>
  </si>
  <si>
    <t>0633  3 13</t>
  </si>
  <si>
    <t>FIBER OPTIC CONNECTION HARDWARE, F&amp;I, PRETERMINATED CONNECTOR ASSEMBLY</t>
  </si>
  <si>
    <t>0633  3 16</t>
  </si>
  <si>
    <t>FIBER OPTIC CONNECTION HARDWARE, F&amp;I, PATCH PANEL- FIELD TERMINATED</t>
  </si>
  <si>
    <t>0633  3 17</t>
  </si>
  <si>
    <t>FIBER OPTIC CONNECTION HARDWARE, F&amp;I, CONNECTOR PANEL</t>
  </si>
  <si>
    <t>0633  3 51</t>
  </si>
  <si>
    <t>FIBER OPTIC CONNECTION HARDWARE, ADJUST/MODIFY SPLICE ENCLOSURE</t>
  </si>
  <si>
    <t>0633  3 52</t>
  </si>
  <si>
    <t>FIBER OPTIC CONNECTION HARDWARE, ADJUST/MODIFY SPLICE TRAY</t>
  </si>
  <si>
    <t>0633  8  1</t>
  </si>
  <si>
    <t>MULTI-CONDUCTOR COMMUNICATION CABLE, FURNISH &amp; INSTALL</t>
  </si>
  <si>
    <t>0635  2 12</t>
  </si>
  <si>
    <t>PULL &amp; SPLICE BOX, F&amp;I, 24" X 36" COVER SIZE</t>
  </si>
  <si>
    <t>0635  2 13</t>
  </si>
  <si>
    <t>PULL &amp; SPLICE BOX, F&amp;I, 30" X 60" RECTANGULAR OR 36" ROUND COVER SIZE</t>
  </si>
  <si>
    <t>0639  1122</t>
  </si>
  <si>
    <t>ELECTRICAL POWER SERVICE, F&amp;I, UNDERGROUND, METER PURCHASED BY CONTRACTOR</t>
  </si>
  <si>
    <t>0639  2  1</t>
  </si>
  <si>
    <t>ELECTRICAL SERVICE WIRE</t>
  </si>
  <si>
    <t>0639  3 11</t>
  </si>
  <si>
    <t>ELECTRICAL SERVICE DISCONNECT, F&amp;I, POLE MOUNT</t>
  </si>
  <si>
    <t>0641  2 12</t>
  </si>
  <si>
    <t>PRESTRESSED CONCRETE POLE, F&amp;I, TYPE P-II SERVICE POLE</t>
  </si>
  <si>
    <t>0641  2 13</t>
  </si>
  <si>
    <t>PRESTRESSED CONCRETE POLE, F&amp;I, TYPE P-III</t>
  </si>
  <si>
    <t>0646  1 11</t>
  </si>
  <si>
    <t>ALUMINUM SIGNALS POLE, PEDESTAL</t>
  </si>
  <si>
    <t>MAST ARM,F&amp;I, WIND SPEED-130,SINGLE ARM,W/0 LUMINAIRE-46</t>
  </si>
  <si>
    <t>0649 31203</t>
  </si>
  <si>
    <t>MAST ARM,F&amp;I, WIND SPEED-130,SINGLE ARM,W/0 LUMINAIRE-60</t>
  </si>
  <si>
    <t>0649 31204</t>
  </si>
  <si>
    <t>MAST ARM,F&amp;I, WIND SPEED-130,SINGLE ARM,W/0 LUMINAIRE, ARM LENGTH 70.5</t>
  </si>
  <si>
    <t>0649 31205</t>
  </si>
  <si>
    <t>MAST ARM,F&amp;I, WIND SPEED-130,SINGLE ARM,W/0 LUMINAIRE, ARM LENGTH 78</t>
  </si>
  <si>
    <t>0650  1 14</t>
  </si>
  <si>
    <t>TRAFFIC SIGNAL, FURNISH &amp; INSTALL ALUMINUM, 3 SECTION, 1 WAY</t>
  </si>
  <si>
    <t>0650  1 16</t>
  </si>
  <si>
    <t>TRAFFIC SIGNAL, FURNISH &amp; INSTALL ALUMINUM, 4 SECTION, 1 WAY</t>
  </si>
  <si>
    <t>0650  1 19</t>
  </si>
  <si>
    <t>TRAFFIC SIGNAL, FURNISH &amp; INSTALL ALUMINUM, 5 SECTION CLUSTER, 1 WAY</t>
  </si>
  <si>
    <t>0650  1 60</t>
  </si>
  <si>
    <t>TRAFFIC SIGNAL, REMOVE- POLES TO REMAIN</t>
  </si>
  <si>
    <t>0650  1 70</t>
  </si>
  <si>
    <t>TRAFFIC SIGNAL, RELOCATE</t>
  </si>
  <si>
    <t>0653  1 11</t>
  </si>
  <si>
    <t>PEDESTRIAN SIGNAL, FURNISH &amp; INSTALL LED COUNTDOWN, 1 WAY</t>
  </si>
  <si>
    <t>0660  3 11</t>
  </si>
  <si>
    <t>VEHICLE DETECTION SYSTEM- MICROWAVE, FURNISH &amp; INSTALL CABINET EQUIPMENT</t>
  </si>
  <si>
    <t>0660  3 12</t>
  </si>
  <si>
    <t>VEHICLE DETECTION SYSTEM- MICROWAVE, FURNISH &amp; INSTALL, ABOVE GROUND EQUIPMENT</t>
  </si>
  <si>
    <t>0660  4 11</t>
  </si>
  <si>
    <t>VEHICLE DETECTION SYSTEM- VIDEO, FURNISH &amp; INSTALL CABINET EQUIPMENT</t>
  </si>
  <si>
    <t>0660  4 12</t>
  </si>
  <si>
    <t>VEHICLE DETECTION SYSTEM- VIDEO, FURNISH &amp; INSTALL ABOVE GROUND EQUIPMENT</t>
  </si>
  <si>
    <t>0660  4 52</t>
  </si>
  <si>
    <t>VEHICLE DETECTION SYSTEM- VIDEO, ADJUST/MODIFY ABOVE GROUND EQUIPMENT</t>
  </si>
  <si>
    <t>0660  6121</t>
  </si>
  <si>
    <t>VEHICLE DETECTION SYSTEM- AVI, BLUETOOTH, FURNISH &amp; INSTALL, CABINET EQUIPMENT</t>
  </si>
  <si>
    <t>0660  6122</t>
  </si>
  <si>
    <t>VEHICLE DETECTION SYSTEM- AVI, BLUETOOTH, FURNISH &amp; INSTALL, ABOVE GROUND EQUIPMENT</t>
  </si>
  <si>
    <t>0665  1 11</t>
  </si>
  <si>
    <t>PEDESTRIAN DETECTOR, FURNISH &amp; INSTALL, STANDARD</t>
  </si>
  <si>
    <t>0670  5112</t>
  </si>
  <si>
    <t>TRAFFIC CONTROLLER ASSEMBLY, F&amp;I, NEMA, 2 PREEMPTION</t>
  </si>
  <si>
    <t>0670  5400</t>
  </si>
  <si>
    <t>TRAFFIC CONTROLLER ASSEMBLY, MODIFY</t>
  </si>
  <si>
    <t>0676  2122</t>
  </si>
  <si>
    <t>ITS CABINET, FURNISH &amp; INSTALL, POLE MOUNT WITH SUNSHIELD, 336S, 24" W X 46" H X 22" D</t>
  </si>
  <si>
    <t>0682  1113</t>
  </si>
  <si>
    <t>ITS CCTV  CAMERA, F&amp;I, DOME PTZ ENCLOSURE - PRESSURIZED, IP, HIGH DEFINITION</t>
  </si>
  <si>
    <t>MANAGED FIELD ETHERNET SWITCH, FURNISH &amp; INSTALL</t>
  </si>
  <si>
    <t>0684  2  1</t>
  </si>
  <si>
    <t>DEVICE SERVER, FURNISH &amp; INSTALL</t>
  </si>
  <si>
    <t>0685112</t>
  </si>
  <si>
    <t>UNINTERRUPTIBLE POWER SOURCE (F&amp;I) ONLINE/DOUBLE CONVERSION</t>
  </si>
  <si>
    <t>0685113</t>
  </si>
  <si>
    <t>UNINTERRUPTIBLE POWER SOURCE (F&amp;I) LINE INTERACTIVE WITH CABINET</t>
  </si>
  <si>
    <t>0700  3201</t>
  </si>
  <si>
    <t>SIGN PANEL, FURNISH &amp; INSTALL OVERHEAD MOUNT, UP TO 12 SF</t>
  </si>
  <si>
    <t>0700  5 22</t>
  </si>
  <si>
    <t>INTERNALLY ILLUMINATED SIGN, FURNISH &amp; INSTALL, OVERHEAD MOUNT, 12-18 SF</t>
  </si>
  <si>
    <t>0700  5 50</t>
  </si>
  <si>
    <t>INTERNALLY ILLUMINATED SIGN, RELOCATE</t>
  </si>
  <si>
    <t>0630-2-14</t>
  </si>
  <si>
    <t>CONDUIT, FURNISH &amp; INSTALL, ABOVE GROUND</t>
  </si>
  <si>
    <t>633  1  122</t>
  </si>
  <si>
    <t>FIBER OPTIC CABLE, F&amp;I, UNDERGROUND,13-48 FIBERS</t>
  </si>
  <si>
    <t>633  3  15</t>
  </si>
  <si>
    <t>FIBER OPTIC CONNECTION HARDWARE, F&amp;I, PRETERMINATED PATCH PANEL</t>
  </si>
  <si>
    <t>649 21 6</t>
  </si>
  <si>
    <t>STEEL MAST ARM ASSEMBLY, FURNISH AND INSTALL, SINGLE ARM 50</t>
  </si>
  <si>
    <t>684 6 11</t>
  </si>
  <si>
    <t>684 6 12</t>
  </si>
  <si>
    <t>WIRELESS COMMUNICATION DEVICE, FURNISH &amp; INSTALL ETHERNET ACCESS POINT</t>
  </si>
  <si>
    <t>WIRELESS COMMUNICATION DEVICE, FURNISH &amp; INSTALL ETHERNET SUBSCRIBER UNIT</t>
  </si>
  <si>
    <t>685 1 11</t>
  </si>
  <si>
    <t>UNINTERRUPTIBLE POWER SUPPLY, FURNISH AND INSTALL, LINE INTERACTIVE</t>
  </si>
  <si>
    <t xml:space="preserve">             SUBTOTAL (SIGNALIZATION &amp; LIGHTING ONLY)</t>
  </si>
  <si>
    <t>TEMPORARY WORK STRUCTURE</t>
  </si>
  <si>
    <t>PROTECTION OF EXISTING STRUCTURES- VIBRATION MONITORING</t>
  </si>
  <si>
    <t>0400  2  4</t>
  </si>
  <si>
    <t>CONC CLASS II, SUPERSTRUCTURE</t>
  </si>
  <si>
    <t>0400  2 10</t>
  </si>
  <si>
    <t>CONCRETE CLASS II, APPROACH SLABS</t>
  </si>
  <si>
    <t>0400  4  5</t>
  </si>
  <si>
    <t>CONCRETE CLASS IV, SUBSTRUCTURE</t>
  </si>
  <si>
    <t>0400  9</t>
  </si>
  <si>
    <t>BRIDGE DECK GROOVING &amp; PLANING, DECK 8.5"&amp;&gt;</t>
  </si>
  <si>
    <t>0400147</t>
  </si>
  <si>
    <t>COMPOSITE NEOPRENE PADS</t>
  </si>
  <si>
    <t>0415  1  4</t>
  </si>
  <si>
    <t>REINFORCING STEEL - SUPERSTRUCTURE</t>
  </si>
  <si>
    <t>0415  1  5</t>
  </si>
  <si>
    <t>REINFORCING STEEL- SUBSTRUCTURE</t>
  </si>
  <si>
    <t>0415  1  9</t>
  </si>
  <si>
    <t>REINFORCING STEEL- APPROACH SLABS</t>
  </si>
  <si>
    <t>0450  2 45</t>
  </si>
  <si>
    <t>PREST BEAMS: FLORIDA-I BEAM 45"</t>
  </si>
  <si>
    <t>0455 34  5</t>
  </si>
  <si>
    <t>PRESTRESSED CONCRETE PILING, 24" SQ</t>
  </si>
  <si>
    <t>0455143  5</t>
  </si>
  <si>
    <t>TEST PILES-PRESTRESSED CONCRETE,24" SQ</t>
  </si>
  <si>
    <t>0458  1 11</t>
  </si>
  <si>
    <t>BRIDGE DECK EXPANSION JOINT, NEW CONSTRUCTION, F&amp;I POURED JOINT WITH BACKER ROD</t>
  </si>
  <si>
    <t>0459 71</t>
  </si>
  <si>
    <t>PILES, POLYETHYLENE SHEETING</t>
  </si>
  <si>
    <t>0515 42</t>
  </si>
  <si>
    <t>PEDESTRIAN/BICYCLE RAILING, ALUMINUM, DOUBLE BULLET RAIL</t>
  </si>
  <si>
    <t>0521  5  1</t>
  </si>
  <si>
    <t>CONCRETE TRAFFIC RAILING, BRIDGE 32" F - SHAPE</t>
  </si>
  <si>
    <t>0521  6 11</t>
  </si>
  <si>
    <t>CONCRETE PARAPET, PEDESTRIAN/BICYCLE, 27" HEIGHT</t>
  </si>
  <si>
    <t>0530  1</t>
  </si>
  <si>
    <t>RIPRAP, SAND-CEMENT</t>
  </si>
  <si>
    <t>0530  3  3</t>
  </si>
  <si>
    <t>RIPRAP- RUBBLE, BANK AND SHORE</t>
  </si>
  <si>
    <t>0103 1</t>
  </si>
  <si>
    <t>0108 2</t>
  </si>
  <si>
    <t>CONCRETE CURB &amp; GUTTER, TYPE AB</t>
  </si>
  <si>
    <t>POTABLE WATER</t>
  </si>
  <si>
    <t>GENERAL</t>
  </si>
  <si>
    <t>UG-1 Unsuitable Material Excavation Below Grade</t>
  </si>
  <si>
    <t>UG-2 Select Backfill Below Grade</t>
  </si>
  <si>
    <t>UG-3 Crushed Stone Pipe Bedding</t>
  </si>
  <si>
    <t xml:space="preserve">UG-4 Permanent Roadway Restoration </t>
  </si>
  <si>
    <t xml:space="preserve">UG-5 Temporary Roadway Restoration </t>
  </si>
  <si>
    <t>UG-6 Patch Roadway Impacted by Pipe Restraint Installation</t>
  </si>
  <si>
    <t>UG-7 Asphalt Overlay</t>
  </si>
  <si>
    <t>UG-8 Driveway Restoration</t>
  </si>
  <si>
    <t>UG-9 Sod Restoration</t>
  </si>
  <si>
    <t>UG-10 Tree Replacement</t>
  </si>
  <si>
    <t>UG9</t>
  </si>
  <si>
    <t>UG10</t>
  </si>
  <si>
    <t xml:space="preserve">UG1 </t>
  </si>
  <si>
    <t>UG2</t>
  </si>
  <si>
    <t>UG3</t>
  </si>
  <si>
    <t>UG4</t>
  </si>
  <si>
    <t>UG5</t>
  </si>
  <si>
    <t>UG6</t>
  </si>
  <si>
    <t>UG7</t>
  </si>
  <si>
    <t>UG8</t>
  </si>
  <si>
    <t>POTABLE WATER INSTALL</t>
  </si>
  <si>
    <t>UW-1 Water Main by Open Cut</t>
  </si>
  <si>
    <t xml:space="preserve">  UW-1A 36'' DIP PO</t>
  </si>
  <si>
    <t xml:space="preserve">  UW-1B 36'' DIP RJ</t>
  </si>
  <si>
    <t xml:space="preserve">  UW-1C 30'' DIP PO</t>
  </si>
  <si>
    <t xml:space="preserve">  UW-1D 30" DIP RJ</t>
  </si>
  <si>
    <t xml:space="preserve">  UW-1E 24'' DIP RJ</t>
  </si>
  <si>
    <t xml:space="preserve">  UW-1F 12'' DIP RJ</t>
  </si>
  <si>
    <t xml:space="preserve">  UW-1G 8'' DIP PO</t>
  </si>
  <si>
    <t xml:space="preserve">  UW-1H 8" DIP RJ</t>
  </si>
  <si>
    <t xml:space="preserve">  UW-1I 6'' DIP RJ</t>
  </si>
  <si>
    <t xml:space="preserve">  UW-1J 4'' DIP RJ</t>
  </si>
  <si>
    <t xml:space="preserve">  UW-1K 8'' PVC Pipe PO</t>
  </si>
  <si>
    <t xml:space="preserve">  UW-1L 8'' PVC Pipe RJ</t>
  </si>
  <si>
    <t xml:space="preserve">  UW-1M 6'' PVC Pipe RJ</t>
  </si>
  <si>
    <t>UW-2 Ductile Iron Water Main Fittings</t>
  </si>
  <si>
    <t xml:space="preserve">  UW-2A 36" 90 Degree Bend</t>
  </si>
  <si>
    <t xml:space="preserve">  UW-2B 36" 45 Degree Bend</t>
  </si>
  <si>
    <t xml:space="preserve">  UW-2C 36" 22.5 Degree Bend</t>
  </si>
  <si>
    <t xml:space="preserve">  UW-2D 36" 11.25 Degree Bend</t>
  </si>
  <si>
    <t xml:space="preserve">  UW-2E 36" x 36" Tee</t>
  </si>
  <si>
    <t xml:space="preserve">  UW-2F 36" x 30" Tee</t>
  </si>
  <si>
    <t xml:space="preserve">  UW-2G 36" x 24" Tee</t>
  </si>
  <si>
    <t xml:space="preserve">  UW-2H 36" x 12" Tee</t>
  </si>
  <si>
    <t xml:space="preserve">  UW-2I 36" x 8" Tee</t>
  </si>
  <si>
    <t xml:space="preserve">  UW-2J 36" x 6" Tee</t>
  </si>
  <si>
    <t xml:space="preserve">  UW-2K 36" Cap</t>
  </si>
  <si>
    <t xml:space="preserve">  UW-2L 30" 45 Degree Bend</t>
  </si>
  <si>
    <t xml:space="preserve">  UW-2M 30" 22.5 Degree Bend</t>
  </si>
  <si>
    <t xml:space="preserve">  UW-2N 30" 11.25 Degree Bend</t>
  </si>
  <si>
    <t xml:space="preserve">  UW-2O 30" x 8" Reducer</t>
  </si>
  <si>
    <t xml:space="preserve">  UW-2P 30" x 30" Tee</t>
  </si>
  <si>
    <t xml:space="preserve">  UW-2Q 30" Cap</t>
  </si>
  <si>
    <t xml:space="preserve">  UW-2R 24" Cap</t>
  </si>
  <si>
    <t xml:space="preserve">  UW-2S 12" 45 Degree Bend</t>
  </si>
  <si>
    <t xml:space="preserve">  UW-2T 12" 11.25 Degree Bend</t>
  </si>
  <si>
    <t xml:space="preserve">  UW-2U 12" x 6" Tee</t>
  </si>
  <si>
    <t xml:space="preserve">  UW-2V 12" Cap</t>
  </si>
  <si>
    <t xml:space="preserve">  UW-2W 10" x 8" Reducer</t>
  </si>
  <si>
    <t xml:space="preserve">  UW-2X 8" 90 Degree Bend</t>
  </si>
  <si>
    <t xml:space="preserve">  UW-2Y 8" 45 Degree Bend</t>
  </si>
  <si>
    <t xml:space="preserve">  UW-2Z 8" 22.5 Degree Bend</t>
  </si>
  <si>
    <t xml:space="preserve">  UW-2AA 8" 11.25 Degree Bend</t>
  </si>
  <si>
    <t xml:space="preserve">  UW-2AB 8" x 6" Reducer</t>
  </si>
  <si>
    <t xml:space="preserve">  UW-2AC 8" x 8" Tee</t>
  </si>
  <si>
    <t xml:space="preserve">  UW-2AD 8" x 6" Tee</t>
  </si>
  <si>
    <t xml:space="preserve">  UW-2AE 8" x 4" Tee</t>
  </si>
  <si>
    <t xml:space="preserve">  UW-2AF 8" Cap</t>
  </si>
  <si>
    <t xml:space="preserve">  UW-2AG 6" 90 Degree Bend</t>
  </si>
  <si>
    <t xml:space="preserve">  UW-2AH 6" 45 Degree Bend</t>
  </si>
  <si>
    <t xml:space="preserve">  UW-2AI 6" x 2" Reducer</t>
  </si>
  <si>
    <t xml:space="preserve">  UW-2AJ 6" x 6" Tee</t>
  </si>
  <si>
    <t xml:space="preserve">  UW-2AK 6" Cap</t>
  </si>
  <si>
    <t xml:space="preserve">  UW-2AL 4" Cap</t>
  </si>
  <si>
    <t xml:space="preserve">  UW-3 2" PVC Water Main</t>
  </si>
  <si>
    <t>UW-4 36'' DIP Water Main on New Bridge</t>
  </si>
  <si>
    <t xml:space="preserve">  UW-4A 36" DIP/RJ</t>
  </si>
  <si>
    <t xml:space="preserve">  UW-4B 36" Expansion Joint</t>
  </si>
  <si>
    <t xml:space="preserve">  UW-4C Combination Air Valve</t>
  </si>
  <si>
    <t xml:space="preserve">  UW-4D 36" Pipe Supports</t>
  </si>
  <si>
    <t xml:space="preserve">  UW-4E Concrete Piles </t>
  </si>
  <si>
    <t xml:space="preserve">  UW-4F Gravity Thrust Block</t>
  </si>
  <si>
    <t xml:space="preserve">  UW-4G Pile Cap</t>
  </si>
  <si>
    <t xml:space="preserve">  UW-4H Concrete Slab</t>
  </si>
  <si>
    <t xml:space="preserve">  UW-5 10'' HDPE by Horizontal Directional Drill (HDD)</t>
  </si>
  <si>
    <t xml:space="preserve">  UW-6 Temporary 6'' Water Main</t>
  </si>
  <si>
    <t>UW-7 Butterfly Valve</t>
  </si>
  <si>
    <t xml:space="preserve">  UW-7A 36'' Butterfly Valve</t>
  </si>
  <si>
    <t xml:space="preserve">  UW-7B 30'' Butterfly Valve</t>
  </si>
  <si>
    <t xml:space="preserve">  UW-7C 24'' Butterfly Valve</t>
  </si>
  <si>
    <t>UW-8 Gate Valve</t>
  </si>
  <si>
    <t xml:space="preserve">  UW-8A 12'' Gate Valve</t>
  </si>
  <si>
    <t xml:space="preserve">  UW-8B 8'' Gate Valve</t>
  </si>
  <si>
    <t xml:space="preserve">  UW-8C 6'' Gate Valve</t>
  </si>
  <si>
    <t xml:space="preserve">  UW-8D 4'' Gate Valve</t>
  </si>
  <si>
    <t xml:space="preserve">  UW-8E 2'' Gate Valve</t>
  </si>
  <si>
    <t xml:space="preserve">  UW-9  8'' Insertion Valve</t>
  </si>
  <si>
    <t xml:space="preserve">  UW-10 Fire Hydrant Assembly</t>
  </si>
  <si>
    <t xml:space="preserve">UW-11 Air Release Valves </t>
  </si>
  <si>
    <t xml:space="preserve">  UW-11A Above Ground Air Release Valve Assembly</t>
  </si>
  <si>
    <t xml:space="preserve">  UW-11B Manual Air Release Valve Connection</t>
  </si>
  <si>
    <t>UW-12 Water Services</t>
  </si>
  <si>
    <t xml:space="preserve">  UW-12A Long Side on 36" Water Main</t>
  </si>
  <si>
    <t xml:space="preserve">  UW-12B Long Side on 36" Water Main w/ Meter Box Assembly</t>
  </si>
  <si>
    <t xml:space="preserve">  UW-12C Short Side on 36" Water Main w/ Meter Box Assembly</t>
  </si>
  <si>
    <t xml:space="preserve">  UW-12D Short Side on 30" Water Main</t>
  </si>
  <si>
    <t xml:space="preserve">  UW-12E Long Side Service</t>
  </si>
  <si>
    <t xml:space="preserve">  UW-12F Short Side Service</t>
  </si>
  <si>
    <t xml:space="preserve">  UW-12G Short Side Service w/ Meter Box Assembly</t>
  </si>
  <si>
    <t xml:space="preserve">  UW-12H New Short Side Service on 36” WM with Meter Box Assembly &amp; Backflow Preventer (King Property, Sta 216+32)</t>
  </si>
  <si>
    <t xml:space="preserve">  UW-12I  New Short Side Service on 4” WM with Meter Box Assembly &amp; Backflow Preventer (King Property, Sta 917+80)</t>
  </si>
  <si>
    <t xml:space="preserve">  UW-13 Backflow Preventer</t>
  </si>
  <si>
    <t xml:space="preserve">  UW-14 Reconnect Water Services for King Property-Allowance</t>
  </si>
  <si>
    <t xml:space="preserve">  UW-15 Jack &amp; Bore with Steel Casing</t>
  </si>
  <si>
    <t xml:space="preserve">  UW-16 Elwood I Pump Station Interconnection</t>
  </si>
  <si>
    <t>UW-17 Pipeline Interconnections</t>
  </si>
  <si>
    <t xml:space="preserve">  UW-17A 51st Street E 36" Interconnection</t>
  </si>
  <si>
    <t xml:space="preserve">  UW-17B 51st Street E 30" Interconnection</t>
  </si>
  <si>
    <t xml:space="preserve">  UW-17C Braden River Church Interconnection</t>
  </si>
  <si>
    <t>UW-18 Restrain Existing Pipe Joints</t>
  </si>
  <si>
    <t xml:space="preserve">  UW-18A Restrain Existing 36'' PCCP Pipe Joints </t>
  </si>
  <si>
    <t xml:space="preserve">  UW-18B Restrain Existing 30'' DIP Pipe Joints</t>
  </si>
  <si>
    <t xml:space="preserve">  UW-18C Restrain Existing 8'' Pipe Joints</t>
  </si>
  <si>
    <t xml:space="preserve">  UW-18D Restrain Existing 6'' Pipe Joints</t>
  </si>
  <si>
    <t xml:space="preserve">  UW-18E Restrain Existing 4'' Pipe Joints</t>
  </si>
  <si>
    <t>UWR-1 Remove and Dispose of Existing Pipe</t>
  </si>
  <si>
    <t xml:space="preserve">  UWR-1A 36'' PCCP </t>
  </si>
  <si>
    <t xml:space="preserve">  UWR-1B 36'' DIP</t>
  </si>
  <si>
    <t xml:space="preserve">  UWR-1C 30'' DIP</t>
  </si>
  <si>
    <t xml:space="preserve">  UWR-1D 8'' PVC</t>
  </si>
  <si>
    <t xml:space="preserve">  UWR-1E 6'' PVC</t>
  </si>
  <si>
    <t xml:space="preserve">  UWR-1F 4'' PVC</t>
  </si>
  <si>
    <t xml:space="preserve">  UWR-2 Remove and Dispose of Existing Thrust Block at Sta 507+00</t>
  </si>
  <si>
    <t xml:space="preserve">  UWR-3 Remove and Dispose of Temporary 6'' Water Main</t>
  </si>
  <si>
    <t xml:space="preserve">  UWR-4 Remove and Dispose of Existing Water Services</t>
  </si>
  <si>
    <t xml:space="preserve">  UWR-5 Remove and Salvage Existing Fire Hydrant Assembly</t>
  </si>
  <si>
    <t>POTABLE WATER REMOVE</t>
  </si>
  <si>
    <t>TON</t>
  </si>
  <si>
    <t xml:space="preserve">             SUBTOTAL (POTABLE WATER ONLY)</t>
  </si>
  <si>
    <t>WASTEWATER FORCE MAIN INSTALL</t>
  </si>
  <si>
    <t>UWW-1 DIP Force Main by Open Cut</t>
  </si>
  <si>
    <t xml:space="preserve">  UWW-1A 10'' DIP PO</t>
  </si>
  <si>
    <t xml:space="preserve">  UWW-1B 10'' DIP RJ</t>
  </si>
  <si>
    <t xml:space="preserve">  UWW-1C 8'' DIP PO</t>
  </si>
  <si>
    <t xml:space="preserve">  UWW-1D 8" DIP RJ</t>
  </si>
  <si>
    <t xml:space="preserve">  UWW-1E 6'' DIP PO</t>
  </si>
  <si>
    <t xml:space="preserve">  UWW-1F 6'' DIP RJ</t>
  </si>
  <si>
    <t xml:space="preserve">  UWW-1G 4'' DIP RJ</t>
  </si>
  <si>
    <t xml:space="preserve">  UWW-1H 3'' DIP RJ</t>
  </si>
  <si>
    <t xml:space="preserve">  UWW-1I 10'' PVC PO</t>
  </si>
  <si>
    <t xml:space="preserve">  UWW-1J 10'' PVC RJ</t>
  </si>
  <si>
    <t xml:space="preserve">  UWW-1K 8'' PVC PO</t>
  </si>
  <si>
    <t xml:space="preserve">  UWW-1L 8'' PVC RJ</t>
  </si>
  <si>
    <t xml:space="preserve">  UWW-1M 2'' PVC</t>
  </si>
  <si>
    <t>UWW-2 Ductile Iron Force Main Fittings</t>
  </si>
  <si>
    <t xml:space="preserve">  UWW-2A 10" 45 Degree Bend</t>
  </si>
  <si>
    <t xml:space="preserve">  UWW-2B 10" x 8" Reducer</t>
  </si>
  <si>
    <t xml:space="preserve">  UWW-2C 10" x 8" Wye</t>
  </si>
  <si>
    <t xml:space="preserve">  UWW-2D 10" x 4" Tee</t>
  </si>
  <si>
    <t xml:space="preserve">  UWW-2E 8" 45 Degree Bend</t>
  </si>
  <si>
    <t xml:space="preserve">  UWW-2F 8" 22.5 Degree Bend</t>
  </si>
  <si>
    <t xml:space="preserve">  UWW-2G 8" 11.25 Degree Bend</t>
  </si>
  <si>
    <t xml:space="preserve">  UWW-2H 8" x 8" Tee</t>
  </si>
  <si>
    <t xml:space="preserve">  UWW-2I 8" x 6" Tee</t>
  </si>
  <si>
    <t xml:space="preserve">  UWW-2J 8" Cap</t>
  </si>
  <si>
    <t xml:space="preserve">  UWW-2K 6" 45 Degree Bend</t>
  </si>
  <si>
    <t xml:space="preserve">  UWW-2L 6" 22.5 Degree Bend</t>
  </si>
  <si>
    <t xml:space="preserve">  UWW-2M 6" 11.25 Degree Bend</t>
  </si>
  <si>
    <t xml:space="preserve">  UWW-2N 6" Cap</t>
  </si>
  <si>
    <t xml:space="preserve">  UWW-2O 4" 90 Degree Bend</t>
  </si>
  <si>
    <t xml:space="preserve">  UWW-2P 4" 45 Degree Bend</t>
  </si>
  <si>
    <t xml:space="preserve">  UWW-2Q 4" x 3" Reducer</t>
  </si>
  <si>
    <t xml:space="preserve">  UWW-2R 4" Cap</t>
  </si>
  <si>
    <t xml:space="preserve">  UWW-2S 3" 90 Degree Bend</t>
  </si>
  <si>
    <t xml:space="preserve">UWW-3 8'' DIP Dry Force Main on New Bridge </t>
  </si>
  <si>
    <t xml:space="preserve">  UWW-3A 8" DIP/RJ</t>
  </si>
  <si>
    <t xml:space="preserve">  UWW-3B 8" Expansion Joint</t>
  </si>
  <si>
    <t xml:space="preserve">  UWW-3C Combination Air Valve</t>
  </si>
  <si>
    <t xml:space="preserve">  UWW-3D 8" Pipe Supports</t>
  </si>
  <si>
    <t xml:space="preserve">  UWW-4 2" HDPE Force Main by HDD</t>
  </si>
  <si>
    <t>UWW-5 Gate Valve</t>
  </si>
  <si>
    <t xml:space="preserve">  UWW-5A 8'' Gate Valve</t>
  </si>
  <si>
    <t xml:space="preserve">  UWW-5B 6'' Gate Valve</t>
  </si>
  <si>
    <t xml:space="preserve">  UWW-5C 4'' Gate Valve</t>
  </si>
  <si>
    <t xml:space="preserve">  UWW-6 8'' Force Main Bypass Assembly</t>
  </si>
  <si>
    <t xml:space="preserve">  UWW-7 8'' Force Main Pigging Port Assembly</t>
  </si>
  <si>
    <t xml:space="preserve">  UWW-8 8'' Force Main Check Valve Assembly</t>
  </si>
  <si>
    <t>UWW-9 Air Release Valves</t>
  </si>
  <si>
    <t xml:space="preserve">  UWW-9A  Above Ground Air Release Valve</t>
  </si>
  <si>
    <t xml:space="preserve">  UWW-9B  Below Grade Air Release Valve</t>
  </si>
  <si>
    <t>UWW-10 Tapping Sleeve and Valve</t>
  </si>
  <si>
    <t xml:space="preserve">  UWW-10A 20" x 10" Tapping Sleeve and Valve</t>
  </si>
  <si>
    <t xml:space="preserve">  UWW-10B 20" x 4" Tapping Sleeve and Valve</t>
  </si>
  <si>
    <t xml:space="preserve">  UWW-11 Cap 8" Force Main at Old Caruso Road </t>
  </si>
  <si>
    <t xml:space="preserve">  UWW-12 Offset Existing 20'' DIP Force Main</t>
  </si>
  <si>
    <t xml:space="preserve">  UWW-13 Concrete Encasement of Existing 20'' DIP Force Main</t>
  </si>
  <si>
    <t xml:space="preserve">  UWW-14 Reset Manhole Frame and Cover</t>
  </si>
  <si>
    <t xml:space="preserve">  UWW-15 Grinder Lift Station at Elwood I PS</t>
  </si>
  <si>
    <t>UWW-16 Restrain Existing Pipe Joints</t>
  </si>
  <si>
    <t xml:space="preserve">  UWW-16A Restrain Existing 8'' Pipe Joints</t>
  </si>
  <si>
    <t xml:space="preserve">  UWW-16B Restrain Existing 3'' Pipe Joints</t>
  </si>
  <si>
    <t>WASTEWATER GRAVITY SEWER INSTALL</t>
  </si>
  <si>
    <t>UWW-17 Connect to Existing Manhole</t>
  </si>
  <si>
    <t xml:space="preserve">  UWW-17A 8" Sanitary Connection</t>
  </si>
  <si>
    <t xml:space="preserve">  UWW-17B 2" Force Main Connection </t>
  </si>
  <si>
    <t xml:space="preserve">  UWW-18 8'' PVC Gravity Sewer Pipe by Open Cut</t>
  </si>
  <si>
    <t xml:space="preserve">  UWW-19 Sanitary Sewer Manhole &amp; Cover</t>
  </si>
  <si>
    <t xml:space="preserve">  UWW-20 Apply Spray Liner to Existing Manhole</t>
  </si>
  <si>
    <t>WASTEWATER REMOVE</t>
  </si>
  <si>
    <t>UWWR-1 Remove and Dispose of Existing Force Main</t>
  </si>
  <si>
    <t xml:space="preserve">  UWWR-1A 8'' PVC</t>
  </si>
  <si>
    <t xml:space="preserve">  UWWR-1B 6'' PVC</t>
  </si>
  <si>
    <t xml:space="preserve">  UWWR-1C 3'' PVC</t>
  </si>
  <si>
    <t xml:space="preserve">  UWWR-2 Remove and Dispose of Manhole with CV &amp; ARV</t>
  </si>
  <si>
    <t xml:space="preserve">  UWWR-3 Remove and Dispose of Septic System at Elwood I PS</t>
  </si>
  <si>
    <t>WASTEWATER</t>
  </si>
  <si>
    <t xml:space="preserve">             SUBTOTAL (WASTEWATER ONLY)</t>
  </si>
  <si>
    <t>RECLAIMED WATER</t>
  </si>
  <si>
    <t>URW-1 Reclaimed Water Main by Open Cut</t>
  </si>
  <si>
    <t xml:space="preserve">    URW-1A 12'' DIP RJ</t>
  </si>
  <si>
    <t xml:space="preserve">    URW-1B 8'' DIP RJ</t>
  </si>
  <si>
    <t xml:space="preserve">    URW-1C 6'' DIP RJ</t>
  </si>
  <si>
    <t>URW-2 Ductile Iron Reclaimed Water Main Fittings</t>
  </si>
  <si>
    <t xml:space="preserve">    URW-2A 12" 45 Degree Bend</t>
  </si>
  <si>
    <t xml:space="preserve">    URW-2B 12" x 6" Reducer</t>
  </si>
  <si>
    <t xml:space="preserve">    URW-2C 12" x 12" Tee</t>
  </si>
  <si>
    <t xml:space="preserve">    URW-2D 12" Cap</t>
  </si>
  <si>
    <t xml:space="preserve">    URW-2E 8" 45 Degree Bend</t>
  </si>
  <si>
    <t xml:space="preserve">    URW-2F 8" Cap</t>
  </si>
  <si>
    <t xml:space="preserve">    URW-2G 6" 45 Degree Bend</t>
  </si>
  <si>
    <t xml:space="preserve">    URW-2H 6" Cap</t>
  </si>
  <si>
    <t>URW-3 Gate Valve</t>
  </si>
  <si>
    <t xml:space="preserve">    URW-3A 12'' Gate Valve</t>
  </si>
  <si>
    <t xml:space="preserve">    URW-3B 6'' Gate Valve</t>
  </si>
  <si>
    <t xml:space="preserve">    URW-4 Reclaimed Water Fire Hydrant Assembly</t>
  </si>
  <si>
    <t>URW-5 Reclaimed Water Services</t>
  </si>
  <si>
    <t xml:space="preserve">    URW-5A Single RW Service - Replace Service Line</t>
  </si>
  <si>
    <t xml:space="preserve">    URW-5B Single RW Service - Replace Service Line &amp; Meter Box</t>
  </si>
  <si>
    <t xml:space="preserve">    URW-5C Double RW Service - Replace Service Line</t>
  </si>
  <si>
    <t xml:space="preserve">    URW-5D Double RW Service - Replace Service Line &amp; Meter Box</t>
  </si>
  <si>
    <t>RECLAIMED WATER REMOVE</t>
  </si>
  <si>
    <t xml:space="preserve"> URWR-1 Remove and Dispose of Existing Reclaimed Water Services</t>
  </si>
  <si>
    <t xml:space="preserve"> URWR-2 Remove and Salvage Existing Reclaimed Water FHA</t>
  </si>
  <si>
    <t xml:space="preserve">             SUBTOTAL (RECLAIMED WATER ONLY)</t>
  </si>
  <si>
    <t>CONTRACT CONTINGENCY WORK (USED ONLY WITH COUNTY APPROVAL)</t>
  </si>
  <si>
    <r>
      <t xml:space="preserve">TOTAL BASE BID - Based on Completion Time of </t>
    </r>
    <r>
      <rPr>
        <b/>
        <u/>
        <sz val="12"/>
        <rFont val="Arial"/>
        <family val="2"/>
      </rPr>
      <t>900</t>
    </r>
    <r>
      <rPr>
        <b/>
        <sz val="12"/>
        <rFont val="Arial"/>
        <family val="2"/>
      </rPr>
      <t xml:space="preserve">  Calendar Days </t>
    </r>
  </si>
  <si>
    <r>
      <t xml:space="preserve">TOTAL OFFER FOR BID with Contract Contingency - Based on Completion Time of </t>
    </r>
    <r>
      <rPr>
        <b/>
        <u/>
        <sz val="12"/>
        <color theme="1"/>
        <rFont val="Arial"/>
        <family val="2"/>
      </rPr>
      <t>900</t>
    </r>
    <r>
      <rPr>
        <b/>
        <sz val="12"/>
        <color theme="1"/>
        <rFont val="Arial"/>
        <family val="2"/>
      </rPr>
      <t xml:space="preserve"> Calendar Days </t>
    </r>
  </si>
  <si>
    <t>0649 31207</t>
  </si>
  <si>
    <t>0684  1  1</t>
  </si>
  <si>
    <t>0430982123</t>
  </si>
  <si>
    <t>MITERED END SECTION, OPTIONAL ROUND, 15" CD</t>
  </si>
  <si>
    <t>0430-982-133</t>
  </si>
  <si>
    <t>MITERED END SECTION, OPTIONAL ROUND, 30" CD</t>
  </si>
  <si>
    <t>639 4  6</t>
  </si>
  <si>
    <t>EMERGENCY GENERATOR- PORTABLE, INSTALL HOUSING ONLY</t>
  </si>
  <si>
    <t>0663  1 111</t>
  </si>
  <si>
    <t>SIGNAL PRIORITY AND PREEMPTION SYSTEM, F&amp;I, OPTICAL, CABINET ELECTRONICS</t>
  </si>
  <si>
    <t>0663  1 112</t>
  </si>
  <si>
    <t>SIGNAL PRIORITY AND PREEMPTION SYSTEM, F&amp;I, OPTICAL, DETECTOR</t>
  </si>
  <si>
    <t>CONTRACT CONTINGENCY WORK FOR ROADWAY &amp; BRIDGE  (USED ONLY WITH COUNTY APPROVAL)</t>
  </si>
  <si>
    <t>CONTRACT CONTINGENCY WORK FOR SIGNING &amp; PAVEMENT MARKING  (USED ONLY WITH COUNTY APPROVAL)</t>
  </si>
  <si>
    <t>CONTRACT CONTINGENCY WORK FOR SIGNALIZATION &amp; LIGHT8ING  (USED ONLY WITH COUNTY APPROVAL)</t>
  </si>
  <si>
    <t>CONTRACT CONTINGENCY WORK FOR RECLAIMED WATER  (USED ONLY WITH COUNTY APPROVAL)</t>
  </si>
  <si>
    <t>CONTRACT CONTINGENCY WORK FOR WASTEWATER  (USED ONLY WITH COUNTY APPROVAL)</t>
  </si>
  <si>
    <t>CONTRACT CONTINGENCY WORK FOR POTABLE WATER  (USED ONLY WITH COUNTY APPROVAL)</t>
  </si>
  <si>
    <t>BID FORM</t>
  </si>
  <si>
    <t>(Submit in Triplicate)</t>
  </si>
  <si>
    <t>Based on Completion Time of 900 Calendar Days</t>
  </si>
  <si>
    <t>44th Avenue East Extension Project - from 45th Street East to I-75</t>
  </si>
  <si>
    <t>430-982-140</t>
  </si>
  <si>
    <t>MITERED END SECTION, OPTIONAL ROUND, 42" CD</t>
  </si>
  <si>
    <t>PIPE CULVERT, OPTIONAL MATERIAL, OTHER SHAPE - ELLIP/ARCH, 15"SD</t>
  </si>
  <si>
    <t>0430174215</t>
  </si>
  <si>
    <t>0425 11</t>
  </si>
  <si>
    <t>MODIFY EXISTING DRAINAGE STRUCTURE</t>
  </si>
  <si>
    <t>0524-1-2</t>
  </si>
  <si>
    <t>CONCRETE DITCH PAVEMENT, NON-REINFORCED, 4"</t>
  </si>
  <si>
    <t xml:space="preserve">  UW-2AM 30" x 6" Tee</t>
  </si>
  <si>
    <t>0643-620</t>
  </si>
  <si>
    <t>Wood Strain Poles, Remove</t>
  </si>
  <si>
    <t>0180-72</t>
  </si>
  <si>
    <t>RIGID PAVEMENT STABILIZED SUBBASE- SPECIAL WORK PLATFORM</t>
  </si>
  <si>
    <t>0210-2</t>
  </si>
  <si>
    <t>LIMEROCK, NEW MATERIAL FOR REWORKING BASE</t>
  </si>
  <si>
    <t>102-14</t>
  </si>
  <si>
    <t>Traffic Control Officer</t>
  </si>
  <si>
    <t>HR</t>
  </si>
  <si>
    <t>120-77</t>
  </si>
  <si>
    <t>SURCHARGE EMBANKMENT</t>
  </si>
  <si>
    <t>FL 382</t>
  </si>
  <si>
    <t>FENCING, FLORIDA FENCE (FL 382), BARBWIRE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</si>
</sst>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  <numFmt numFmtId="166" formatCode="#,##0.000_);[Red]\(#,##0.000\)"/>
    <numFmt numFmtId="167" formatCode="#,##0.000_);\(#,##0.000\)"/>
    <numFmt numFmtId="168" formatCode="&quot;$&quot;#,##0.00"/>
    <numFmt numFmtId="169" formatCode="0_)"/>
  </numFmts>
  <fonts count="3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lightGray">
        <bgColor theme="0" tint="-0.14996795556505021"/>
      </patternFill>
    </fill>
    <fill>
      <patternFill patternType="solid">
        <fgColor theme="9" tint="0.59996337778862885"/>
        <bgColor indexed="64"/>
      </patternFill>
    </fill>
    <fill>
      <patternFill patternType="lightGray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36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5" applyNumberFormat="0" applyAlignment="0" applyProtection="0"/>
    <xf numFmtId="0" fontId="15" fillId="9" borderId="16" applyNumberFormat="0" applyAlignment="0" applyProtection="0"/>
    <xf numFmtId="0" fontId="16" fillId="9" borderId="15" applyNumberFormat="0" applyAlignment="0" applyProtection="0"/>
    <xf numFmtId="0" fontId="17" fillId="0" borderId="17" applyNumberFormat="0" applyFill="0" applyAlignment="0" applyProtection="0"/>
    <xf numFmtId="0" fontId="18" fillId="10" borderId="18" applyNumberFormat="0" applyAlignment="0" applyProtection="0"/>
    <xf numFmtId="0" fontId="19" fillId="0" borderId="0" applyNumberFormat="0" applyFill="0" applyBorder="0" applyAlignment="0" applyProtection="0"/>
    <xf numFmtId="0" fontId="7" fillId="11" borderId="1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2" fillId="35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21" applyNumberFormat="0" applyFont="0" applyFill="0" applyAlignment="0" applyProtection="0"/>
    <xf numFmtId="43" fontId="5" fillId="0" borderId="0" applyFont="0" applyFill="0" applyBorder="0" applyAlignment="0" applyProtection="0"/>
  </cellStyleXfs>
  <cellXfs count="224">
    <xf numFmtId="0" fontId="0" fillId="0" borderId="0" xfId="0"/>
    <xf numFmtId="0" fontId="3" fillId="2" borderId="3" xfId="0" applyFont="1" applyFill="1" applyBorder="1"/>
    <xf numFmtId="40" fontId="3" fillId="2" borderId="3" xfId="0" applyNumberFormat="1" applyFont="1" applyFill="1" applyBorder="1"/>
    <xf numFmtId="0" fontId="2" fillId="4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40" fontId="3" fillId="4" borderId="2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164" fontId="3" fillId="4" borderId="2" xfId="0" applyNumberFormat="1" applyFont="1" applyFill="1" applyBorder="1" applyAlignment="1"/>
    <xf numFmtId="40" fontId="4" fillId="3" borderId="3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0" fontId="3" fillId="4" borderId="7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44" fontId="4" fillId="3" borderId="4" xfId="0" applyNumberFormat="1" applyFont="1" applyFill="1" applyBorder="1" applyAlignment="1">
      <alignment horizontal="center"/>
    </xf>
    <xf numFmtId="44" fontId="4" fillId="3" borderId="3" xfId="0" applyNumberFormat="1" applyFont="1" applyFill="1" applyBorder="1" applyAlignment="1">
      <alignment horizontal="center"/>
    </xf>
    <xf numFmtId="0" fontId="3" fillId="0" borderId="2" xfId="2" applyFont="1" applyBorder="1"/>
    <xf numFmtId="0" fontId="3" fillId="4" borderId="2" xfId="0" applyFont="1" applyFill="1" applyBorder="1"/>
    <xf numFmtId="0" fontId="3" fillId="0" borderId="2" xfId="0" applyFont="1" applyFill="1" applyBorder="1" applyAlignment="1"/>
    <xf numFmtId="0" fontId="3" fillId="0" borderId="2" xfId="0" applyFont="1" applyFill="1" applyBorder="1"/>
    <xf numFmtId="0" fontId="1" fillId="36" borderId="3" xfId="0" applyFont="1" applyFill="1" applyBorder="1" applyAlignment="1">
      <alignment vertical="center"/>
    </xf>
    <xf numFmtId="40" fontId="3" fillId="0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/>
    <xf numFmtId="166" fontId="3" fillId="0" borderId="2" xfId="0" applyNumberFormat="1" applyFont="1" applyFill="1" applyBorder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4" borderId="2" xfId="0" applyFont="1" applyFill="1" applyBorder="1" applyAlignment="1">
      <alignment wrapText="1"/>
    </xf>
    <xf numFmtId="0" fontId="3" fillId="0" borderId="2" xfId="2" applyFont="1" applyFill="1" applyBorder="1"/>
    <xf numFmtId="39" fontId="3" fillId="4" borderId="2" xfId="635" applyNumberFormat="1" applyFont="1" applyFill="1" applyBorder="1" applyAlignment="1">
      <alignment horizontal="center" vertical="center"/>
    </xf>
    <xf numFmtId="0" fontId="27" fillId="0" borderId="2" xfId="2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4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167" fontId="3" fillId="4" borderId="2" xfId="635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2" borderId="23" xfId="0" applyFont="1" applyFill="1" applyBorder="1"/>
    <xf numFmtId="1" fontId="3" fillId="2" borderId="3" xfId="0" applyNumberFormat="1" applyFont="1" applyFill="1" applyBorder="1"/>
    <xf numFmtId="0" fontId="3" fillId="2" borderId="3" xfId="0" applyFont="1" applyFill="1" applyBorder="1" applyAlignment="1">
      <alignment vertical="center"/>
    </xf>
    <xf numFmtId="0" fontId="3" fillId="2" borderId="24" xfId="0" applyFont="1" applyFill="1" applyBorder="1"/>
    <xf numFmtId="164" fontId="3" fillId="4" borderId="25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indent="1"/>
    </xf>
    <xf numFmtId="164" fontId="2" fillId="4" borderId="25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/>
    <xf numFmtId="0" fontId="3" fillId="0" borderId="2" xfId="0" applyFont="1" applyFill="1" applyBorder="1" applyAlignment="1">
      <alignment wrapText="1"/>
    </xf>
    <xf numFmtId="0" fontId="3" fillId="4" borderId="2" xfId="0" applyFont="1" applyFill="1" applyBorder="1" applyAlignment="1"/>
    <xf numFmtId="0" fontId="3" fillId="2" borderId="3" xfId="0" applyFont="1" applyFill="1" applyBorder="1" applyAlignment="1"/>
    <xf numFmtId="0" fontId="4" fillId="0" borderId="2" xfId="0" applyFont="1" applyFill="1" applyBorder="1" applyAlignment="1">
      <alignment horizontal="left" indent="1"/>
    </xf>
    <xf numFmtId="2" fontId="3" fillId="4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0" fillId="39" borderId="29" xfId="0" applyFill="1" applyBorder="1"/>
    <xf numFmtId="0" fontId="28" fillId="0" borderId="30" xfId="0" applyNumberFormat="1" applyFont="1" applyBorder="1" applyAlignment="1">
      <alignment horizontal="left" vertical="center"/>
    </xf>
    <xf numFmtId="0" fontId="0" fillId="0" borderId="31" xfId="0" applyBorder="1"/>
    <xf numFmtId="0" fontId="0" fillId="0" borderId="31" xfId="0" applyBorder="1" applyAlignment="1"/>
    <xf numFmtId="0" fontId="0" fillId="39" borderId="31" xfId="0" applyFill="1" applyBorder="1"/>
    <xf numFmtId="9" fontId="0" fillId="0" borderId="31" xfId="0" applyNumberFormat="1" applyBorder="1" applyAlignment="1">
      <alignment horizontal="center" vertical="center"/>
    </xf>
    <xf numFmtId="0" fontId="30" fillId="0" borderId="33" xfId="0" applyFont="1" applyBorder="1" applyAlignment="1">
      <alignment vertical="center"/>
    </xf>
    <xf numFmtId="0" fontId="32" fillId="0" borderId="31" xfId="0" applyFont="1" applyBorder="1"/>
    <xf numFmtId="164" fontId="3" fillId="4" borderId="40" xfId="0" applyNumberFormat="1" applyFont="1" applyFill="1" applyBorder="1" applyAlignment="1">
      <alignment horizontal="center"/>
    </xf>
    <xf numFmtId="164" fontId="3" fillId="36" borderId="23" xfId="0" applyNumberFormat="1" applyFont="1" applyFill="1" applyBorder="1" applyAlignment="1">
      <alignment horizontal="center"/>
    </xf>
    <xf numFmtId="164" fontId="3" fillId="38" borderId="23" xfId="0" applyNumberFormat="1" applyFont="1" applyFill="1" applyBorder="1" applyAlignment="1">
      <alignment horizontal="center"/>
    </xf>
    <xf numFmtId="0" fontId="0" fillId="0" borderId="26" xfId="0" applyBorder="1"/>
    <xf numFmtId="164" fontId="3" fillId="4" borderId="43" xfId="0" applyNumberFormat="1" applyFont="1" applyFill="1" applyBorder="1" applyAlignment="1">
      <alignment horizontal="center"/>
    </xf>
    <xf numFmtId="0" fontId="2" fillId="4" borderId="44" xfId="0" applyFont="1" applyFill="1" applyBorder="1" applyAlignment="1">
      <alignment horizontal="left"/>
    </xf>
    <xf numFmtId="0" fontId="3" fillId="4" borderId="44" xfId="0" applyFont="1" applyFill="1" applyBorder="1" applyAlignment="1">
      <alignment wrapText="1"/>
    </xf>
    <xf numFmtId="0" fontId="3" fillId="4" borderId="2" xfId="0" applyFont="1" applyFill="1" applyBorder="1" applyAlignment="1">
      <alignment horizontal="center"/>
    </xf>
    <xf numFmtId="164" fontId="3" fillId="4" borderId="2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left"/>
    </xf>
    <xf numFmtId="0" fontId="2" fillId="0" borderId="44" xfId="0" applyFont="1" applyBorder="1" applyAlignment="1">
      <alignment horizontal="left" wrapText="1"/>
    </xf>
    <xf numFmtId="0" fontId="3" fillId="4" borderId="44" xfId="0" applyFont="1" applyFill="1" applyBorder="1" applyAlignment="1">
      <alignment horizontal="center" vertical="center"/>
    </xf>
    <xf numFmtId="164" fontId="3" fillId="4" borderId="47" xfId="0" applyNumberFormat="1" applyFont="1" applyFill="1" applyBorder="1" applyAlignment="1">
      <alignment horizontal="center"/>
    </xf>
    <xf numFmtId="0" fontId="2" fillId="4" borderId="48" xfId="0" applyFont="1" applyFill="1" applyBorder="1" applyAlignment="1">
      <alignment horizontal="left"/>
    </xf>
    <xf numFmtId="0" fontId="3" fillId="4" borderId="48" xfId="0" applyFont="1" applyFill="1" applyBorder="1" applyAlignment="1">
      <alignment wrapText="1"/>
    </xf>
    <xf numFmtId="167" fontId="3" fillId="4" borderId="48" xfId="635" applyNumberFormat="1" applyFont="1" applyFill="1" applyBorder="1" applyAlignment="1">
      <alignment horizontal="center" vertical="center"/>
    </xf>
    <xf numFmtId="166" fontId="3" fillId="0" borderId="48" xfId="0" applyNumberFormat="1" applyFont="1" applyFill="1" applyBorder="1" applyAlignment="1">
      <alignment horizontal="center" vertical="center"/>
    </xf>
    <xf numFmtId="166" fontId="3" fillId="4" borderId="48" xfId="0" applyNumberFormat="1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164" fontId="3" fillId="4" borderId="49" xfId="0" applyNumberFormat="1" applyFont="1" applyFill="1" applyBorder="1" applyAlignment="1">
      <alignment horizontal="center"/>
    </xf>
    <xf numFmtId="40" fontId="3" fillId="4" borderId="48" xfId="0" applyNumberFormat="1" applyFont="1" applyFill="1" applyBorder="1" applyAlignment="1">
      <alignment horizontal="center" vertical="center"/>
    </xf>
    <xf numFmtId="164" fontId="2" fillId="4" borderId="47" xfId="0" applyNumberFormat="1" applyFont="1" applyFill="1" applyBorder="1" applyAlignment="1">
      <alignment horizontal="center"/>
    </xf>
    <xf numFmtId="0" fontId="3" fillId="0" borderId="48" xfId="0" applyFont="1" applyFill="1" applyBorder="1" applyAlignment="1">
      <alignment horizontal="left" indent="1"/>
    </xf>
    <xf numFmtId="4" fontId="3" fillId="4" borderId="48" xfId="0" applyNumberFormat="1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indent="1"/>
    </xf>
    <xf numFmtId="0" fontId="3" fillId="4" borderId="1" xfId="0" applyFont="1" applyFill="1" applyBorder="1" applyAlignment="1">
      <alignment horizontal="center" vertical="center"/>
    </xf>
    <xf numFmtId="0" fontId="3" fillId="2" borderId="51" xfId="0" applyFont="1" applyFill="1" applyBorder="1"/>
    <xf numFmtId="0" fontId="4" fillId="2" borderId="52" xfId="0" applyFont="1" applyFill="1" applyBorder="1"/>
    <xf numFmtId="0" fontId="3" fillId="2" borderId="52" xfId="0" applyFont="1" applyFill="1" applyBorder="1"/>
    <xf numFmtId="0" fontId="1" fillId="36" borderId="52" xfId="0" applyFont="1" applyFill="1" applyBorder="1" applyAlignment="1">
      <alignment vertical="center"/>
    </xf>
    <xf numFmtId="0" fontId="3" fillId="2" borderId="52" xfId="0" applyFont="1" applyFill="1" applyBorder="1" applyAlignment="1"/>
    <xf numFmtId="1" fontId="3" fillId="2" borderId="52" xfId="0" applyNumberFormat="1" applyFont="1" applyFill="1" applyBorder="1"/>
    <xf numFmtId="0" fontId="3" fillId="2" borderId="52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/>
    <xf numFmtId="1" fontId="3" fillId="2" borderId="2" xfId="0" applyNumberFormat="1" applyFont="1" applyFill="1" applyBorder="1"/>
    <xf numFmtId="0" fontId="0" fillId="0" borderId="2" xfId="0" applyBorder="1"/>
    <xf numFmtId="0" fontId="0" fillId="0" borderId="25" xfId="0" applyBorder="1"/>
    <xf numFmtId="0" fontId="1" fillId="36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vertical="center"/>
    </xf>
    <xf numFmtId="2" fontId="3" fillId="4" borderId="48" xfId="0" applyNumberFormat="1" applyFont="1" applyFill="1" applyBorder="1" applyAlignment="1">
      <alignment horizontal="center"/>
    </xf>
    <xf numFmtId="0" fontId="3" fillId="0" borderId="43" xfId="0" applyFont="1" applyFill="1" applyBorder="1"/>
    <xf numFmtId="0" fontId="3" fillId="0" borderId="44" xfId="0" applyFont="1" applyFill="1" applyBorder="1"/>
    <xf numFmtId="0" fontId="4" fillId="0" borderId="44" xfId="0" applyFont="1" applyFill="1" applyBorder="1" applyAlignment="1">
      <alignment wrapText="1"/>
    </xf>
    <xf numFmtId="1" fontId="3" fillId="2" borderId="44" xfId="0" applyNumberFormat="1" applyFont="1" applyFill="1" applyBorder="1"/>
    <xf numFmtId="0" fontId="4" fillId="2" borderId="2" xfId="0" applyFont="1" applyFill="1" applyBorder="1"/>
    <xf numFmtId="0" fontId="3" fillId="0" borderId="48" xfId="0" applyFont="1" applyFill="1" applyBorder="1"/>
    <xf numFmtId="0" fontId="3" fillId="2" borderId="8" xfId="0" applyFont="1" applyFill="1" applyBorder="1"/>
    <xf numFmtId="0" fontId="3" fillId="2" borderId="22" xfId="0" applyFont="1" applyFill="1" applyBorder="1"/>
    <xf numFmtId="0" fontId="1" fillId="36" borderId="22" xfId="0" applyFont="1" applyFill="1" applyBorder="1" applyAlignment="1">
      <alignment vertical="center"/>
    </xf>
    <xf numFmtId="0" fontId="3" fillId="2" borderId="22" xfId="0" applyFont="1" applyFill="1" applyBorder="1" applyAlignment="1"/>
    <xf numFmtId="1" fontId="3" fillId="2" borderId="22" xfId="0" applyNumberFormat="1" applyFont="1" applyFill="1" applyBorder="1"/>
    <xf numFmtId="0" fontId="3" fillId="2" borderId="22" xfId="0" applyFont="1" applyFill="1" applyBorder="1" applyAlignment="1">
      <alignment vertical="center"/>
    </xf>
    <xf numFmtId="0" fontId="3" fillId="2" borderId="5" xfId="0" applyFont="1" applyFill="1" applyBorder="1"/>
    <xf numFmtId="0" fontId="4" fillId="2" borderId="55" xfId="0" applyFont="1" applyFill="1" applyBorder="1"/>
    <xf numFmtId="0" fontId="3" fillId="2" borderId="55" xfId="0" applyFont="1" applyFill="1" applyBorder="1"/>
    <xf numFmtId="0" fontId="1" fillId="36" borderId="55" xfId="0" applyFont="1" applyFill="1" applyBorder="1" applyAlignment="1">
      <alignment vertical="center"/>
    </xf>
    <xf numFmtId="0" fontId="3" fillId="2" borderId="55" xfId="0" applyFont="1" applyFill="1" applyBorder="1" applyAlignment="1"/>
    <xf numFmtId="1" fontId="3" fillId="2" borderId="55" xfId="0" applyNumberFormat="1" applyFont="1" applyFill="1" applyBorder="1"/>
    <xf numFmtId="0" fontId="3" fillId="2" borderId="55" xfId="0" applyFont="1" applyFill="1" applyBorder="1" applyAlignment="1">
      <alignment vertical="center"/>
    </xf>
    <xf numFmtId="164" fontId="3" fillId="38" borderId="28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/>
    <xf numFmtId="40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44" fontId="4" fillId="3" borderId="6" xfId="0" applyNumberFormat="1" applyFont="1" applyFill="1" applyBorder="1" applyAlignment="1">
      <alignment horizontal="center"/>
    </xf>
    <xf numFmtId="168" fontId="3" fillId="4" borderId="45" xfId="0" quotePrefix="1" applyNumberFormat="1" applyFont="1" applyFill="1" applyBorder="1"/>
    <xf numFmtId="168" fontId="3" fillId="4" borderId="46" xfId="0" quotePrefix="1" applyNumberFormat="1" applyFont="1" applyFill="1" applyBorder="1"/>
    <xf numFmtId="168" fontId="4" fillId="0" borderId="42" xfId="0" applyNumberFormat="1" applyFont="1" applyFill="1" applyBorder="1" applyAlignment="1">
      <alignment horizontal="center"/>
    </xf>
    <xf numFmtId="168" fontId="3" fillId="2" borderId="24" xfId="0" applyNumberFormat="1" applyFont="1" applyFill="1" applyBorder="1"/>
    <xf numFmtId="168" fontId="3" fillId="4" borderId="50" xfId="0" quotePrefix="1" applyNumberFormat="1" applyFont="1" applyFill="1" applyBorder="1"/>
    <xf numFmtId="168" fontId="3" fillId="2" borderId="53" xfId="0" applyNumberFormat="1" applyFont="1" applyFill="1" applyBorder="1"/>
    <xf numFmtId="168" fontId="3" fillId="2" borderId="45" xfId="0" applyNumberFormat="1" applyFont="1" applyFill="1" applyBorder="1"/>
    <xf numFmtId="168" fontId="3" fillId="2" borderId="46" xfId="0" applyNumberFormat="1" applyFont="1" applyFill="1" applyBorder="1"/>
    <xf numFmtId="168" fontId="4" fillId="0" borderId="46" xfId="0" applyNumberFormat="1" applyFont="1" applyFill="1" applyBorder="1" applyAlignment="1">
      <alignment horizontal="center"/>
    </xf>
    <xf numFmtId="168" fontId="3" fillId="2" borderId="54" xfId="0" applyNumberFormat="1" applyFont="1" applyFill="1" applyBorder="1"/>
    <xf numFmtId="168" fontId="3" fillId="2" borderId="41" xfId="0" applyNumberFormat="1" applyFont="1" applyFill="1" applyBorder="1"/>
    <xf numFmtId="168" fontId="1" fillId="36" borderId="46" xfId="0" applyNumberFormat="1" applyFont="1" applyFill="1" applyBorder="1" applyAlignment="1">
      <alignment vertical="center"/>
    </xf>
    <xf numFmtId="168" fontId="0" fillId="0" borderId="32" xfId="0" applyNumberFormat="1" applyBorder="1" applyAlignment="1">
      <alignment horizontal="center" vertical="center"/>
    </xf>
    <xf numFmtId="168" fontId="0" fillId="0" borderId="32" xfId="0" applyNumberFormat="1" applyBorder="1"/>
    <xf numFmtId="4" fontId="3" fillId="37" borderId="44" xfId="0" applyNumberFormat="1" applyFont="1" applyFill="1" applyBorder="1" applyAlignment="1">
      <alignment horizontal="center" vertical="center"/>
    </xf>
    <xf numFmtId="4" fontId="3" fillId="4" borderId="44" xfId="0" applyNumberFormat="1" applyFont="1" applyFill="1" applyBorder="1" applyAlignment="1">
      <alignment horizontal="center" vertical="center"/>
    </xf>
    <xf numFmtId="4" fontId="3" fillId="37" borderId="2" xfId="0" applyNumberFormat="1" applyFont="1" applyFill="1" applyBorder="1" applyAlignment="1">
      <alignment horizontal="center" vertical="center"/>
    </xf>
    <xf numFmtId="4" fontId="3" fillId="4" borderId="2" xfId="635" applyNumberFormat="1" applyFont="1" applyFill="1" applyBorder="1" applyAlignment="1">
      <alignment horizontal="center" vertical="center"/>
    </xf>
    <xf numFmtId="39" fontId="3" fillId="4" borderId="7" xfId="635" applyNumberFormat="1" applyFont="1" applyFill="1" applyBorder="1" applyAlignment="1">
      <alignment horizontal="center" vertical="center"/>
    </xf>
    <xf numFmtId="4" fontId="3" fillId="4" borderId="44" xfId="635" applyNumberFormat="1" applyFont="1" applyFill="1" applyBorder="1" applyAlignment="1">
      <alignment horizontal="center" vertical="center"/>
    </xf>
    <xf numFmtId="2" fontId="3" fillId="4" borderId="2" xfId="635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3" fillId="4" borderId="48" xfId="635" applyNumberFormat="1" applyFont="1" applyFill="1" applyBorder="1" applyAlignment="1">
      <alignment horizontal="center" vertical="center"/>
    </xf>
    <xf numFmtId="4" fontId="3" fillId="0" borderId="48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/>
    <xf numFmtId="4" fontId="3" fillId="2" borderId="44" xfId="0" applyNumberFormat="1" applyFont="1" applyFill="1" applyBorder="1"/>
    <xf numFmtId="4" fontId="3" fillId="2" borderId="2" xfId="0" applyNumberFormat="1" applyFont="1" applyFill="1" applyBorder="1"/>
    <xf numFmtId="4" fontId="1" fillId="36" borderId="2" xfId="0" applyNumberFormat="1" applyFont="1" applyFill="1" applyBorder="1" applyAlignment="1">
      <alignment vertical="center"/>
    </xf>
    <xf numFmtId="0" fontId="1" fillId="36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48" xfId="0" applyFont="1" applyFill="1" applyBorder="1" applyAlignment="1">
      <alignment horizontal="left" wrapText="1"/>
    </xf>
    <xf numFmtId="168" fontId="4" fillId="0" borderId="2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6" xfId="0" applyNumberFormat="1" applyFont="1" applyFill="1" applyBorder="1" applyAlignment="1">
      <alignment horizontal="center" vertical="center"/>
    </xf>
    <xf numFmtId="164" fontId="3" fillId="38" borderId="26" xfId="0" applyNumberFormat="1" applyFont="1" applyFill="1" applyBorder="1" applyAlignment="1">
      <alignment horizontal="center"/>
    </xf>
    <xf numFmtId="164" fontId="3" fillId="38" borderId="22" xfId="0" applyNumberFormat="1" applyFont="1" applyFill="1" applyBorder="1" applyAlignment="1">
      <alignment horizontal="center"/>
    </xf>
    <xf numFmtId="0" fontId="1" fillId="3" borderId="22" xfId="0" applyFont="1" applyFill="1" applyBorder="1" applyAlignment="1">
      <alignment horizontal="left"/>
    </xf>
    <xf numFmtId="0" fontId="1" fillId="3" borderId="22" xfId="0" applyFont="1" applyFill="1" applyBorder="1" applyAlignment="1"/>
    <xf numFmtId="40" fontId="4" fillId="3" borderId="22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/>
    </xf>
    <xf numFmtId="168" fontId="4" fillId="0" borderId="5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40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9" fontId="4" fillId="3" borderId="57" xfId="0" applyNumberFormat="1" applyFont="1" applyFill="1" applyBorder="1" applyAlignment="1">
      <alignment horizontal="center"/>
    </xf>
    <xf numFmtId="9" fontId="4" fillId="3" borderId="56" xfId="0" applyNumberFormat="1" applyFont="1" applyFill="1" applyBorder="1" applyAlignment="1">
      <alignment horizontal="center"/>
    </xf>
    <xf numFmtId="9" fontId="4" fillId="3" borderId="58" xfId="0" applyNumberFormat="1" applyFont="1" applyFill="1" applyBorder="1" applyAlignment="1">
      <alignment horizontal="center"/>
    </xf>
    <xf numFmtId="0" fontId="2" fillId="0" borderId="2" xfId="2" applyFont="1" applyBorder="1"/>
    <xf numFmtId="0" fontId="2" fillId="4" borderId="2" xfId="0" applyFont="1" applyFill="1" applyBorder="1" applyAlignment="1">
      <alignment wrapText="1"/>
    </xf>
    <xf numFmtId="4" fontId="2" fillId="4" borderId="2" xfId="635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4" fontId="2" fillId="4" borderId="2" xfId="0" applyNumberFormat="1" applyFont="1" applyFill="1" applyBorder="1" applyAlignment="1">
      <alignment horizontal="center" vertical="center"/>
    </xf>
    <xf numFmtId="0" fontId="2" fillId="0" borderId="2" xfId="2" quotePrefix="1" applyFont="1" applyBorder="1"/>
    <xf numFmtId="37" fontId="2" fillId="4" borderId="2" xfId="635" applyNumberFormat="1" applyFont="1" applyFill="1" applyBorder="1" applyAlignment="1">
      <alignment horizontal="center" vertical="center"/>
    </xf>
    <xf numFmtId="40" fontId="2" fillId="4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169" fontId="35" fillId="0" borderId="0" xfId="0" applyNumberFormat="1" applyFont="1" applyAlignment="1" applyProtection="1">
      <alignment horizontal="left"/>
    </xf>
    <xf numFmtId="169" fontId="33" fillId="0" borderId="0" xfId="0" applyNumberFormat="1" applyFont="1" applyAlignment="1" applyProtection="1">
      <alignment horizontal="left"/>
    </xf>
    <xf numFmtId="169" fontId="34" fillId="0" borderId="0" xfId="0" applyNumberFormat="1" applyFont="1" applyAlignment="1" applyProtection="1">
      <alignment horizontal="left"/>
    </xf>
    <xf numFmtId="169" fontId="35" fillId="0" borderId="0" xfId="0" applyNumberFormat="1" applyFont="1" applyBorder="1" applyAlignment="1" applyProtection="1">
      <alignment horizontal="left"/>
    </xf>
    <xf numFmtId="44" fontId="3" fillId="4" borderId="2" xfId="0" quotePrefix="1" applyNumberFormat="1" applyFont="1" applyFill="1" applyBorder="1" applyProtection="1"/>
    <xf numFmtId="49" fontId="3" fillId="0" borderId="2" xfId="2" applyNumberFormat="1" applyFont="1" applyBorder="1" applyAlignment="1">
      <alignment horizontal="left"/>
    </xf>
    <xf numFmtId="44" fontId="4" fillId="3" borderId="59" xfId="0" applyNumberFormat="1" applyFont="1" applyFill="1" applyBorder="1" applyAlignment="1">
      <alignment horizontal="center"/>
    </xf>
    <xf numFmtId="7" fontId="3" fillId="4" borderId="2" xfId="0" quotePrefix="1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7" fontId="3" fillId="4" borderId="1" xfId="0" quotePrefix="1" applyNumberFormat="1" applyFont="1" applyFill="1" applyBorder="1" applyProtection="1">
      <protection locked="0"/>
    </xf>
    <xf numFmtId="7" fontId="3" fillId="4" borderId="60" xfId="0" quotePrefix="1" applyNumberFormat="1" applyFont="1" applyFill="1" applyBorder="1" applyProtection="1">
      <protection locked="0"/>
    </xf>
    <xf numFmtId="1" fontId="3" fillId="2" borderId="60" xfId="0" applyNumberFormat="1" applyFont="1" applyFill="1" applyBorder="1"/>
    <xf numFmtId="1" fontId="3" fillId="2" borderId="7" xfId="0" applyNumberFormat="1" applyFont="1" applyFill="1" applyBorder="1"/>
    <xf numFmtId="0" fontId="1" fillId="36" borderId="7" xfId="0" applyFont="1" applyFill="1" applyBorder="1" applyAlignment="1">
      <alignment vertical="center"/>
    </xf>
    <xf numFmtId="7" fontId="3" fillId="4" borderId="7" xfId="0" quotePrefix="1" applyNumberFormat="1" applyFont="1" applyFill="1" applyBorder="1" applyProtection="1">
      <protection locked="0"/>
    </xf>
    <xf numFmtId="0" fontId="1" fillId="36" borderId="1" xfId="0" applyFon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40" fontId="1" fillId="0" borderId="3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8" fillId="0" borderId="30" xfId="0" applyNumberFormat="1" applyFont="1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636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" xfId="635" builtinId="3"/>
    <cellStyle name="Comma0" xfId="628" xr:uid="{00000000-0005-0000-0000-00001B000000}"/>
    <cellStyle name="Currency 2" xfId="43" xr:uid="{00000000-0005-0000-0000-00001C000000}"/>
    <cellStyle name="Currency0" xfId="629" xr:uid="{00000000-0005-0000-0000-00001D000000}"/>
    <cellStyle name="Date" xfId="630" xr:uid="{00000000-0005-0000-0000-00001E000000}"/>
    <cellStyle name="Explanatory Text 2" xfId="17" xr:uid="{00000000-0005-0000-0000-00001F000000}"/>
    <cellStyle name="Fixed" xfId="631" xr:uid="{00000000-0005-0000-0000-000020000000}"/>
    <cellStyle name="Good 2" xfId="7" xr:uid="{00000000-0005-0000-0000-000021000000}"/>
    <cellStyle name="Heading 1 2" xfId="632" xr:uid="{00000000-0005-0000-0000-000022000000}"/>
    <cellStyle name="Heading 1 3" xfId="3" xr:uid="{00000000-0005-0000-0000-000023000000}"/>
    <cellStyle name="Heading 2 2" xfId="633" xr:uid="{00000000-0005-0000-0000-000024000000}"/>
    <cellStyle name="Heading 2 3" xfId="4" xr:uid="{00000000-0005-0000-0000-000025000000}"/>
    <cellStyle name="Heading 3 2" xfId="5" xr:uid="{00000000-0005-0000-0000-000026000000}"/>
    <cellStyle name="Heading 4 2" xfId="6" xr:uid="{00000000-0005-0000-0000-000027000000}"/>
    <cellStyle name="Input 2" xfId="10" xr:uid="{00000000-0005-0000-0000-000028000000}"/>
    <cellStyle name="Linked Cell 2" xfId="13" xr:uid="{00000000-0005-0000-0000-000029000000}"/>
    <cellStyle name="Neutral 2" xfId="9" xr:uid="{00000000-0005-0000-0000-00002A000000}"/>
    <cellStyle name="Normal" xfId="0" builtinId="0"/>
    <cellStyle name="Normal 10" xfId="54" xr:uid="{00000000-0005-0000-0000-00002C000000}"/>
    <cellStyle name="Normal 10 2" xfId="106" xr:uid="{00000000-0005-0000-0000-00002D000000}"/>
    <cellStyle name="Normal 10 3" xfId="163" xr:uid="{00000000-0005-0000-0000-00002E000000}"/>
    <cellStyle name="Normal 10 4" xfId="220" xr:uid="{00000000-0005-0000-0000-00002F000000}"/>
    <cellStyle name="Normal 10 5" xfId="378" xr:uid="{00000000-0005-0000-0000-000030000000}"/>
    <cellStyle name="Normal 10 6" xfId="390" xr:uid="{00000000-0005-0000-0000-000031000000}"/>
    <cellStyle name="Normal 10 7" xfId="497" xr:uid="{00000000-0005-0000-0000-000032000000}"/>
    <cellStyle name="Normal 10 8" xfId="538" xr:uid="{00000000-0005-0000-0000-000033000000}"/>
    <cellStyle name="Normal 11" xfId="55" xr:uid="{00000000-0005-0000-0000-000034000000}"/>
    <cellStyle name="Normal 11 2" xfId="107" xr:uid="{00000000-0005-0000-0000-000035000000}"/>
    <cellStyle name="Normal 11 3" xfId="164" xr:uid="{00000000-0005-0000-0000-000036000000}"/>
    <cellStyle name="Normal 11 4" xfId="221" xr:uid="{00000000-0005-0000-0000-000037000000}"/>
    <cellStyle name="Normal 11 5" xfId="324" xr:uid="{00000000-0005-0000-0000-000038000000}"/>
    <cellStyle name="Normal 11 6" xfId="441" xr:uid="{00000000-0005-0000-0000-000039000000}"/>
    <cellStyle name="Normal 11 7" xfId="451" xr:uid="{00000000-0005-0000-0000-00003A000000}"/>
    <cellStyle name="Normal 11 8" xfId="504" xr:uid="{00000000-0005-0000-0000-00003B000000}"/>
    <cellStyle name="Normal 12" xfId="56" xr:uid="{00000000-0005-0000-0000-00003C000000}"/>
    <cellStyle name="Normal 12 2" xfId="108" xr:uid="{00000000-0005-0000-0000-00003D000000}"/>
    <cellStyle name="Normal 12 3" xfId="165" xr:uid="{00000000-0005-0000-0000-00003E000000}"/>
    <cellStyle name="Normal 12 4" xfId="222" xr:uid="{00000000-0005-0000-0000-00003F000000}"/>
    <cellStyle name="Normal 12 5" xfId="377" xr:uid="{00000000-0005-0000-0000-000040000000}"/>
    <cellStyle name="Normal 12 6" xfId="389" xr:uid="{00000000-0005-0000-0000-000041000000}"/>
    <cellStyle name="Normal 12 7" xfId="496" xr:uid="{00000000-0005-0000-0000-000042000000}"/>
    <cellStyle name="Normal 12 8" xfId="537" xr:uid="{00000000-0005-0000-0000-000043000000}"/>
    <cellStyle name="Normal 13" xfId="57" xr:uid="{00000000-0005-0000-0000-000044000000}"/>
    <cellStyle name="Normal 13 2" xfId="109" xr:uid="{00000000-0005-0000-0000-000045000000}"/>
    <cellStyle name="Normal 13 3" xfId="166" xr:uid="{00000000-0005-0000-0000-000046000000}"/>
    <cellStyle name="Normal 13 4" xfId="223" xr:uid="{00000000-0005-0000-0000-000047000000}"/>
    <cellStyle name="Normal 13 5" xfId="323" xr:uid="{00000000-0005-0000-0000-000048000000}"/>
    <cellStyle name="Normal 13 6" xfId="440" xr:uid="{00000000-0005-0000-0000-000049000000}"/>
    <cellStyle name="Normal 13 7" xfId="450" xr:uid="{00000000-0005-0000-0000-00004A000000}"/>
    <cellStyle name="Normal 13 8" xfId="503" xr:uid="{00000000-0005-0000-0000-00004B000000}"/>
    <cellStyle name="Normal 14" xfId="45" xr:uid="{00000000-0005-0000-0000-00004C000000}"/>
    <cellStyle name="Normal 14 2" xfId="110" xr:uid="{00000000-0005-0000-0000-00004D000000}"/>
    <cellStyle name="Normal 14 3" xfId="167" xr:uid="{00000000-0005-0000-0000-00004E000000}"/>
    <cellStyle name="Normal 14 4" xfId="224" xr:uid="{00000000-0005-0000-0000-00004F000000}"/>
    <cellStyle name="Normal 14 5" xfId="376" xr:uid="{00000000-0005-0000-0000-000050000000}"/>
    <cellStyle name="Normal 14 6" xfId="388" xr:uid="{00000000-0005-0000-0000-000051000000}"/>
    <cellStyle name="Normal 14 7" xfId="495" xr:uid="{00000000-0005-0000-0000-000052000000}"/>
    <cellStyle name="Normal 14 8" xfId="536" xr:uid="{00000000-0005-0000-0000-000053000000}"/>
    <cellStyle name="Normal 15" xfId="58" xr:uid="{00000000-0005-0000-0000-000054000000}"/>
    <cellStyle name="Normal 15 2" xfId="111" xr:uid="{00000000-0005-0000-0000-000055000000}"/>
    <cellStyle name="Normal 15 3" xfId="168" xr:uid="{00000000-0005-0000-0000-000056000000}"/>
    <cellStyle name="Normal 15 4" xfId="225" xr:uid="{00000000-0005-0000-0000-000057000000}"/>
    <cellStyle name="Normal 15 5" xfId="322" xr:uid="{00000000-0005-0000-0000-000058000000}"/>
    <cellStyle name="Normal 15 6" xfId="439" xr:uid="{00000000-0005-0000-0000-000059000000}"/>
    <cellStyle name="Normal 15 7" xfId="449" xr:uid="{00000000-0005-0000-0000-00005A000000}"/>
    <cellStyle name="Normal 15 8" xfId="502" xr:uid="{00000000-0005-0000-0000-00005B000000}"/>
    <cellStyle name="Normal 16" xfId="59" xr:uid="{00000000-0005-0000-0000-00005C000000}"/>
    <cellStyle name="Normal 16 2" xfId="112" xr:uid="{00000000-0005-0000-0000-00005D000000}"/>
    <cellStyle name="Normal 16 3" xfId="169" xr:uid="{00000000-0005-0000-0000-00005E000000}"/>
    <cellStyle name="Normal 16 4" xfId="226" xr:uid="{00000000-0005-0000-0000-00005F000000}"/>
    <cellStyle name="Normal 16 5" xfId="375" xr:uid="{00000000-0005-0000-0000-000060000000}"/>
    <cellStyle name="Normal 16 6" xfId="387" xr:uid="{00000000-0005-0000-0000-000061000000}"/>
    <cellStyle name="Normal 16 7" xfId="494" xr:uid="{00000000-0005-0000-0000-000062000000}"/>
    <cellStyle name="Normal 16 8" xfId="535" xr:uid="{00000000-0005-0000-0000-000063000000}"/>
    <cellStyle name="Normal 17" xfId="60" xr:uid="{00000000-0005-0000-0000-000064000000}"/>
    <cellStyle name="Normal 17 2" xfId="113" xr:uid="{00000000-0005-0000-0000-000065000000}"/>
    <cellStyle name="Normal 17 3" xfId="170" xr:uid="{00000000-0005-0000-0000-000066000000}"/>
    <cellStyle name="Normal 17 4" xfId="227" xr:uid="{00000000-0005-0000-0000-000067000000}"/>
    <cellStyle name="Normal 17 5" xfId="321" xr:uid="{00000000-0005-0000-0000-000068000000}"/>
    <cellStyle name="Normal 17 6" xfId="438" xr:uid="{00000000-0005-0000-0000-000069000000}"/>
    <cellStyle name="Normal 17 7" xfId="448" xr:uid="{00000000-0005-0000-0000-00006A000000}"/>
    <cellStyle name="Normal 17 8" xfId="501" xr:uid="{00000000-0005-0000-0000-00006B000000}"/>
    <cellStyle name="Normal 18" xfId="61" xr:uid="{00000000-0005-0000-0000-00006C000000}"/>
    <cellStyle name="Normal 18 2" xfId="114" xr:uid="{00000000-0005-0000-0000-00006D000000}"/>
    <cellStyle name="Normal 18 3" xfId="171" xr:uid="{00000000-0005-0000-0000-00006E000000}"/>
    <cellStyle name="Normal 18 4" xfId="228" xr:uid="{00000000-0005-0000-0000-00006F000000}"/>
    <cellStyle name="Normal 18 5" xfId="374" xr:uid="{00000000-0005-0000-0000-000070000000}"/>
    <cellStyle name="Normal 18 6" xfId="386" xr:uid="{00000000-0005-0000-0000-000071000000}"/>
    <cellStyle name="Normal 18 7" xfId="493" xr:uid="{00000000-0005-0000-0000-000072000000}"/>
    <cellStyle name="Normal 18 8" xfId="534" xr:uid="{00000000-0005-0000-0000-000073000000}"/>
    <cellStyle name="Normal 19" xfId="62" xr:uid="{00000000-0005-0000-0000-000074000000}"/>
    <cellStyle name="Normal 19 2" xfId="115" xr:uid="{00000000-0005-0000-0000-000075000000}"/>
    <cellStyle name="Normal 19 3" xfId="172" xr:uid="{00000000-0005-0000-0000-000076000000}"/>
    <cellStyle name="Normal 19 4" xfId="229" xr:uid="{00000000-0005-0000-0000-000077000000}"/>
    <cellStyle name="Normal 19 5" xfId="320" xr:uid="{00000000-0005-0000-0000-000078000000}"/>
    <cellStyle name="Normal 19 6" xfId="437" xr:uid="{00000000-0005-0000-0000-000079000000}"/>
    <cellStyle name="Normal 19 7" xfId="447" xr:uid="{00000000-0005-0000-0000-00007A000000}"/>
    <cellStyle name="Normal 19 8" xfId="500" xr:uid="{00000000-0005-0000-0000-00007B000000}"/>
    <cellStyle name="Normal 2" xfId="46" xr:uid="{00000000-0005-0000-0000-00007C000000}"/>
    <cellStyle name="Normal 2 10" xfId="550" xr:uid="{00000000-0005-0000-0000-00007D000000}"/>
    <cellStyle name="Normal 2 11" xfId="556" xr:uid="{00000000-0005-0000-0000-00007E000000}"/>
    <cellStyle name="Normal 2 12" xfId="562" xr:uid="{00000000-0005-0000-0000-00007F000000}"/>
    <cellStyle name="Normal 2 13" xfId="568" xr:uid="{00000000-0005-0000-0000-000080000000}"/>
    <cellStyle name="Normal 2 14" xfId="574" xr:uid="{00000000-0005-0000-0000-000081000000}"/>
    <cellStyle name="Normal 2 15" xfId="580" xr:uid="{00000000-0005-0000-0000-000082000000}"/>
    <cellStyle name="Normal 2 16" xfId="586" xr:uid="{00000000-0005-0000-0000-000083000000}"/>
    <cellStyle name="Normal 2 17" xfId="592" xr:uid="{00000000-0005-0000-0000-000084000000}"/>
    <cellStyle name="Normal 2 18" xfId="598" xr:uid="{00000000-0005-0000-0000-000085000000}"/>
    <cellStyle name="Normal 2 19" xfId="604" xr:uid="{00000000-0005-0000-0000-000086000000}"/>
    <cellStyle name="Normal 2 2" xfId="97" xr:uid="{00000000-0005-0000-0000-000087000000}"/>
    <cellStyle name="Normal 2 2 2" xfId="98" xr:uid="{00000000-0005-0000-0000-000088000000}"/>
    <cellStyle name="Normal 2 2 2 2" xfId="273" xr:uid="{00000000-0005-0000-0000-000089000000}"/>
    <cellStyle name="Normal 2 2 2 2 2" xfId="274" xr:uid="{00000000-0005-0000-0000-00008A000000}"/>
    <cellStyle name="Normal 2 2 2 2 3" xfId="353" xr:uid="{00000000-0005-0000-0000-00008B000000}"/>
    <cellStyle name="Normal 2 2 2 2 4" xfId="342" xr:uid="{00000000-0005-0000-0000-00008C000000}"/>
    <cellStyle name="Normal 2 2 2 2 5" xfId="472" xr:uid="{00000000-0005-0000-0000-00008D000000}"/>
    <cellStyle name="Normal 2 2 2 2 6" xfId="513" xr:uid="{00000000-0005-0000-0000-00008E000000}"/>
    <cellStyle name="Normal 2 2 2 3" xfId="381" xr:uid="{00000000-0005-0000-0000-00008F000000}"/>
    <cellStyle name="Normal 2 2 2 4" xfId="300" xr:uid="{00000000-0005-0000-0000-000090000000}"/>
    <cellStyle name="Normal 2 2 2 5" xfId="417" xr:uid="{00000000-0005-0000-0000-000091000000}"/>
    <cellStyle name="Normal 2 2 2 6" xfId="407" xr:uid="{00000000-0005-0000-0000-000092000000}"/>
    <cellStyle name="Normal 2 2 2 7" xfId="469" xr:uid="{00000000-0005-0000-0000-000093000000}"/>
    <cellStyle name="Normal 2 2 3" xfId="155" xr:uid="{00000000-0005-0000-0000-000094000000}"/>
    <cellStyle name="Normal 2 2 4" xfId="212" xr:uid="{00000000-0005-0000-0000-000095000000}"/>
    <cellStyle name="Normal 2 2 4 2" xfId="380" xr:uid="{00000000-0005-0000-0000-000096000000}"/>
    <cellStyle name="Normal 2 2 4 3" xfId="444" xr:uid="{00000000-0005-0000-0000-000097000000}"/>
    <cellStyle name="Normal 2 2 4 4" xfId="499" xr:uid="{00000000-0005-0000-0000-000098000000}"/>
    <cellStyle name="Normal 2 2 4 5" xfId="541" xr:uid="{00000000-0005-0000-0000-000099000000}"/>
    <cellStyle name="Normal 2 2 4 6" xfId="543" xr:uid="{00000000-0005-0000-0000-00009A000000}"/>
    <cellStyle name="Normal 2 2 5" xfId="333" xr:uid="{00000000-0005-0000-0000-00009B000000}"/>
    <cellStyle name="Normal 2 2 6" xfId="351" xr:uid="{00000000-0005-0000-0000-00009C000000}"/>
    <cellStyle name="Normal 2 2 7" xfId="459" xr:uid="{00000000-0005-0000-0000-00009D000000}"/>
    <cellStyle name="Normal 2 2 8" xfId="511" xr:uid="{00000000-0005-0000-0000-00009E000000}"/>
    <cellStyle name="Normal 2 20" xfId="610" xr:uid="{00000000-0005-0000-0000-00009F000000}"/>
    <cellStyle name="Normal 2 21" xfId="616" xr:uid="{00000000-0005-0000-0000-0000A0000000}"/>
    <cellStyle name="Normal 2 22" xfId="622" xr:uid="{00000000-0005-0000-0000-0000A1000000}"/>
    <cellStyle name="Normal 2 3" xfId="154" xr:uid="{00000000-0005-0000-0000-0000A2000000}"/>
    <cellStyle name="Normal 2 3 2" xfId="269" xr:uid="{00000000-0005-0000-0000-0000A3000000}"/>
    <cellStyle name="Normal 2 3 2 2" xfId="326" xr:uid="{00000000-0005-0000-0000-0000A4000000}"/>
    <cellStyle name="Normal 2 3 2 3" xfId="392" xr:uid="{00000000-0005-0000-0000-0000A5000000}"/>
    <cellStyle name="Normal 2 3 2 4" xfId="453" xr:uid="{00000000-0005-0000-0000-0000A6000000}"/>
    <cellStyle name="Normal 2 3 2 5" xfId="507" xr:uid="{00000000-0005-0000-0000-0000A7000000}"/>
    <cellStyle name="Normal 2 3 2 6" xfId="542" xr:uid="{00000000-0005-0000-0000-0000A8000000}"/>
    <cellStyle name="Normal 2 3 3" xfId="382" xr:uid="{00000000-0005-0000-0000-0000A9000000}"/>
    <cellStyle name="Normal 2 3 4" xfId="302" xr:uid="{00000000-0005-0000-0000-0000AA000000}"/>
    <cellStyle name="Normal 2 3 5" xfId="419" xr:uid="{00000000-0005-0000-0000-0000AB000000}"/>
    <cellStyle name="Normal 2 3 6" xfId="406" xr:uid="{00000000-0005-0000-0000-0000AC000000}"/>
    <cellStyle name="Normal 2 3 7" xfId="468" xr:uid="{00000000-0005-0000-0000-0000AD000000}"/>
    <cellStyle name="Normal 2 4" xfId="211" xr:uid="{00000000-0005-0000-0000-0000AE000000}"/>
    <cellStyle name="Normal 2 4 2" xfId="270" xr:uid="{00000000-0005-0000-0000-0000AF000000}"/>
    <cellStyle name="Normal 2 4 3" xfId="355" xr:uid="{00000000-0005-0000-0000-0000B0000000}"/>
    <cellStyle name="Normal 2 4 4" xfId="341" xr:uid="{00000000-0005-0000-0000-0000B1000000}"/>
    <cellStyle name="Normal 2 4 5" xfId="474" xr:uid="{00000000-0005-0000-0000-0000B2000000}"/>
    <cellStyle name="Normal 2 4 6" xfId="515" xr:uid="{00000000-0005-0000-0000-0000B3000000}"/>
    <cellStyle name="Normal 2 5" xfId="281" xr:uid="{00000000-0005-0000-0000-0000B4000000}"/>
    <cellStyle name="Normal 2 6" xfId="398" xr:uid="{00000000-0005-0000-0000-0000B5000000}"/>
    <cellStyle name="Normal 2 7" xfId="414" xr:uid="{00000000-0005-0000-0000-0000B6000000}"/>
    <cellStyle name="Normal 2 8" xfId="470" xr:uid="{00000000-0005-0000-0000-0000B7000000}"/>
    <cellStyle name="Normal 2 9" xfId="544" xr:uid="{00000000-0005-0000-0000-0000B8000000}"/>
    <cellStyle name="Normal 20" xfId="63" xr:uid="{00000000-0005-0000-0000-0000B9000000}"/>
    <cellStyle name="Normal 20 2" xfId="116" xr:uid="{00000000-0005-0000-0000-0000BA000000}"/>
    <cellStyle name="Normal 20 3" xfId="173" xr:uid="{00000000-0005-0000-0000-0000BB000000}"/>
    <cellStyle name="Normal 20 4" xfId="230" xr:uid="{00000000-0005-0000-0000-0000BC000000}"/>
    <cellStyle name="Normal 20 5" xfId="373" xr:uid="{00000000-0005-0000-0000-0000BD000000}"/>
    <cellStyle name="Normal 20 6" xfId="385" xr:uid="{00000000-0005-0000-0000-0000BE000000}"/>
    <cellStyle name="Normal 20 7" xfId="492" xr:uid="{00000000-0005-0000-0000-0000BF000000}"/>
    <cellStyle name="Normal 20 8" xfId="533" xr:uid="{00000000-0005-0000-0000-0000C0000000}"/>
    <cellStyle name="Normal 21" xfId="2" xr:uid="{00000000-0005-0000-0000-0000C1000000}"/>
    <cellStyle name="Normal 21 2" xfId="117" xr:uid="{00000000-0005-0000-0000-0000C2000000}"/>
    <cellStyle name="Normal 21 3" xfId="174" xr:uid="{00000000-0005-0000-0000-0000C3000000}"/>
    <cellStyle name="Normal 21 4" xfId="231" xr:uid="{00000000-0005-0000-0000-0000C4000000}"/>
    <cellStyle name="Normal 21 5" xfId="319" xr:uid="{00000000-0005-0000-0000-0000C5000000}"/>
    <cellStyle name="Normal 21 6" xfId="436" xr:uid="{00000000-0005-0000-0000-0000C6000000}"/>
    <cellStyle name="Normal 21 7" xfId="446" xr:uid="{00000000-0005-0000-0000-0000C7000000}"/>
    <cellStyle name="Normal 21 8" xfId="327" xr:uid="{00000000-0005-0000-0000-0000C8000000}"/>
    <cellStyle name="Normal 22" xfId="64" xr:uid="{00000000-0005-0000-0000-0000C9000000}"/>
    <cellStyle name="Normal 22 2" xfId="118" xr:uid="{00000000-0005-0000-0000-0000CA000000}"/>
    <cellStyle name="Normal 22 3" xfId="175" xr:uid="{00000000-0005-0000-0000-0000CB000000}"/>
    <cellStyle name="Normal 22 4" xfId="232" xr:uid="{00000000-0005-0000-0000-0000CC000000}"/>
    <cellStyle name="Normal 22 5" xfId="372" xr:uid="{00000000-0005-0000-0000-0000CD000000}"/>
    <cellStyle name="Normal 22 6" xfId="384" xr:uid="{00000000-0005-0000-0000-0000CE000000}"/>
    <cellStyle name="Normal 22 7" xfId="491" xr:uid="{00000000-0005-0000-0000-0000CF000000}"/>
    <cellStyle name="Normal 22 8" xfId="532" xr:uid="{00000000-0005-0000-0000-0000D0000000}"/>
    <cellStyle name="Normal 23" xfId="65" xr:uid="{00000000-0005-0000-0000-0000D1000000}"/>
    <cellStyle name="Normal 23 2" xfId="119" xr:uid="{00000000-0005-0000-0000-0000D2000000}"/>
    <cellStyle name="Normal 23 3" xfId="176" xr:uid="{00000000-0005-0000-0000-0000D3000000}"/>
    <cellStyle name="Normal 23 4" xfId="233" xr:uid="{00000000-0005-0000-0000-0000D4000000}"/>
    <cellStyle name="Normal 23 5" xfId="318" xr:uid="{00000000-0005-0000-0000-0000D5000000}"/>
    <cellStyle name="Normal 23 6" xfId="435" xr:uid="{00000000-0005-0000-0000-0000D6000000}"/>
    <cellStyle name="Normal 23 7" xfId="445" xr:uid="{00000000-0005-0000-0000-0000D7000000}"/>
    <cellStyle name="Normal 23 8" xfId="460" xr:uid="{00000000-0005-0000-0000-0000D8000000}"/>
    <cellStyle name="Normal 24" xfId="66" xr:uid="{00000000-0005-0000-0000-0000D9000000}"/>
    <cellStyle name="Normal 24 2" xfId="120" xr:uid="{00000000-0005-0000-0000-0000DA000000}"/>
    <cellStyle name="Normal 24 3" xfId="177" xr:uid="{00000000-0005-0000-0000-0000DB000000}"/>
    <cellStyle name="Normal 24 4" xfId="234" xr:uid="{00000000-0005-0000-0000-0000DC000000}"/>
    <cellStyle name="Normal 24 5" xfId="371" xr:uid="{00000000-0005-0000-0000-0000DD000000}"/>
    <cellStyle name="Normal 24 6" xfId="383" xr:uid="{00000000-0005-0000-0000-0000DE000000}"/>
    <cellStyle name="Normal 24 7" xfId="490" xr:uid="{00000000-0005-0000-0000-0000DF000000}"/>
    <cellStyle name="Normal 24 8" xfId="509" xr:uid="{00000000-0005-0000-0000-0000E0000000}"/>
    <cellStyle name="Normal 25" xfId="67" xr:uid="{00000000-0005-0000-0000-0000E1000000}"/>
    <cellStyle name="Normal 25 2" xfId="121" xr:uid="{00000000-0005-0000-0000-0000E2000000}"/>
    <cellStyle name="Normal 25 3" xfId="178" xr:uid="{00000000-0005-0000-0000-0000E3000000}"/>
    <cellStyle name="Normal 25 4" xfId="235" xr:uid="{00000000-0005-0000-0000-0000E4000000}"/>
    <cellStyle name="Normal 25 5" xfId="317" xr:uid="{00000000-0005-0000-0000-0000E5000000}"/>
    <cellStyle name="Normal 25 6" xfId="395" xr:uid="{00000000-0005-0000-0000-0000E6000000}"/>
    <cellStyle name="Normal 25 7" xfId="350" xr:uid="{00000000-0005-0000-0000-0000E7000000}"/>
    <cellStyle name="Normal 25 8" xfId="408" xr:uid="{00000000-0005-0000-0000-0000E8000000}"/>
    <cellStyle name="Normal 26" xfId="68" xr:uid="{00000000-0005-0000-0000-0000E9000000}"/>
    <cellStyle name="Normal 26 2" xfId="122" xr:uid="{00000000-0005-0000-0000-0000EA000000}"/>
    <cellStyle name="Normal 26 3" xfId="179" xr:uid="{00000000-0005-0000-0000-0000EB000000}"/>
    <cellStyle name="Normal 26 4" xfId="236" xr:uid="{00000000-0005-0000-0000-0000EC000000}"/>
    <cellStyle name="Normal 26 5" xfId="330" xr:uid="{00000000-0005-0000-0000-0000ED000000}"/>
    <cellStyle name="Normal 26 6" xfId="298" xr:uid="{00000000-0005-0000-0000-0000EE000000}"/>
    <cellStyle name="Normal 26 7" xfId="456" xr:uid="{00000000-0005-0000-0000-0000EF000000}"/>
    <cellStyle name="Normal 26 8" xfId="531" xr:uid="{00000000-0005-0000-0000-0000F0000000}"/>
    <cellStyle name="Normal 27" xfId="69" xr:uid="{00000000-0005-0000-0000-0000F1000000}"/>
    <cellStyle name="Normal 27 2" xfId="123" xr:uid="{00000000-0005-0000-0000-0000F2000000}"/>
    <cellStyle name="Normal 27 3" xfId="180" xr:uid="{00000000-0005-0000-0000-0000F3000000}"/>
    <cellStyle name="Normal 27 4" xfId="237" xr:uid="{00000000-0005-0000-0000-0000F4000000}"/>
    <cellStyle name="Normal 27 5" xfId="277" xr:uid="{00000000-0005-0000-0000-0000F5000000}"/>
    <cellStyle name="Normal 27 6" xfId="434" xr:uid="{00000000-0005-0000-0000-0000F6000000}"/>
    <cellStyle name="Normal 27 7" xfId="393" xr:uid="{00000000-0005-0000-0000-0000F7000000}"/>
    <cellStyle name="Normal 27 8" xfId="413" xr:uid="{00000000-0005-0000-0000-0000F8000000}"/>
    <cellStyle name="Normal 28" xfId="70" xr:uid="{00000000-0005-0000-0000-0000F9000000}"/>
    <cellStyle name="Normal 28 2" xfId="124" xr:uid="{00000000-0005-0000-0000-0000FA000000}"/>
    <cellStyle name="Normal 28 3" xfId="181" xr:uid="{00000000-0005-0000-0000-0000FB000000}"/>
    <cellStyle name="Normal 28 4" xfId="238" xr:uid="{00000000-0005-0000-0000-0000FC000000}"/>
    <cellStyle name="Normal 28 5" xfId="370" xr:uid="{00000000-0005-0000-0000-0000FD000000}"/>
    <cellStyle name="Normal 28 6" xfId="282" xr:uid="{00000000-0005-0000-0000-0000FE000000}"/>
    <cellStyle name="Normal 28 7" xfId="489" xr:uid="{00000000-0005-0000-0000-0000FF000000}"/>
    <cellStyle name="Normal 28 8" xfId="530" xr:uid="{00000000-0005-0000-0000-000000010000}"/>
    <cellStyle name="Normal 29" xfId="71" xr:uid="{00000000-0005-0000-0000-000001010000}"/>
    <cellStyle name="Normal 29 2" xfId="125" xr:uid="{00000000-0005-0000-0000-000002010000}"/>
    <cellStyle name="Normal 29 3" xfId="182" xr:uid="{00000000-0005-0000-0000-000003010000}"/>
    <cellStyle name="Normal 29 4" xfId="239" xr:uid="{00000000-0005-0000-0000-000004010000}"/>
    <cellStyle name="Normal 29 5" xfId="316" xr:uid="{00000000-0005-0000-0000-000005010000}"/>
    <cellStyle name="Normal 29 6" xfId="433" xr:uid="{00000000-0005-0000-0000-000006010000}"/>
    <cellStyle name="Normal 29 7" xfId="399" xr:uid="{00000000-0005-0000-0000-000007010000}"/>
    <cellStyle name="Normal 29 8" xfId="461" xr:uid="{00000000-0005-0000-0000-000008010000}"/>
    <cellStyle name="Normal 3" xfId="47" xr:uid="{00000000-0005-0000-0000-000009010000}"/>
    <cellStyle name="Normal 3 10" xfId="551" xr:uid="{00000000-0005-0000-0000-00000A010000}"/>
    <cellStyle name="Normal 3 11" xfId="557" xr:uid="{00000000-0005-0000-0000-00000B010000}"/>
    <cellStyle name="Normal 3 12" xfId="563" xr:uid="{00000000-0005-0000-0000-00000C010000}"/>
    <cellStyle name="Normal 3 13" xfId="569" xr:uid="{00000000-0005-0000-0000-00000D010000}"/>
    <cellStyle name="Normal 3 14" xfId="575" xr:uid="{00000000-0005-0000-0000-00000E010000}"/>
    <cellStyle name="Normal 3 15" xfId="581" xr:uid="{00000000-0005-0000-0000-00000F010000}"/>
    <cellStyle name="Normal 3 16" xfId="587" xr:uid="{00000000-0005-0000-0000-000010010000}"/>
    <cellStyle name="Normal 3 17" xfId="593" xr:uid="{00000000-0005-0000-0000-000011010000}"/>
    <cellStyle name="Normal 3 18" xfId="599" xr:uid="{00000000-0005-0000-0000-000012010000}"/>
    <cellStyle name="Normal 3 19" xfId="605" xr:uid="{00000000-0005-0000-0000-000013010000}"/>
    <cellStyle name="Normal 3 2" xfId="99" xr:uid="{00000000-0005-0000-0000-000014010000}"/>
    <cellStyle name="Normal 3 20" xfId="611" xr:uid="{00000000-0005-0000-0000-000015010000}"/>
    <cellStyle name="Normal 3 21" xfId="617" xr:uid="{00000000-0005-0000-0000-000016010000}"/>
    <cellStyle name="Normal 3 22" xfId="623" xr:uid="{00000000-0005-0000-0000-000017010000}"/>
    <cellStyle name="Normal 3 3" xfId="156" xr:uid="{00000000-0005-0000-0000-000018010000}"/>
    <cellStyle name="Normal 3 4" xfId="213" xr:uid="{00000000-0005-0000-0000-000019010000}"/>
    <cellStyle name="Normal 3 5" xfId="280" xr:uid="{00000000-0005-0000-0000-00001A010000}"/>
    <cellStyle name="Normal 3 6" xfId="397" xr:uid="{00000000-0005-0000-0000-00001B010000}"/>
    <cellStyle name="Normal 3 7" xfId="343" xr:uid="{00000000-0005-0000-0000-00001C010000}"/>
    <cellStyle name="Normal 3 8" xfId="416" xr:uid="{00000000-0005-0000-0000-00001D010000}"/>
    <cellStyle name="Normal 3 9" xfId="545" xr:uid="{00000000-0005-0000-0000-00001E010000}"/>
    <cellStyle name="Normal 30" xfId="72" xr:uid="{00000000-0005-0000-0000-00001F010000}"/>
    <cellStyle name="Normal 30 2" xfId="126" xr:uid="{00000000-0005-0000-0000-000020010000}"/>
    <cellStyle name="Normal 30 3" xfId="183" xr:uid="{00000000-0005-0000-0000-000021010000}"/>
    <cellStyle name="Normal 30 4" xfId="240" xr:uid="{00000000-0005-0000-0000-000022010000}"/>
    <cellStyle name="Normal 30 5" xfId="369" xr:uid="{00000000-0005-0000-0000-000023010000}"/>
    <cellStyle name="Normal 30 6" xfId="334" xr:uid="{00000000-0005-0000-0000-000024010000}"/>
    <cellStyle name="Normal 30 7" xfId="488" xr:uid="{00000000-0005-0000-0000-000025010000}"/>
    <cellStyle name="Normal 30 8" xfId="529" xr:uid="{00000000-0005-0000-0000-000026010000}"/>
    <cellStyle name="Normal 31" xfId="73" xr:uid="{00000000-0005-0000-0000-000027010000}"/>
    <cellStyle name="Normal 31 2" xfId="127" xr:uid="{00000000-0005-0000-0000-000028010000}"/>
    <cellStyle name="Normal 31 3" xfId="184" xr:uid="{00000000-0005-0000-0000-000029010000}"/>
    <cellStyle name="Normal 31 4" xfId="241" xr:uid="{00000000-0005-0000-0000-00002A010000}"/>
    <cellStyle name="Normal 31 5" xfId="315" xr:uid="{00000000-0005-0000-0000-00002B010000}"/>
    <cellStyle name="Normal 31 6" xfId="432" xr:uid="{00000000-0005-0000-0000-00002C010000}"/>
    <cellStyle name="Normal 31 7" xfId="297" xr:uid="{00000000-0005-0000-0000-00002D010000}"/>
    <cellStyle name="Normal 31 8" xfId="292" xr:uid="{00000000-0005-0000-0000-00002E010000}"/>
    <cellStyle name="Normal 32 2" xfId="128" xr:uid="{00000000-0005-0000-0000-00002F010000}"/>
    <cellStyle name="Normal 32 3" xfId="185" xr:uid="{00000000-0005-0000-0000-000030010000}"/>
    <cellStyle name="Normal 32 4" xfId="242" xr:uid="{00000000-0005-0000-0000-000031010000}"/>
    <cellStyle name="Normal 32 5" xfId="368" xr:uid="{00000000-0005-0000-0000-000032010000}"/>
    <cellStyle name="Normal 32 6" xfId="283" xr:uid="{00000000-0005-0000-0000-000033010000}"/>
    <cellStyle name="Normal 32 7" xfId="487" xr:uid="{00000000-0005-0000-0000-000034010000}"/>
    <cellStyle name="Normal 32 8" xfId="528" xr:uid="{00000000-0005-0000-0000-000035010000}"/>
    <cellStyle name="Normal 33" xfId="74" xr:uid="{00000000-0005-0000-0000-000036010000}"/>
    <cellStyle name="Normal 33 2" xfId="129" xr:uid="{00000000-0005-0000-0000-000037010000}"/>
    <cellStyle name="Normal 33 3" xfId="186" xr:uid="{00000000-0005-0000-0000-000038010000}"/>
    <cellStyle name="Normal 33 4" xfId="243" xr:uid="{00000000-0005-0000-0000-000039010000}"/>
    <cellStyle name="Normal 33 5" xfId="314" xr:uid="{00000000-0005-0000-0000-00003A010000}"/>
    <cellStyle name="Normal 33 6" xfId="431" xr:uid="{00000000-0005-0000-0000-00003B010000}"/>
    <cellStyle name="Normal 33 7" xfId="400" xr:uid="{00000000-0005-0000-0000-00003C010000}"/>
    <cellStyle name="Normal 33 8" xfId="462" xr:uid="{00000000-0005-0000-0000-00003D010000}"/>
    <cellStyle name="Normal 34" xfId="75" xr:uid="{00000000-0005-0000-0000-00003E010000}"/>
    <cellStyle name="Normal 34 2" xfId="130" xr:uid="{00000000-0005-0000-0000-00003F010000}"/>
    <cellStyle name="Normal 34 3" xfId="187" xr:uid="{00000000-0005-0000-0000-000040010000}"/>
    <cellStyle name="Normal 34 4" xfId="244" xr:uid="{00000000-0005-0000-0000-000041010000}"/>
    <cellStyle name="Normal 34 5" xfId="367" xr:uid="{00000000-0005-0000-0000-000042010000}"/>
    <cellStyle name="Normal 34 6" xfId="335" xr:uid="{00000000-0005-0000-0000-000043010000}"/>
    <cellStyle name="Normal 34 7" xfId="486" xr:uid="{00000000-0005-0000-0000-000044010000}"/>
    <cellStyle name="Normal 34 8" xfId="527" xr:uid="{00000000-0005-0000-0000-000045010000}"/>
    <cellStyle name="Normal 35" xfId="76" xr:uid="{00000000-0005-0000-0000-000046010000}"/>
    <cellStyle name="Normal 35 2" xfId="131" xr:uid="{00000000-0005-0000-0000-000047010000}"/>
    <cellStyle name="Normal 35 3" xfId="188" xr:uid="{00000000-0005-0000-0000-000048010000}"/>
    <cellStyle name="Normal 35 4" xfId="245" xr:uid="{00000000-0005-0000-0000-000049010000}"/>
    <cellStyle name="Normal 35 5" xfId="313" xr:uid="{00000000-0005-0000-0000-00004A010000}"/>
    <cellStyle name="Normal 35 6" xfId="430" xr:uid="{00000000-0005-0000-0000-00004B010000}"/>
    <cellStyle name="Normal 35 7" xfId="349" xr:uid="{00000000-0005-0000-0000-00004C010000}"/>
    <cellStyle name="Normal 35 8" xfId="412" xr:uid="{00000000-0005-0000-0000-00004D010000}"/>
    <cellStyle name="Normal 36" xfId="77" xr:uid="{00000000-0005-0000-0000-00004E010000}"/>
    <cellStyle name="Normal 36 2" xfId="132" xr:uid="{00000000-0005-0000-0000-00004F010000}"/>
    <cellStyle name="Normal 36 3" xfId="189" xr:uid="{00000000-0005-0000-0000-000050010000}"/>
    <cellStyle name="Normal 36 4" xfId="246" xr:uid="{00000000-0005-0000-0000-000051010000}"/>
    <cellStyle name="Normal 36 5" xfId="366" xr:uid="{00000000-0005-0000-0000-000052010000}"/>
    <cellStyle name="Normal 36 6" xfId="284" xr:uid="{00000000-0005-0000-0000-000053010000}"/>
    <cellStyle name="Normal 36 7" xfId="485" xr:uid="{00000000-0005-0000-0000-000054010000}"/>
    <cellStyle name="Normal 36 8" xfId="526" xr:uid="{00000000-0005-0000-0000-000055010000}"/>
    <cellStyle name="Normal 37" xfId="78" xr:uid="{00000000-0005-0000-0000-000056010000}"/>
    <cellStyle name="Normal 37 2" xfId="133" xr:uid="{00000000-0005-0000-0000-000057010000}"/>
    <cellStyle name="Normal 37 3" xfId="190" xr:uid="{00000000-0005-0000-0000-000058010000}"/>
    <cellStyle name="Normal 37 4" xfId="247" xr:uid="{00000000-0005-0000-0000-000059010000}"/>
    <cellStyle name="Normal 37 5" xfId="312" xr:uid="{00000000-0005-0000-0000-00005A010000}"/>
    <cellStyle name="Normal 37 6" xfId="429" xr:uid="{00000000-0005-0000-0000-00005B010000}"/>
    <cellStyle name="Normal 37 7" xfId="401" xr:uid="{00000000-0005-0000-0000-00005C010000}"/>
    <cellStyle name="Normal 37 8" xfId="463" xr:uid="{00000000-0005-0000-0000-00005D010000}"/>
    <cellStyle name="Normal 38" xfId="79" xr:uid="{00000000-0005-0000-0000-00005E010000}"/>
    <cellStyle name="Normal 38 2" xfId="134" xr:uid="{00000000-0005-0000-0000-00005F010000}"/>
    <cellStyle name="Normal 38 3" xfId="191" xr:uid="{00000000-0005-0000-0000-000060010000}"/>
    <cellStyle name="Normal 38 4" xfId="248" xr:uid="{00000000-0005-0000-0000-000061010000}"/>
    <cellStyle name="Normal 38 5" xfId="365" xr:uid="{00000000-0005-0000-0000-000062010000}"/>
    <cellStyle name="Normal 38 6" xfId="336" xr:uid="{00000000-0005-0000-0000-000063010000}"/>
    <cellStyle name="Normal 38 7" xfId="484" xr:uid="{00000000-0005-0000-0000-000064010000}"/>
    <cellStyle name="Normal 38 8" xfId="525" xr:uid="{00000000-0005-0000-0000-000065010000}"/>
    <cellStyle name="Normal 39" xfId="80" xr:uid="{00000000-0005-0000-0000-000066010000}"/>
    <cellStyle name="Normal 39 2" xfId="135" xr:uid="{00000000-0005-0000-0000-000067010000}"/>
    <cellStyle name="Normal 39 3" xfId="192" xr:uid="{00000000-0005-0000-0000-000068010000}"/>
    <cellStyle name="Normal 39 4" xfId="249" xr:uid="{00000000-0005-0000-0000-000069010000}"/>
    <cellStyle name="Normal 39 5" xfId="311" xr:uid="{00000000-0005-0000-0000-00006A010000}"/>
    <cellStyle name="Normal 39 6" xfId="428" xr:uid="{00000000-0005-0000-0000-00006B010000}"/>
    <cellStyle name="Normal 39 7" xfId="296" xr:uid="{00000000-0005-0000-0000-00006C010000}"/>
    <cellStyle name="Normal 39 8" xfId="344" xr:uid="{00000000-0005-0000-0000-00006D010000}"/>
    <cellStyle name="Normal 4" xfId="48" xr:uid="{00000000-0005-0000-0000-00006E010000}"/>
    <cellStyle name="Normal 4 10" xfId="552" xr:uid="{00000000-0005-0000-0000-00006F010000}"/>
    <cellStyle name="Normal 4 11" xfId="558" xr:uid="{00000000-0005-0000-0000-000070010000}"/>
    <cellStyle name="Normal 4 12" xfId="564" xr:uid="{00000000-0005-0000-0000-000071010000}"/>
    <cellStyle name="Normal 4 13" xfId="570" xr:uid="{00000000-0005-0000-0000-000072010000}"/>
    <cellStyle name="Normal 4 14" xfId="576" xr:uid="{00000000-0005-0000-0000-000073010000}"/>
    <cellStyle name="Normal 4 15" xfId="582" xr:uid="{00000000-0005-0000-0000-000074010000}"/>
    <cellStyle name="Normal 4 16" xfId="588" xr:uid="{00000000-0005-0000-0000-000075010000}"/>
    <cellStyle name="Normal 4 17" xfId="594" xr:uid="{00000000-0005-0000-0000-000076010000}"/>
    <cellStyle name="Normal 4 18" xfId="600" xr:uid="{00000000-0005-0000-0000-000077010000}"/>
    <cellStyle name="Normal 4 19" xfId="606" xr:uid="{00000000-0005-0000-0000-000078010000}"/>
    <cellStyle name="Normal 4 2" xfId="100" xr:uid="{00000000-0005-0000-0000-000079010000}"/>
    <cellStyle name="Normal 4 20" xfId="612" xr:uid="{00000000-0005-0000-0000-00007A010000}"/>
    <cellStyle name="Normal 4 21" xfId="618" xr:uid="{00000000-0005-0000-0000-00007B010000}"/>
    <cellStyle name="Normal 4 22" xfId="624" xr:uid="{00000000-0005-0000-0000-00007C010000}"/>
    <cellStyle name="Normal 4 3" xfId="157" xr:uid="{00000000-0005-0000-0000-00007D010000}"/>
    <cellStyle name="Normal 4 4" xfId="214" xr:uid="{00000000-0005-0000-0000-00007E010000}"/>
    <cellStyle name="Normal 4 5" xfId="332" xr:uid="{00000000-0005-0000-0000-00007F010000}"/>
    <cellStyle name="Normal 4 6" xfId="275" xr:uid="{00000000-0005-0000-0000-000080010000}"/>
    <cellStyle name="Normal 4 7" xfId="458" xr:uid="{00000000-0005-0000-0000-000081010000}"/>
    <cellStyle name="Normal 4 8" xfId="510" xr:uid="{00000000-0005-0000-0000-000082010000}"/>
    <cellStyle name="Normal 4 9" xfId="546" xr:uid="{00000000-0005-0000-0000-000083010000}"/>
    <cellStyle name="Normal 40" xfId="81" xr:uid="{00000000-0005-0000-0000-000084010000}"/>
    <cellStyle name="Normal 40 2" xfId="136" xr:uid="{00000000-0005-0000-0000-000085010000}"/>
    <cellStyle name="Normal 40 3" xfId="193" xr:uid="{00000000-0005-0000-0000-000086010000}"/>
    <cellStyle name="Normal 40 4" xfId="250" xr:uid="{00000000-0005-0000-0000-000087010000}"/>
    <cellStyle name="Normal 40 5" xfId="364" xr:uid="{00000000-0005-0000-0000-000088010000}"/>
    <cellStyle name="Normal 40 6" xfId="285" xr:uid="{00000000-0005-0000-0000-000089010000}"/>
    <cellStyle name="Normal 40 7" xfId="483" xr:uid="{00000000-0005-0000-0000-00008A010000}"/>
    <cellStyle name="Normal 40 8" xfId="524" xr:uid="{00000000-0005-0000-0000-00008B010000}"/>
    <cellStyle name="Normal 41" xfId="82" xr:uid="{00000000-0005-0000-0000-00008C010000}"/>
    <cellStyle name="Normal 41 2" xfId="137" xr:uid="{00000000-0005-0000-0000-00008D010000}"/>
    <cellStyle name="Normal 41 3" xfId="194" xr:uid="{00000000-0005-0000-0000-00008E010000}"/>
    <cellStyle name="Normal 41 4" xfId="251" xr:uid="{00000000-0005-0000-0000-00008F010000}"/>
    <cellStyle name="Normal 41 5" xfId="310" xr:uid="{00000000-0005-0000-0000-000090010000}"/>
    <cellStyle name="Normal 41 6" xfId="427" xr:uid="{00000000-0005-0000-0000-000091010000}"/>
    <cellStyle name="Normal 41 7" xfId="402" xr:uid="{00000000-0005-0000-0000-000092010000}"/>
    <cellStyle name="Normal 41 8" xfId="464" xr:uid="{00000000-0005-0000-0000-000093010000}"/>
    <cellStyle name="Normal 42 2" xfId="138" xr:uid="{00000000-0005-0000-0000-000094010000}"/>
    <cellStyle name="Normal 42 3" xfId="195" xr:uid="{00000000-0005-0000-0000-000095010000}"/>
    <cellStyle name="Normal 42 4" xfId="252" xr:uid="{00000000-0005-0000-0000-000096010000}"/>
    <cellStyle name="Normal 42 5" xfId="363" xr:uid="{00000000-0005-0000-0000-000097010000}"/>
    <cellStyle name="Normal 42 6" xfId="337" xr:uid="{00000000-0005-0000-0000-000098010000}"/>
    <cellStyle name="Normal 42 7" xfId="482" xr:uid="{00000000-0005-0000-0000-000099010000}"/>
    <cellStyle name="Normal 42 8" xfId="523" xr:uid="{00000000-0005-0000-0000-00009A010000}"/>
    <cellStyle name="Normal 43" xfId="83" xr:uid="{00000000-0005-0000-0000-00009B010000}"/>
    <cellStyle name="Normal 43 2" xfId="139" xr:uid="{00000000-0005-0000-0000-00009C010000}"/>
    <cellStyle name="Normal 43 3" xfId="196" xr:uid="{00000000-0005-0000-0000-00009D010000}"/>
    <cellStyle name="Normal 43 4" xfId="253" xr:uid="{00000000-0005-0000-0000-00009E010000}"/>
    <cellStyle name="Normal 43 5" xfId="309" xr:uid="{00000000-0005-0000-0000-00009F010000}"/>
    <cellStyle name="Normal 43 6" xfId="426" xr:uid="{00000000-0005-0000-0000-0000A0010000}"/>
    <cellStyle name="Normal 43 7" xfId="348" xr:uid="{00000000-0005-0000-0000-0000A1010000}"/>
    <cellStyle name="Normal 43 8" xfId="411" xr:uid="{00000000-0005-0000-0000-0000A2010000}"/>
    <cellStyle name="Normal 44" xfId="84" xr:uid="{00000000-0005-0000-0000-0000A3010000}"/>
    <cellStyle name="Normal 44 2" xfId="140" xr:uid="{00000000-0005-0000-0000-0000A4010000}"/>
    <cellStyle name="Normal 44 3" xfId="197" xr:uid="{00000000-0005-0000-0000-0000A5010000}"/>
    <cellStyle name="Normal 44 4" xfId="254" xr:uid="{00000000-0005-0000-0000-0000A6010000}"/>
    <cellStyle name="Normal 44 5" xfId="362" xr:uid="{00000000-0005-0000-0000-0000A7010000}"/>
    <cellStyle name="Normal 44 6" xfId="286" xr:uid="{00000000-0005-0000-0000-0000A8010000}"/>
    <cellStyle name="Normal 44 7" xfId="481" xr:uid="{00000000-0005-0000-0000-0000A9010000}"/>
    <cellStyle name="Normal 44 8" xfId="508" xr:uid="{00000000-0005-0000-0000-0000AA010000}"/>
    <cellStyle name="Normal 45 2" xfId="141" xr:uid="{00000000-0005-0000-0000-0000AB010000}"/>
    <cellStyle name="Normal 45 3" xfId="198" xr:uid="{00000000-0005-0000-0000-0000AC010000}"/>
    <cellStyle name="Normal 45 4" xfId="255" xr:uid="{00000000-0005-0000-0000-0000AD010000}"/>
    <cellStyle name="Normal 45 5" xfId="308" xr:uid="{00000000-0005-0000-0000-0000AE010000}"/>
    <cellStyle name="Normal 45 6" xfId="394" xr:uid="{00000000-0005-0000-0000-0000AF010000}"/>
    <cellStyle name="Normal 45 7" xfId="403" xr:uid="{00000000-0005-0000-0000-0000B0010000}"/>
    <cellStyle name="Normal 45 8" xfId="471" xr:uid="{00000000-0005-0000-0000-0000B1010000}"/>
    <cellStyle name="Normal 46" xfId="85" xr:uid="{00000000-0005-0000-0000-0000B2010000}"/>
    <cellStyle name="Normal 46 2" xfId="142" xr:uid="{00000000-0005-0000-0000-0000B3010000}"/>
    <cellStyle name="Normal 46 3" xfId="199" xr:uid="{00000000-0005-0000-0000-0000B4010000}"/>
    <cellStyle name="Normal 46 4" xfId="256" xr:uid="{00000000-0005-0000-0000-0000B5010000}"/>
    <cellStyle name="Normal 46 5" xfId="329" xr:uid="{00000000-0005-0000-0000-0000B6010000}"/>
    <cellStyle name="Normal 46 6" xfId="352" xr:uid="{00000000-0005-0000-0000-0000B7010000}"/>
    <cellStyle name="Normal 46 7" xfId="455" xr:uid="{00000000-0005-0000-0000-0000B8010000}"/>
    <cellStyle name="Normal 46 8" xfId="522" xr:uid="{00000000-0005-0000-0000-0000B9010000}"/>
    <cellStyle name="Normal 47" xfId="86" xr:uid="{00000000-0005-0000-0000-0000BA010000}"/>
    <cellStyle name="Normal 47 2" xfId="143" xr:uid="{00000000-0005-0000-0000-0000BB010000}"/>
    <cellStyle name="Normal 47 3" xfId="200" xr:uid="{00000000-0005-0000-0000-0000BC010000}"/>
    <cellStyle name="Normal 47 4" xfId="257" xr:uid="{00000000-0005-0000-0000-0000BD010000}"/>
    <cellStyle name="Normal 47 5" xfId="276" xr:uid="{00000000-0005-0000-0000-0000BE010000}"/>
    <cellStyle name="Normal 47 6" xfId="425" xr:uid="{00000000-0005-0000-0000-0000BF010000}"/>
    <cellStyle name="Normal 47 7" xfId="291" xr:uid="{00000000-0005-0000-0000-0000C0010000}"/>
    <cellStyle name="Normal 47 8" xfId="465" xr:uid="{00000000-0005-0000-0000-0000C1010000}"/>
    <cellStyle name="Normal 48" xfId="87" xr:uid="{00000000-0005-0000-0000-0000C2010000}"/>
    <cellStyle name="Normal 48 2" xfId="144" xr:uid="{00000000-0005-0000-0000-0000C3010000}"/>
    <cellStyle name="Normal 48 3" xfId="201" xr:uid="{00000000-0005-0000-0000-0000C4010000}"/>
    <cellStyle name="Normal 48 4" xfId="258" xr:uid="{00000000-0005-0000-0000-0000C5010000}"/>
    <cellStyle name="Normal 48 5" xfId="361" xr:uid="{00000000-0005-0000-0000-0000C6010000}"/>
    <cellStyle name="Normal 48 6" xfId="338" xr:uid="{00000000-0005-0000-0000-0000C7010000}"/>
    <cellStyle name="Normal 48 7" xfId="480" xr:uid="{00000000-0005-0000-0000-0000C8010000}"/>
    <cellStyle name="Normal 48 8" xfId="521" xr:uid="{00000000-0005-0000-0000-0000C9010000}"/>
    <cellStyle name="Normal 49 2" xfId="268" xr:uid="{00000000-0005-0000-0000-0000CA010000}"/>
    <cellStyle name="Normal 49 3" xfId="356" xr:uid="{00000000-0005-0000-0000-0000CB010000}"/>
    <cellStyle name="Normal 49 4" xfId="289" xr:uid="{00000000-0005-0000-0000-0000CC010000}"/>
    <cellStyle name="Normal 49 5" xfId="475" xr:uid="{00000000-0005-0000-0000-0000CD010000}"/>
    <cellStyle name="Normal 49 6" xfId="516" xr:uid="{00000000-0005-0000-0000-0000CE010000}"/>
    <cellStyle name="Normal 5" xfId="49" xr:uid="{00000000-0005-0000-0000-0000CF010000}"/>
    <cellStyle name="Normal 5 10" xfId="553" xr:uid="{00000000-0005-0000-0000-0000D0010000}"/>
    <cellStyle name="Normal 5 11" xfId="559" xr:uid="{00000000-0005-0000-0000-0000D1010000}"/>
    <cellStyle name="Normal 5 12" xfId="565" xr:uid="{00000000-0005-0000-0000-0000D2010000}"/>
    <cellStyle name="Normal 5 13" xfId="571" xr:uid="{00000000-0005-0000-0000-0000D3010000}"/>
    <cellStyle name="Normal 5 14" xfId="577" xr:uid="{00000000-0005-0000-0000-0000D4010000}"/>
    <cellStyle name="Normal 5 15" xfId="583" xr:uid="{00000000-0005-0000-0000-0000D5010000}"/>
    <cellStyle name="Normal 5 16" xfId="589" xr:uid="{00000000-0005-0000-0000-0000D6010000}"/>
    <cellStyle name="Normal 5 17" xfId="595" xr:uid="{00000000-0005-0000-0000-0000D7010000}"/>
    <cellStyle name="Normal 5 18" xfId="601" xr:uid="{00000000-0005-0000-0000-0000D8010000}"/>
    <cellStyle name="Normal 5 19" xfId="607" xr:uid="{00000000-0005-0000-0000-0000D9010000}"/>
    <cellStyle name="Normal 5 2" xfId="101" xr:uid="{00000000-0005-0000-0000-0000DA010000}"/>
    <cellStyle name="Normal 5 20" xfId="613" xr:uid="{00000000-0005-0000-0000-0000DB010000}"/>
    <cellStyle name="Normal 5 21" xfId="619" xr:uid="{00000000-0005-0000-0000-0000DC010000}"/>
    <cellStyle name="Normal 5 22" xfId="625" xr:uid="{00000000-0005-0000-0000-0000DD010000}"/>
    <cellStyle name="Normal 5 3" xfId="158" xr:uid="{00000000-0005-0000-0000-0000DE010000}"/>
    <cellStyle name="Normal 5 4" xfId="215" xr:uid="{00000000-0005-0000-0000-0000DF010000}"/>
    <cellStyle name="Normal 5 5" xfId="279" xr:uid="{00000000-0005-0000-0000-0000E0010000}"/>
    <cellStyle name="Normal 5 6" xfId="396" xr:uid="{00000000-0005-0000-0000-0000E1010000}"/>
    <cellStyle name="Normal 5 7" xfId="415" xr:uid="{00000000-0005-0000-0000-0000E2010000}"/>
    <cellStyle name="Normal 5 8" xfId="454" xr:uid="{00000000-0005-0000-0000-0000E3010000}"/>
    <cellStyle name="Normal 5 9" xfId="547" xr:uid="{00000000-0005-0000-0000-0000E4010000}"/>
    <cellStyle name="Normal 50" xfId="88" xr:uid="{00000000-0005-0000-0000-0000E5010000}"/>
    <cellStyle name="Normal 50 2" xfId="145" xr:uid="{00000000-0005-0000-0000-0000E6010000}"/>
    <cellStyle name="Normal 50 3" xfId="202" xr:uid="{00000000-0005-0000-0000-0000E7010000}"/>
    <cellStyle name="Normal 50 4" xfId="259" xr:uid="{00000000-0005-0000-0000-0000E8010000}"/>
    <cellStyle name="Normal 50 5" xfId="307" xr:uid="{00000000-0005-0000-0000-0000E9010000}"/>
    <cellStyle name="Normal 50 6" xfId="424" xr:uid="{00000000-0005-0000-0000-0000EA010000}"/>
    <cellStyle name="Normal 50 7" xfId="295" xr:uid="{00000000-0005-0000-0000-0000EB010000}"/>
    <cellStyle name="Normal 50 8" xfId="293" xr:uid="{00000000-0005-0000-0000-0000EC010000}"/>
    <cellStyle name="Normal 51 2" xfId="146" xr:uid="{00000000-0005-0000-0000-0000ED010000}"/>
    <cellStyle name="Normal 51 3" xfId="203" xr:uid="{00000000-0005-0000-0000-0000EE010000}"/>
    <cellStyle name="Normal 51 4" xfId="260" xr:uid="{00000000-0005-0000-0000-0000EF010000}"/>
    <cellStyle name="Normal 51 5" xfId="360" xr:uid="{00000000-0005-0000-0000-0000F0010000}"/>
    <cellStyle name="Normal 51 6" xfId="287" xr:uid="{00000000-0005-0000-0000-0000F1010000}"/>
    <cellStyle name="Normal 51 7" xfId="479" xr:uid="{00000000-0005-0000-0000-0000F2010000}"/>
    <cellStyle name="Normal 51 8" xfId="520" xr:uid="{00000000-0005-0000-0000-0000F3010000}"/>
    <cellStyle name="Normal 52" xfId="89" xr:uid="{00000000-0005-0000-0000-0000F4010000}"/>
    <cellStyle name="Normal 52 2" xfId="147" xr:uid="{00000000-0005-0000-0000-0000F5010000}"/>
    <cellStyle name="Normal 52 3" xfId="204" xr:uid="{00000000-0005-0000-0000-0000F6010000}"/>
    <cellStyle name="Normal 52 4" xfId="261" xr:uid="{00000000-0005-0000-0000-0000F7010000}"/>
    <cellStyle name="Normal 52 5" xfId="306" xr:uid="{00000000-0005-0000-0000-0000F8010000}"/>
    <cellStyle name="Normal 52 6" xfId="423" xr:uid="{00000000-0005-0000-0000-0000F9010000}"/>
    <cellStyle name="Normal 52 7" xfId="404" xr:uid="{00000000-0005-0000-0000-0000FA010000}"/>
    <cellStyle name="Normal 52 8" xfId="466" xr:uid="{00000000-0005-0000-0000-0000FB010000}"/>
    <cellStyle name="Normal 53" xfId="90" xr:uid="{00000000-0005-0000-0000-0000FC010000}"/>
    <cellStyle name="Normal 53 2" xfId="148" xr:uid="{00000000-0005-0000-0000-0000FD010000}"/>
    <cellStyle name="Normal 53 3" xfId="205" xr:uid="{00000000-0005-0000-0000-0000FE010000}"/>
    <cellStyle name="Normal 53 4" xfId="262" xr:uid="{00000000-0005-0000-0000-0000FF010000}"/>
    <cellStyle name="Normal 53 5" xfId="359" xr:uid="{00000000-0005-0000-0000-000000020000}"/>
    <cellStyle name="Normal 53 6" xfId="339" xr:uid="{00000000-0005-0000-0000-000001020000}"/>
    <cellStyle name="Normal 53 7" xfId="478" xr:uid="{00000000-0005-0000-0000-000002020000}"/>
    <cellStyle name="Normal 53 8" xfId="519" xr:uid="{00000000-0005-0000-0000-000003020000}"/>
    <cellStyle name="Normal 54" xfId="91" xr:uid="{00000000-0005-0000-0000-000004020000}"/>
    <cellStyle name="Normal 54 2" xfId="149" xr:uid="{00000000-0005-0000-0000-000005020000}"/>
    <cellStyle name="Normal 54 3" xfId="206" xr:uid="{00000000-0005-0000-0000-000006020000}"/>
    <cellStyle name="Normal 54 4" xfId="263" xr:uid="{00000000-0005-0000-0000-000007020000}"/>
    <cellStyle name="Normal 54 5" xfId="305" xr:uid="{00000000-0005-0000-0000-000008020000}"/>
    <cellStyle name="Normal 54 6" xfId="422" xr:uid="{00000000-0005-0000-0000-000009020000}"/>
    <cellStyle name="Normal 54 7" xfId="347" xr:uid="{00000000-0005-0000-0000-00000A020000}"/>
    <cellStyle name="Normal 54 8" xfId="410" xr:uid="{00000000-0005-0000-0000-00000B020000}"/>
    <cellStyle name="Normal 55" xfId="92" xr:uid="{00000000-0005-0000-0000-00000C020000}"/>
    <cellStyle name="Normal 55 2" xfId="150" xr:uid="{00000000-0005-0000-0000-00000D020000}"/>
    <cellStyle name="Normal 55 3" xfId="207" xr:uid="{00000000-0005-0000-0000-00000E020000}"/>
    <cellStyle name="Normal 55 4" xfId="264" xr:uid="{00000000-0005-0000-0000-00000F020000}"/>
    <cellStyle name="Normal 55 5" xfId="358" xr:uid="{00000000-0005-0000-0000-000010020000}"/>
    <cellStyle name="Normal 55 6" xfId="288" xr:uid="{00000000-0005-0000-0000-000011020000}"/>
    <cellStyle name="Normal 55 7" xfId="477" xr:uid="{00000000-0005-0000-0000-000012020000}"/>
    <cellStyle name="Normal 55 8" xfId="518" xr:uid="{00000000-0005-0000-0000-000013020000}"/>
    <cellStyle name="Normal 56 2" xfId="271" xr:uid="{00000000-0005-0000-0000-000014020000}"/>
    <cellStyle name="Normal 56 3" xfId="301" xr:uid="{00000000-0005-0000-0000-000015020000}"/>
    <cellStyle name="Normal 56 4" xfId="418" xr:uid="{00000000-0005-0000-0000-000016020000}"/>
    <cellStyle name="Normal 56 5" xfId="346" xr:uid="{00000000-0005-0000-0000-000017020000}"/>
    <cellStyle name="Normal 56 6" xfId="409" xr:uid="{00000000-0005-0000-0000-000018020000}"/>
    <cellStyle name="Normal 57" xfId="93" xr:uid="{00000000-0005-0000-0000-000019020000}"/>
    <cellStyle name="Normal 57 2" xfId="151" xr:uid="{00000000-0005-0000-0000-00001A020000}"/>
    <cellStyle name="Normal 57 3" xfId="208" xr:uid="{00000000-0005-0000-0000-00001B020000}"/>
    <cellStyle name="Normal 57 4" xfId="265" xr:uid="{00000000-0005-0000-0000-00001C020000}"/>
    <cellStyle name="Normal 57 5" xfId="304" xr:uid="{00000000-0005-0000-0000-00001D020000}"/>
    <cellStyle name="Normal 57 6" xfId="421" xr:uid="{00000000-0005-0000-0000-00001E020000}"/>
    <cellStyle name="Normal 57 7" xfId="405" xr:uid="{00000000-0005-0000-0000-00001F020000}"/>
    <cellStyle name="Normal 57 8" xfId="467" xr:uid="{00000000-0005-0000-0000-000020020000}"/>
    <cellStyle name="Normal 58" xfId="94" xr:uid="{00000000-0005-0000-0000-000021020000}"/>
    <cellStyle name="Normal 58 2" xfId="152" xr:uid="{00000000-0005-0000-0000-000022020000}"/>
    <cellStyle name="Normal 58 3" xfId="209" xr:uid="{00000000-0005-0000-0000-000023020000}"/>
    <cellStyle name="Normal 58 4" xfId="266" xr:uid="{00000000-0005-0000-0000-000024020000}"/>
    <cellStyle name="Normal 58 5" xfId="357" xr:uid="{00000000-0005-0000-0000-000025020000}"/>
    <cellStyle name="Normal 58 6" xfId="340" xr:uid="{00000000-0005-0000-0000-000026020000}"/>
    <cellStyle name="Normal 58 7" xfId="476" xr:uid="{00000000-0005-0000-0000-000027020000}"/>
    <cellStyle name="Normal 58 8" xfId="517" xr:uid="{00000000-0005-0000-0000-000028020000}"/>
    <cellStyle name="Normal 59" xfId="95" xr:uid="{00000000-0005-0000-0000-000029020000}"/>
    <cellStyle name="Normal 59 2" xfId="153" xr:uid="{00000000-0005-0000-0000-00002A020000}"/>
    <cellStyle name="Normal 59 3" xfId="210" xr:uid="{00000000-0005-0000-0000-00002B020000}"/>
    <cellStyle name="Normal 59 4" xfId="267" xr:uid="{00000000-0005-0000-0000-00002C020000}"/>
    <cellStyle name="Normal 59 5" xfId="303" xr:uid="{00000000-0005-0000-0000-00002D020000}"/>
    <cellStyle name="Normal 59 6" xfId="420" xr:uid="{00000000-0005-0000-0000-00002E020000}"/>
    <cellStyle name="Normal 59 7" xfId="294" xr:uid="{00000000-0005-0000-0000-00002F020000}"/>
    <cellStyle name="Normal 59 8" xfId="345" xr:uid="{00000000-0005-0000-0000-000030020000}"/>
    <cellStyle name="Normal 6" xfId="50" xr:uid="{00000000-0005-0000-0000-000031020000}"/>
    <cellStyle name="Normal 6 10" xfId="554" xr:uid="{00000000-0005-0000-0000-000032020000}"/>
    <cellStyle name="Normal 6 11" xfId="560" xr:uid="{00000000-0005-0000-0000-000033020000}"/>
    <cellStyle name="Normal 6 12" xfId="566" xr:uid="{00000000-0005-0000-0000-000034020000}"/>
    <cellStyle name="Normal 6 13" xfId="572" xr:uid="{00000000-0005-0000-0000-000035020000}"/>
    <cellStyle name="Normal 6 14" xfId="578" xr:uid="{00000000-0005-0000-0000-000036020000}"/>
    <cellStyle name="Normal 6 15" xfId="584" xr:uid="{00000000-0005-0000-0000-000037020000}"/>
    <cellStyle name="Normal 6 16" xfId="590" xr:uid="{00000000-0005-0000-0000-000038020000}"/>
    <cellStyle name="Normal 6 17" xfId="596" xr:uid="{00000000-0005-0000-0000-000039020000}"/>
    <cellStyle name="Normal 6 18" xfId="602" xr:uid="{00000000-0005-0000-0000-00003A020000}"/>
    <cellStyle name="Normal 6 19" xfId="608" xr:uid="{00000000-0005-0000-0000-00003B020000}"/>
    <cellStyle name="Normal 6 2" xfId="102" xr:uid="{00000000-0005-0000-0000-00003C020000}"/>
    <cellStyle name="Normal 6 20" xfId="614" xr:uid="{00000000-0005-0000-0000-00003D020000}"/>
    <cellStyle name="Normal 6 21" xfId="620" xr:uid="{00000000-0005-0000-0000-00003E020000}"/>
    <cellStyle name="Normal 6 22" xfId="626" xr:uid="{00000000-0005-0000-0000-00003F020000}"/>
    <cellStyle name="Normal 6 3" xfId="159" xr:uid="{00000000-0005-0000-0000-000040020000}"/>
    <cellStyle name="Normal 6 4" xfId="216" xr:uid="{00000000-0005-0000-0000-000041020000}"/>
    <cellStyle name="Normal 6 5" xfId="331" xr:uid="{00000000-0005-0000-0000-000042020000}"/>
    <cellStyle name="Normal 6 6" xfId="328" xr:uid="{00000000-0005-0000-0000-000043020000}"/>
    <cellStyle name="Normal 6 7" xfId="457" xr:uid="{00000000-0005-0000-0000-000044020000}"/>
    <cellStyle name="Normal 6 8" xfId="540" xr:uid="{00000000-0005-0000-0000-000045020000}"/>
    <cellStyle name="Normal 6 9" xfId="548" xr:uid="{00000000-0005-0000-0000-000046020000}"/>
    <cellStyle name="Normal 61" xfId="96" xr:uid="{00000000-0005-0000-0000-000047020000}"/>
    <cellStyle name="Normal 61 2" xfId="272" xr:uid="{00000000-0005-0000-0000-000048020000}"/>
    <cellStyle name="Normal 61 3" xfId="354" xr:uid="{00000000-0005-0000-0000-000049020000}"/>
    <cellStyle name="Normal 61 4" xfId="290" xr:uid="{00000000-0005-0000-0000-00004A020000}"/>
    <cellStyle name="Normal 61 5" xfId="473" xr:uid="{00000000-0005-0000-0000-00004B020000}"/>
    <cellStyle name="Normal 61 6" xfId="514" xr:uid="{00000000-0005-0000-0000-00004C020000}"/>
    <cellStyle name="Normal 67" xfId="512" xr:uid="{00000000-0005-0000-0000-00004D020000}"/>
    <cellStyle name="Normal 7" xfId="51" xr:uid="{00000000-0005-0000-0000-00004E020000}"/>
    <cellStyle name="Normal 7 10" xfId="555" xr:uid="{00000000-0005-0000-0000-00004F020000}"/>
    <cellStyle name="Normal 7 11" xfId="561" xr:uid="{00000000-0005-0000-0000-000050020000}"/>
    <cellStyle name="Normal 7 12" xfId="567" xr:uid="{00000000-0005-0000-0000-000051020000}"/>
    <cellStyle name="Normal 7 13" xfId="573" xr:uid="{00000000-0005-0000-0000-000052020000}"/>
    <cellStyle name="Normal 7 14" xfId="579" xr:uid="{00000000-0005-0000-0000-000053020000}"/>
    <cellStyle name="Normal 7 15" xfId="585" xr:uid="{00000000-0005-0000-0000-000054020000}"/>
    <cellStyle name="Normal 7 16" xfId="591" xr:uid="{00000000-0005-0000-0000-000055020000}"/>
    <cellStyle name="Normal 7 17" xfId="597" xr:uid="{00000000-0005-0000-0000-000056020000}"/>
    <cellStyle name="Normal 7 18" xfId="603" xr:uid="{00000000-0005-0000-0000-000057020000}"/>
    <cellStyle name="Normal 7 19" xfId="609" xr:uid="{00000000-0005-0000-0000-000058020000}"/>
    <cellStyle name="Normal 7 2" xfId="103" xr:uid="{00000000-0005-0000-0000-000059020000}"/>
    <cellStyle name="Normal 7 20" xfId="615" xr:uid="{00000000-0005-0000-0000-00005A020000}"/>
    <cellStyle name="Normal 7 21" xfId="621" xr:uid="{00000000-0005-0000-0000-00005B020000}"/>
    <cellStyle name="Normal 7 22" xfId="627" xr:uid="{00000000-0005-0000-0000-00005C020000}"/>
    <cellStyle name="Normal 7 3" xfId="160" xr:uid="{00000000-0005-0000-0000-00005D020000}"/>
    <cellStyle name="Normal 7 4" xfId="217" xr:uid="{00000000-0005-0000-0000-00005E020000}"/>
    <cellStyle name="Normal 7 5" xfId="278" xr:uid="{00000000-0005-0000-0000-00005F020000}"/>
    <cellStyle name="Normal 7 6" xfId="443" xr:uid="{00000000-0005-0000-0000-000060020000}"/>
    <cellStyle name="Normal 7 7" xfId="299" xr:uid="{00000000-0005-0000-0000-000061020000}"/>
    <cellStyle name="Normal 7 8" xfId="506" xr:uid="{00000000-0005-0000-0000-000062020000}"/>
    <cellStyle name="Normal 7 9" xfId="549" xr:uid="{00000000-0005-0000-0000-000063020000}"/>
    <cellStyle name="Normal 8" xfId="52" xr:uid="{00000000-0005-0000-0000-000064020000}"/>
    <cellStyle name="Normal 8 2" xfId="104" xr:uid="{00000000-0005-0000-0000-000065020000}"/>
    <cellStyle name="Normal 8 3" xfId="161" xr:uid="{00000000-0005-0000-0000-000066020000}"/>
    <cellStyle name="Normal 8 4" xfId="218" xr:uid="{00000000-0005-0000-0000-000067020000}"/>
    <cellStyle name="Normal 8 5" xfId="379" xr:uid="{00000000-0005-0000-0000-000068020000}"/>
    <cellStyle name="Normal 8 6" xfId="391" xr:uid="{00000000-0005-0000-0000-000069020000}"/>
    <cellStyle name="Normal 8 7" xfId="498" xr:uid="{00000000-0005-0000-0000-00006A020000}"/>
    <cellStyle name="Normal 8 8" xfId="539" xr:uid="{00000000-0005-0000-0000-00006B020000}"/>
    <cellStyle name="Normal 9" xfId="53" xr:uid="{00000000-0005-0000-0000-00006C020000}"/>
    <cellStyle name="Normal 9 2" xfId="105" xr:uid="{00000000-0005-0000-0000-00006D020000}"/>
    <cellStyle name="Normal 9 3" xfId="162" xr:uid="{00000000-0005-0000-0000-00006E020000}"/>
    <cellStyle name="Normal 9 4" xfId="219" xr:uid="{00000000-0005-0000-0000-00006F020000}"/>
    <cellStyle name="Normal 9 5" xfId="325" xr:uid="{00000000-0005-0000-0000-000070020000}"/>
    <cellStyle name="Normal 9 6" xfId="442" xr:uid="{00000000-0005-0000-0000-000071020000}"/>
    <cellStyle name="Normal 9 7" xfId="452" xr:uid="{00000000-0005-0000-0000-000072020000}"/>
    <cellStyle name="Normal 9 8" xfId="505" xr:uid="{00000000-0005-0000-0000-000073020000}"/>
    <cellStyle name="Note 2" xfId="16" xr:uid="{00000000-0005-0000-0000-000075020000}"/>
    <cellStyle name="Output 2" xfId="11" xr:uid="{00000000-0005-0000-0000-000076020000}"/>
    <cellStyle name="Percent 2" xfId="44" xr:uid="{00000000-0005-0000-0000-000077020000}"/>
    <cellStyle name="Title" xfId="1" builtinId="15" customBuiltin="1"/>
    <cellStyle name="Total 2" xfId="634" xr:uid="{00000000-0005-0000-0000-000079020000}"/>
    <cellStyle name="Total 3" xfId="18" xr:uid="{00000000-0005-0000-0000-00007A020000}"/>
    <cellStyle name="Warning Text 2" xfId="1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2"/>
  <sheetViews>
    <sheetView tabSelected="1" topLeftCell="A496" zoomScale="130" zoomScaleNormal="130" workbookViewId="0">
      <selection activeCell="H393" sqref="H393"/>
    </sheetView>
  </sheetViews>
  <sheetFormatPr defaultRowHeight="14.4" x14ac:dyDescent="0.3"/>
  <cols>
    <col min="2" max="2" width="11.88671875" customWidth="1"/>
    <col min="3" max="3" width="39.44140625" customWidth="1"/>
    <col min="4" max="4" width="10.33203125" customWidth="1"/>
    <col min="8" max="8" width="20.21875" customWidth="1"/>
    <col min="9" max="9" width="19.33203125" customWidth="1"/>
  </cols>
  <sheetData>
    <row r="1" spans="1:9" ht="17.399999999999999" x14ac:dyDescent="0.3">
      <c r="B1" s="198" t="s">
        <v>770</v>
      </c>
      <c r="D1" s="195"/>
      <c r="E1" s="195"/>
      <c r="F1" s="195"/>
      <c r="G1" s="195"/>
      <c r="H1" s="195"/>
    </row>
    <row r="2" spans="1:9" x14ac:dyDescent="0.3">
      <c r="B2" s="199" t="s">
        <v>771</v>
      </c>
      <c r="D2" s="195"/>
      <c r="E2" s="195"/>
      <c r="F2" s="195"/>
      <c r="G2" s="195"/>
      <c r="H2" s="195"/>
    </row>
    <row r="3" spans="1:9" x14ac:dyDescent="0.3">
      <c r="B3" s="197" t="s">
        <v>773</v>
      </c>
      <c r="D3" s="195"/>
      <c r="E3" s="195"/>
      <c r="F3" s="195"/>
      <c r="G3" s="195"/>
      <c r="H3" s="195"/>
    </row>
    <row r="4" spans="1:9" x14ac:dyDescent="0.3">
      <c r="B4" s="200" t="s">
        <v>772</v>
      </c>
      <c r="D4" s="196"/>
      <c r="E4" s="196"/>
      <c r="F4" s="196"/>
      <c r="G4" s="196"/>
      <c r="H4" s="196"/>
    </row>
    <row r="5" spans="1:9" ht="15" thickBot="1" x14ac:dyDescent="0.35"/>
    <row r="6" spans="1:9" ht="20.100000000000001" customHeight="1" thickTop="1" x14ac:dyDescent="0.3">
      <c r="A6" s="213" t="s">
        <v>16</v>
      </c>
      <c r="B6" s="217" t="s">
        <v>15</v>
      </c>
      <c r="C6" s="222" t="s">
        <v>0</v>
      </c>
      <c r="D6" s="215" t="s">
        <v>28</v>
      </c>
      <c r="E6" s="215" t="s">
        <v>29</v>
      </c>
      <c r="F6" s="215" t="s">
        <v>17</v>
      </c>
      <c r="G6" s="217" t="s">
        <v>14</v>
      </c>
      <c r="H6" s="217" t="s">
        <v>12</v>
      </c>
      <c r="I6" s="220" t="s">
        <v>13</v>
      </c>
    </row>
    <row r="7" spans="1:9" ht="31.8" customHeight="1" thickBot="1" x14ac:dyDescent="0.35">
      <c r="A7" s="214"/>
      <c r="B7" s="216"/>
      <c r="C7" s="223"/>
      <c r="D7" s="216"/>
      <c r="E7" s="216"/>
      <c r="F7" s="216"/>
      <c r="G7" s="216"/>
      <c r="H7" s="216"/>
      <c r="I7" s="221"/>
    </row>
    <row r="8" spans="1:9" ht="15" thickBot="1" x14ac:dyDescent="0.35">
      <c r="A8" s="40"/>
      <c r="B8" s="1"/>
      <c r="C8" s="21" t="s">
        <v>25</v>
      </c>
      <c r="D8" s="2"/>
      <c r="E8" s="2"/>
      <c r="F8" s="2"/>
      <c r="G8" s="1"/>
      <c r="H8" s="1"/>
      <c r="I8" s="43"/>
    </row>
    <row r="9" spans="1:9" x14ac:dyDescent="0.3">
      <c r="A9" s="67">
        <v>1</v>
      </c>
      <c r="B9" s="68" t="s">
        <v>32</v>
      </c>
      <c r="C9" s="69" t="s">
        <v>30</v>
      </c>
      <c r="D9" s="149"/>
      <c r="E9" s="149"/>
      <c r="F9" s="12">
        <v>1</v>
      </c>
      <c r="G9" s="205" t="s">
        <v>1</v>
      </c>
      <c r="H9" s="206"/>
      <c r="I9" s="135">
        <f>F9*H9</f>
        <v>0</v>
      </c>
    </row>
    <row r="10" spans="1:9" x14ac:dyDescent="0.3">
      <c r="A10" s="44">
        <f t="shared" ref="A10:A21" si="0">A9+1</f>
        <v>2</v>
      </c>
      <c r="B10" s="3" t="s">
        <v>33</v>
      </c>
      <c r="C10" s="27" t="s">
        <v>31</v>
      </c>
      <c r="D10" s="151"/>
      <c r="E10" s="151"/>
      <c r="F10" s="11">
        <v>1</v>
      </c>
      <c r="G10" s="70" t="s">
        <v>1</v>
      </c>
      <c r="H10" s="204"/>
      <c r="I10" s="136">
        <f>H10*F10</f>
        <v>0</v>
      </c>
    </row>
    <row r="11" spans="1:9" x14ac:dyDescent="0.3">
      <c r="A11" s="44">
        <f t="shared" si="0"/>
        <v>3</v>
      </c>
      <c r="B11" s="3" t="s">
        <v>789</v>
      </c>
      <c r="C11" s="27" t="s">
        <v>790</v>
      </c>
      <c r="D11" s="100">
        <v>60</v>
      </c>
      <c r="E11" s="100">
        <v>32</v>
      </c>
      <c r="F11" s="11">
        <f t="shared" ref="F11:F55" si="1">SUM(D11:E11)</f>
        <v>92</v>
      </c>
      <c r="G11" s="70" t="s">
        <v>791</v>
      </c>
      <c r="H11" s="204"/>
      <c r="I11" s="136">
        <f>H11*F11</f>
        <v>0</v>
      </c>
    </row>
    <row r="12" spans="1:9" x14ac:dyDescent="0.3">
      <c r="A12" s="44">
        <f t="shared" si="0"/>
        <v>4</v>
      </c>
      <c r="B12" s="17" t="s">
        <v>34</v>
      </c>
      <c r="C12" s="27" t="s">
        <v>122</v>
      </c>
      <c r="D12" s="152">
        <v>335</v>
      </c>
      <c r="E12" s="11"/>
      <c r="F12" s="11">
        <f t="shared" si="1"/>
        <v>335</v>
      </c>
      <c r="G12" s="30" t="s">
        <v>18</v>
      </c>
      <c r="H12" s="204"/>
      <c r="I12" s="136">
        <f t="shared" ref="I12:I76" si="2">H12*F12</f>
        <v>0</v>
      </c>
    </row>
    <row r="13" spans="1:9" ht="21.6" x14ac:dyDescent="0.3">
      <c r="A13" s="44">
        <f t="shared" si="0"/>
        <v>5</v>
      </c>
      <c r="B13" s="17" t="s">
        <v>35</v>
      </c>
      <c r="C13" s="27" t="s">
        <v>123</v>
      </c>
      <c r="D13" s="152">
        <v>744</v>
      </c>
      <c r="E13" s="11"/>
      <c r="F13" s="11">
        <f t="shared" si="1"/>
        <v>744</v>
      </c>
      <c r="G13" s="30" t="s">
        <v>18</v>
      </c>
      <c r="H13" s="204"/>
      <c r="I13" s="136">
        <f t="shared" si="2"/>
        <v>0</v>
      </c>
    </row>
    <row r="14" spans="1:9" x14ac:dyDescent="0.3">
      <c r="A14" s="44">
        <f t="shared" si="0"/>
        <v>6</v>
      </c>
      <c r="B14" s="17" t="s">
        <v>36</v>
      </c>
      <c r="C14" s="27" t="s">
        <v>124</v>
      </c>
      <c r="D14" s="152">
        <v>203</v>
      </c>
      <c r="E14" s="11"/>
      <c r="F14" s="11">
        <f t="shared" si="1"/>
        <v>203</v>
      </c>
      <c r="G14" s="30" t="s">
        <v>18</v>
      </c>
      <c r="H14" s="204"/>
      <c r="I14" s="136">
        <f t="shared" si="2"/>
        <v>0</v>
      </c>
    </row>
    <row r="15" spans="1:9" x14ac:dyDescent="0.3">
      <c r="A15" s="44">
        <f t="shared" si="0"/>
        <v>7</v>
      </c>
      <c r="B15" s="17" t="s">
        <v>37</v>
      </c>
      <c r="C15" s="27" t="s">
        <v>125</v>
      </c>
      <c r="D15" s="152">
        <v>400</v>
      </c>
      <c r="E15" s="11"/>
      <c r="F15" s="11">
        <f t="shared" si="1"/>
        <v>400</v>
      </c>
      <c r="G15" s="30" t="s">
        <v>18</v>
      </c>
      <c r="H15" s="204"/>
      <c r="I15" s="136">
        <f t="shared" si="2"/>
        <v>0</v>
      </c>
    </row>
    <row r="16" spans="1:9" ht="21.6" x14ac:dyDescent="0.3">
      <c r="A16" s="44">
        <f t="shared" si="0"/>
        <v>8</v>
      </c>
      <c r="B16" s="17" t="s">
        <v>38</v>
      </c>
      <c r="C16" s="27" t="s">
        <v>126</v>
      </c>
      <c r="D16" s="152">
        <v>961</v>
      </c>
      <c r="E16" s="11"/>
      <c r="F16" s="11">
        <f t="shared" si="1"/>
        <v>961</v>
      </c>
      <c r="G16" s="30" t="s">
        <v>3</v>
      </c>
      <c r="H16" s="204"/>
      <c r="I16" s="136">
        <f t="shared" si="2"/>
        <v>0</v>
      </c>
    </row>
    <row r="17" spans="1:9" ht="21.6" x14ac:dyDescent="0.3">
      <c r="A17" s="44">
        <f t="shared" si="0"/>
        <v>9</v>
      </c>
      <c r="B17" s="28" t="s">
        <v>39</v>
      </c>
      <c r="C17" s="27" t="s">
        <v>127</v>
      </c>
      <c r="D17" s="152">
        <v>1800</v>
      </c>
      <c r="E17" s="11"/>
      <c r="F17" s="11">
        <f t="shared" si="1"/>
        <v>1800</v>
      </c>
      <c r="G17" s="30" t="s">
        <v>18</v>
      </c>
      <c r="H17" s="204"/>
      <c r="I17" s="136">
        <f t="shared" si="2"/>
        <v>0</v>
      </c>
    </row>
    <row r="18" spans="1:9" ht="21.6" x14ac:dyDescent="0.3">
      <c r="A18" s="44">
        <f t="shared" si="0"/>
        <v>10</v>
      </c>
      <c r="B18" s="28" t="s">
        <v>40</v>
      </c>
      <c r="C18" s="27" t="s">
        <v>128</v>
      </c>
      <c r="D18" s="152">
        <v>200</v>
      </c>
      <c r="E18" s="11"/>
      <c r="F18" s="11">
        <f t="shared" si="1"/>
        <v>200</v>
      </c>
      <c r="G18" s="30" t="s">
        <v>18</v>
      </c>
      <c r="H18" s="204"/>
      <c r="I18" s="136">
        <f t="shared" si="2"/>
        <v>0</v>
      </c>
    </row>
    <row r="19" spans="1:9" x14ac:dyDescent="0.3">
      <c r="A19" s="44">
        <f t="shared" si="0"/>
        <v>11</v>
      </c>
      <c r="B19" s="28" t="s">
        <v>500</v>
      </c>
      <c r="C19" s="19" t="s">
        <v>462</v>
      </c>
      <c r="D19" s="152">
        <v>1</v>
      </c>
      <c r="E19" s="11"/>
      <c r="F19" s="11">
        <f t="shared" si="1"/>
        <v>1</v>
      </c>
      <c r="G19" s="30" t="s">
        <v>1</v>
      </c>
      <c r="H19" s="204"/>
      <c r="I19" s="136">
        <f t="shared" si="2"/>
        <v>0</v>
      </c>
    </row>
    <row r="20" spans="1:9" x14ac:dyDescent="0.3">
      <c r="A20" s="44">
        <f t="shared" si="0"/>
        <v>12</v>
      </c>
      <c r="B20" s="28" t="s">
        <v>41</v>
      </c>
      <c r="C20" s="27" t="s">
        <v>129</v>
      </c>
      <c r="D20" s="152">
        <v>25889</v>
      </c>
      <c r="E20" s="11">
        <v>8307</v>
      </c>
      <c r="F20" s="11">
        <f t="shared" si="1"/>
        <v>34196</v>
      </c>
      <c r="G20" s="30" t="s">
        <v>2</v>
      </c>
      <c r="H20" s="204"/>
      <c r="I20" s="136">
        <f t="shared" si="2"/>
        <v>0</v>
      </c>
    </row>
    <row r="21" spans="1:9" x14ac:dyDescent="0.3">
      <c r="A21" s="44">
        <f t="shared" si="0"/>
        <v>13</v>
      </c>
      <c r="B21" s="28" t="s">
        <v>42</v>
      </c>
      <c r="C21" s="27" t="s">
        <v>130</v>
      </c>
      <c r="D21" s="152">
        <v>444</v>
      </c>
      <c r="E21" s="11"/>
      <c r="F21" s="11">
        <f t="shared" si="1"/>
        <v>444</v>
      </c>
      <c r="G21" s="30" t="s">
        <v>2</v>
      </c>
      <c r="H21" s="204"/>
      <c r="I21" s="136">
        <f t="shared" si="2"/>
        <v>0</v>
      </c>
    </row>
    <row r="22" spans="1:9" ht="21.6" x14ac:dyDescent="0.3">
      <c r="A22" s="44">
        <f t="shared" ref="A22:A86" si="3">A21+1</f>
        <v>14</v>
      </c>
      <c r="B22" s="17" t="s">
        <v>43</v>
      </c>
      <c r="C22" s="27" t="s">
        <v>131</v>
      </c>
      <c r="D22" s="152">
        <v>76</v>
      </c>
      <c r="E22" s="11"/>
      <c r="F22" s="11">
        <f t="shared" si="1"/>
        <v>76</v>
      </c>
      <c r="G22" s="30" t="s">
        <v>2</v>
      </c>
      <c r="H22" s="204"/>
      <c r="I22" s="136">
        <f t="shared" si="2"/>
        <v>0</v>
      </c>
    </row>
    <row r="23" spans="1:9" x14ac:dyDescent="0.3">
      <c r="A23" s="44">
        <f t="shared" si="3"/>
        <v>15</v>
      </c>
      <c r="B23" s="17" t="s">
        <v>210</v>
      </c>
      <c r="C23" s="48" t="s">
        <v>211</v>
      </c>
      <c r="D23" s="152"/>
      <c r="E23" s="11">
        <v>2</v>
      </c>
      <c r="F23" s="11">
        <f t="shared" si="1"/>
        <v>2</v>
      </c>
      <c r="G23" s="30" t="s">
        <v>3</v>
      </c>
      <c r="H23" s="204"/>
      <c r="I23" s="136">
        <f t="shared" si="2"/>
        <v>0</v>
      </c>
    </row>
    <row r="24" spans="1:9" x14ac:dyDescent="0.3">
      <c r="A24" s="44">
        <f t="shared" si="3"/>
        <v>16</v>
      </c>
      <c r="B24" s="17" t="s">
        <v>44</v>
      </c>
      <c r="C24" s="27" t="s">
        <v>132</v>
      </c>
      <c r="D24" s="152">
        <v>120</v>
      </c>
      <c r="E24" s="11">
        <v>51</v>
      </c>
      <c r="F24" s="11">
        <f t="shared" si="1"/>
        <v>171</v>
      </c>
      <c r="G24" s="30" t="s">
        <v>3</v>
      </c>
      <c r="H24" s="204"/>
      <c r="I24" s="136">
        <f t="shared" si="2"/>
        <v>0</v>
      </c>
    </row>
    <row r="25" spans="1:9" x14ac:dyDescent="0.3">
      <c r="A25" s="44">
        <f t="shared" si="3"/>
        <v>17</v>
      </c>
      <c r="B25" s="17" t="s">
        <v>45</v>
      </c>
      <c r="C25" s="27" t="s">
        <v>133</v>
      </c>
      <c r="D25" s="152">
        <v>17.8</v>
      </c>
      <c r="E25" s="11">
        <v>5.28</v>
      </c>
      <c r="F25" s="11">
        <f t="shared" si="1"/>
        <v>23.080000000000002</v>
      </c>
      <c r="G25" s="30" t="s">
        <v>4</v>
      </c>
      <c r="H25" s="204"/>
      <c r="I25" s="136">
        <f t="shared" si="2"/>
        <v>0</v>
      </c>
    </row>
    <row r="26" spans="1:9" x14ac:dyDescent="0.3">
      <c r="A26" s="44">
        <f t="shared" si="3"/>
        <v>18</v>
      </c>
      <c r="B26" s="3" t="s">
        <v>46</v>
      </c>
      <c r="C26" s="27" t="s">
        <v>134</v>
      </c>
      <c r="D26" s="152">
        <v>9.34</v>
      </c>
      <c r="E26" s="11">
        <v>5.28</v>
      </c>
      <c r="F26" s="11">
        <f t="shared" si="1"/>
        <v>14.620000000000001</v>
      </c>
      <c r="G26" s="31" t="s">
        <v>4</v>
      </c>
      <c r="H26" s="204"/>
      <c r="I26" s="136">
        <f t="shared" si="2"/>
        <v>0</v>
      </c>
    </row>
    <row r="27" spans="1:9" ht="21.6" x14ac:dyDescent="0.3">
      <c r="A27" s="44">
        <f t="shared" si="3"/>
        <v>19</v>
      </c>
      <c r="B27" s="3" t="s">
        <v>501</v>
      </c>
      <c r="C27" s="49" t="s">
        <v>463</v>
      </c>
      <c r="D27" s="152">
        <v>1</v>
      </c>
      <c r="E27" s="11"/>
      <c r="F27" s="11">
        <f t="shared" si="1"/>
        <v>1</v>
      </c>
      <c r="G27" s="31" t="s">
        <v>1</v>
      </c>
      <c r="H27" s="204"/>
      <c r="I27" s="136">
        <f t="shared" si="2"/>
        <v>0</v>
      </c>
    </row>
    <row r="28" spans="1:9" x14ac:dyDescent="0.3">
      <c r="A28" s="44">
        <f t="shared" si="3"/>
        <v>20</v>
      </c>
      <c r="B28" s="3" t="s">
        <v>47</v>
      </c>
      <c r="C28" s="27" t="s">
        <v>135</v>
      </c>
      <c r="D28" s="152">
        <f>38+2.1</f>
        <v>40.1</v>
      </c>
      <c r="E28" s="11">
        <v>11.12</v>
      </c>
      <c r="F28" s="11">
        <f t="shared" si="1"/>
        <v>51.22</v>
      </c>
      <c r="G28" s="31" t="s">
        <v>4</v>
      </c>
      <c r="H28" s="204"/>
      <c r="I28" s="136">
        <f t="shared" si="2"/>
        <v>0</v>
      </c>
    </row>
    <row r="29" spans="1:9" x14ac:dyDescent="0.3">
      <c r="A29" s="44">
        <f t="shared" si="3"/>
        <v>21</v>
      </c>
      <c r="B29" s="17" t="s">
        <v>48</v>
      </c>
      <c r="C29" s="27" t="s">
        <v>136</v>
      </c>
      <c r="D29" s="152">
        <f>3983+58</f>
        <v>4041</v>
      </c>
      <c r="E29" s="11">
        <v>3269</v>
      </c>
      <c r="F29" s="11">
        <f t="shared" si="1"/>
        <v>7310</v>
      </c>
      <c r="G29" s="31" t="s">
        <v>6</v>
      </c>
      <c r="H29" s="204"/>
      <c r="I29" s="136">
        <f t="shared" si="2"/>
        <v>0</v>
      </c>
    </row>
    <row r="30" spans="1:9" x14ac:dyDescent="0.3">
      <c r="A30" s="44">
        <f t="shared" si="3"/>
        <v>22</v>
      </c>
      <c r="B30" s="17" t="s">
        <v>49</v>
      </c>
      <c r="C30" s="27" t="s">
        <v>137</v>
      </c>
      <c r="D30" s="152">
        <f>81636+100</f>
        <v>81736</v>
      </c>
      <c r="E30" s="11">
        <v>16678</v>
      </c>
      <c r="F30" s="11">
        <f t="shared" si="1"/>
        <v>98414</v>
      </c>
      <c r="G30" s="31" t="s">
        <v>5</v>
      </c>
      <c r="H30" s="204"/>
      <c r="I30" s="136">
        <f t="shared" si="2"/>
        <v>0</v>
      </c>
    </row>
    <row r="31" spans="1:9" x14ac:dyDescent="0.3">
      <c r="A31" s="44">
        <f t="shared" si="3"/>
        <v>23</v>
      </c>
      <c r="B31" s="17" t="s">
        <v>50</v>
      </c>
      <c r="C31" s="27" t="s">
        <v>138</v>
      </c>
      <c r="D31" s="152">
        <f>1571+280</f>
        <v>1851</v>
      </c>
      <c r="E31" s="11"/>
      <c r="F31" s="11">
        <f t="shared" si="1"/>
        <v>1851</v>
      </c>
      <c r="G31" s="31" t="s">
        <v>5</v>
      </c>
      <c r="H31" s="204"/>
      <c r="I31" s="136">
        <f t="shared" si="2"/>
        <v>0</v>
      </c>
    </row>
    <row r="32" spans="1:9" x14ac:dyDescent="0.3">
      <c r="A32" s="44">
        <f t="shared" si="3"/>
        <v>24</v>
      </c>
      <c r="B32" s="17" t="s">
        <v>51</v>
      </c>
      <c r="C32" s="27" t="s">
        <v>139</v>
      </c>
      <c r="D32" s="152">
        <v>68998</v>
      </c>
      <c r="E32" s="11">
        <v>3707</v>
      </c>
      <c r="F32" s="11">
        <f t="shared" si="1"/>
        <v>72705</v>
      </c>
      <c r="G32" s="31" t="s">
        <v>5</v>
      </c>
      <c r="H32" s="204"/>
      <c r="I32" s="136">
        <f t="shared" si="2"/>
        <v>0</v>
      </c>
    </row>
    <row r="33" spans="1:9" x14ac:dyDescent="0.3">
      <c r="A33" s="44">
        <f t="shared" si="3"/>
        <v>25</v>
      </c>
      <c r="B33" s="17" t="s">
        <v>792</v>
      </c>
      <c r="C33" s="27" t="s">
        <v>793</v>
      </c>
      <c r="D33" s="152">
        <v>21600</v>
      </c>
      <c r="E33" s="11"/>
      <c r="F33" s="11">
        <f t="shared" si="1"/>
        <v>21600</v>
      </c>
      <c r="G33" s="31" t="s">
        <v>5</v>
      </c>
      <c r="H33" s="204"/>
      <c r="I33" s="136">
        <f t="shared" si="2"/>
        <v>0</v>
      </c>
    </row>
    <row r="34" spans="1:9" x14ac:dyDescent="0.3">
      <c r="A34" s="44">
        <f t="shared" si="3"/>
        <v>26</v>
      </c>
      <c r="B34" s="8" t="s">
        <v>52</v>
      </c>
      <c r="C34" s="27" t="s">
        <v>140</v>
      </c>
      <c r="D34" s="152">
        <v>101690</v>
      </c>
      <c r="E34" s="11">
        <v>23500</v>
      </c>
      <c r="F34" s="11">
        <f t="shared" si="1"/>
        <v>125190</v>
      </c>
      <c r="G34" s="31" t="s">
        <v>6</v>
      </c>
      <c r="H34" s="204"/>
      <c r="I34" s="136">
        <f t="shared" si="2"/>
        <v>0</v>
      </c>
    </row>
    <row r="35" spans="1:9" ht="21.6" x14ac:dyDescent="0.3">
      <c r="A35" s="44">
        <f t="shared" si="3"/>
        <v>27</v>
      </c>
      <c r="B35" s="8" t="s">
        <v>785</v>
      </c>
      <c r="C35" s="27" t="s">
        <v>786</v>
      </c>
      <c r="D35" s="152">
        <v>14</v>
      </c>
      <c r="E35" s="11"/>
      <c r="F35" s="11">
        <f t="shared" si="1"/>
        <v>14</v>
      </c>
      <c r="G35" s="31" t="s">
        <v>5</v>
      </c>
      <c r="H35" s="204"/>
      <c r="I35" s="136">
        <f t="shared" si="2"/>
        <v>0</v>
      </c>
    </row>
    <row r="36" spans="1:9" x14ac:dyDescent="0.3">
      <c r="A36" s="44">
        <f t="shared" si="3"/>
        <v>28</v>
      </c>
      <c r="B36" s="8" t="s">
        <v>787</v>
      </c>
      <c r="C36" s="27" t="s">
        <v>788</v>
      </c>
      <c r="D36" s="152">
        <v>7</v>
      </c>
      <c r="E36" s="11"/>
      <c r="F36" s="11">
        <f t="shared" si="1"/>
        <v>7</v>
      </c>
      <c r="G36" s="31" t="s">
        <v>5</v>
      </c>
      <c r="H36" s="204"/>
      <c r="I36" s="136">
        <f t="shared" si="2"/>
        <v>0</v>
      </c>
    </row>
    <row r="37" spans="1:9" x14ac:dyDescent="0.3">
      <c r="A37" s="44">
        <f t="shared" si="3"/>
        <v>29</v>
      </c>
      <c r="B37" s="17" t="s">
        <v>53</v>
      </c>
      <c r="C37" s="27" t="s">
        <v>141</v>
      </c>
      <c r="D37" s="152">
        <v>10354</v>
      </c>
      <c r="E37" s="11"/>
      <c r="F37" s="11">
        <f t="shared" si="1"/>
        <v>10354</v>
      </c>
      <c r="G37" s="31" t="s">
        <v>6</v>
      </c>
      <c r="H37" s="204"/>
      <c r="I37" s="136">
        <f t="shared" si="2"/>
        <v>0</v>
      </c>
    </row>
    <row r="38" spans="1:9" x14ac:dyDescent="0.3">
      <c r="A38" s="44">
        <f t="shared" si="3"/>
        <v>30</v>
      </c>
      <c r="B38" s="8" t="s">
        <v>54</v>
      </c>
      <c r="C38" s="27" t="s">
        <v>142</v>
      </c>
      <c r="D38" s="152">
        <v>70797</v>
      </c>
      <c r="E38" s="11">
        <v>20874</v>
      </c>
      <c r="F38" s="11">
        <f t="shared" si="1"/>
        <v>91671</v>
      </c>
      <c r="G38" s="31" t="s">
        <v>6</v>
      </c>
      <c r="H38" s="204"/>
      <c r="I38" s="136">
        <f t="shared" si="2"/>
        <v>0</v>
      </c>
    </row>
    <row r="39" spans="1:9" x14ac:dyDescent="0.3">
      <c r="A39" s="44">
        <f t="shared" si="3"/>
        <v>31</v>
      </c>
      <c r="B39" s="3" t="s">
        <v>55</v>
      </c>
      <c r="C39" s="27" t="s">
        <v>143</v>
      </c>
      <c r="D39" s="152">
        <f>3871+720</f>
        <v>4591</v>
      </c>
      <c r="E39" s="11"/>
      <c r="F39" s="11">
        <f t="shared" si="1"/>
        <v>4591</v>
      </c>
      <c r="G39" s="31" t="s">
        <v>6</v>
      </c>
      <c r="H39" s="204"/>
      <c r="I39" s="136">
        <f t="shared" si="2"/>
        <v>0</v>
      </c>
    </row>
    <row r="40" spans="1:9" x14ac:dyDescent="0.3">
      <c r="A40" s="44">
        <f t="shared" si="3"/>
        <v>32</v>
      </c>
      <c r="B40" s="3" t="s">
        <v>212</v>
      </c>
      <c r="C40" s="35" t="s">
        <v>213</v>
      </c>
      <c r="D40" s="152"/>
      <c r="E40" s="11">
        <v>15664</v>
      </c>
      <c r="F40" s="11">
        <f t="shared" si="1"/>
        <v>15664</v>
      </c>
      <c r="G40" s="31" t="s">
        <v>6</v>
      </c>
      <c r="H40" s="204"/>
      <c r="I40" s="136">
        <f t="shared" si="2"/>
        <v>0</v>
      </c>
    </row>
    <row r="41" spans="1:9" x14ac:dyDescent="0.3">
      <c r="A41" s="44">
        <f t="shared" si="3"/>
        <v>33</v>
      </c>
      <c r="B41" s="3" t="s">
        <v>56</v>
      </c>
      <c r="C41" s="27" t="s">
        <v>144</v>
      </c>
      <c r="D41" s="152">
        <v>647.70000000000005</v>
      </c>
      <c r="E41" s="11"/>
      <c r="F41" s="11">
        <f t="shared" si="1"/>
        <v>647.70000000000005</v>
      </c>
      <c r="G41" s="31" t="s">
        <v>7</v>
      </c>
      <c r="H41" s="204"/>
      <c r="I41" s="136">
        <f t="shared" si="2"/>
        <v>0</v>
      </c>
    </row>
    <row r="42" spans="1:9" x14ac:dyDescent="0.3">
      <c r="A42" s="44">
        <f t="shared" si="3"/>
        <v>34</v>
      </c>
      <c r="B42" s="3" t="s">
        <v>57</v>
      </c>
      <c r="C42" s="27" t="s">
        <v>145</v>
      </c>
      <c r="D42" s="152">
        <v>10641</v>
      </c>
      <c r="E42" s="11">
        <v>4737</v>
      </c>
      <c r="F42" s="11">
        <f t="shared" si="1"/>
        <v>15378</v>
      </c>
      <c r="G42" s="31" t="s">
        <v>7</v>
      </c>
      <c r="H42" s="204"/>
      <c r="I42" s="136">
        <f t="shared" si="2"/>
        <v>0</v>
      </c>
    </row>
    <row r="43" spans="1:9" ht="21.6" x14ac:dyDescent="0.3">
      <c r="A43" s="44">
        <f t="shared" si="3"/>
        <v>35</v>
      </c>
      <c r="B43" s="3" t="s">
        <v>58</v>
      </c>
      <c r="C43" s="27" t="s">
        <v>146</v>
      </c>
      <c r="D43" s="152">
        <v>9501</v>
      </c>
      <c r="E43" s="11">
        <v>3015</v>
      </c>
      <c r="F43" s="11">
        <f t="shared" si="1"/>
        <v>12516</v>
      </c>
      <c r="G43" s="31" t="s">
        <v>7</v>
      </c>
      <c r="H43" s="204"/>
      <c r="I43" s="136">
        <f t="shared" si="2"/>
        <v>0</v>
      </c>
    </row>
    <row r="44" spans="1:9" x14ac:dyDescent="0.3">
      <c r="A44" s="44">
        <f t="shared" si="3"/>
        <v>36</v>
      </c>
      <c r="B44" s="3" t="s">
        <v>59</v>
      </c>
      <c r="C44" s="27" t="s">
        <v>147</v>
      </c>
      <c r="D44" s="152">
        <f>13.25+72</f>
        <v>85.25</v>
      </c>
      <c r="E44" s="11"/>
      <c r="F44" s="11">
        <f t="shared" si="1"/>
        <v>85.25</v>
      </c>
      <c r="G44" s="31" t="s">
        <v>7</v>
      </c>
      <c r="H44" s="204"/>
      <c r="I44" s="136">
        <f t="shared" si="2"/>
        <v>0</v>
      </c>
    </row>
    <row r="45" spans="1:9" x14ac:dyDescent="0.3">
      <c r="A45" s="44">
        <f t="shared" si="3"/>
        <v>37</v>
      </c>
      <c r="B45" s="17" t="s">
        <v>60</v>
      </c>
      <c r="C45" s="27" t="s">
        <v>148</v>
      </c>
      <c r="D45" s="152">
        <f>58+260</f>
        <v>318</v>
      </c>
      <c r="E45" s="11">
        <v>75</v>
      </c>
      <c r="F45" s="11">
        <f t="shared" si="1"/>
        <v>393</v>
      </c>
      <c r="G45" s="32" t="s">
        <v>5</v>
      </c>
      <c r="H45" s="204"/>
      <c r="I45" s="136">
        <f t="shared" si="2"/>
        <v>0</v>
      </c>
    </row>
    <row r="46" spans="1:9" x14ac:dyDescent="0.3">
      <c r="A46" s="44">
        <f t="shared" si="3"/>
        <v>38</v>
      </c>
      <c r="B46" s="3" t="s">
        <v>61</v>
      </c>
      <c r="C46" s="27" t="s">
        <v>149</v>
      </c>
      <c r="D46" s="152">
        <v>15</v>
      </c>
      <c r="E46" s="11"/>
      <c r="F46" s="11">
        <f t="shared" si="1"/>
        <v>15</v>
      </c>
      <c r="G46" s="32" t="s">
        <v>5</v>
      </c>
      <c r="H46" s="204"/>
      <c r="I46" s="136">
        <f t="shared" si="2"/>
        <v>0</v>
      </c>
    </row>
    <row r="47" spans="1:9" x14ac:dyDescent="0.3">
      <c r="A47" s="44">
        <f t="shared" si="3"/>
        <v>39</v>
      </c>
      <c r="B47" s="8" t="s">
        <v>464</v>
      </c>
      <c r="C47" s="19" t="s">
        <v>465</v>
      </c>
      <c r="D47" s="11">
        <v>4851.2</v>
      </c>
      <c r="E47" s="11"/>
      <c r="F47" s="11">
        <f t="shared" si="1"/>
        <v>4851.2</v>
      </c>
      <c r="G47" s="39" t="s">
        <v>5</v>
      </c>
      <c r="H47" s="204"/>
      <c r="I47" s="136">
        <f t="shared" si="2"/>
        <v>0</v>
      </c>
    </row>
    <row r="48" spans="1:9" x14ac:dyDescent="0.3">
      <c r="A48" s="44">
        <f t="shared" si="3"/>
        <v>40</v>
      </c>
      <c r="B48" s="8" t="s">
        <v>466</v>
      </c>
      <c r="C48" s="19" t="s">
        <v>467</v>
      </c>
      <c r="D48" s="11">
        <v>248.6</v>
      </c>
      <c r="E48" s="11"/>
      <c r="F48" s="11">
        <f t="shared" si="1"/>
        <v>248.6</v>
      </c>
      <c r="G48" s="39" t="s">
        <v>5</v>
      </c>
      <c r="H48" s="204"/>
      <c r="I48" s="136">
        <f t="shared" si="2"/>
        <v>0</v>
      </c>
    </row>
    <row r="49" spans="1:9" x14ac:dyDescent="0.3">
      <c r="A49" s="44">
        <f t="shared" si="3"/>
        <v>41</v>
      </c>
      <c r="B49" s="8" t="s">
        <v>468</v>
      </c>
      <c r="C49" s="19" t="s">
        <v>469</v>
      </c>
      <c r="D49" s="11">
        <v>920.5</v>
      </c>
      <c r="E49" s="11"/>
      <c r="F49" s="11">
        <f t="shared" si="1"/>
        <v>920.5</v>
      </c>
      <c r="G49" s="39" t="s">
        <v>5</v>
      </c>
      <c r="H49" s="204"/>
      <c r="I49" s="136">
        <f t="shared" si="2"/>
        <v>0</v>
      </c>
    </row>
    <row r="50" spans="1:9" x14ac:dyDescent="0.3">
      <c r="A50" s="44">
        <f t="shared" si="3"/>
        <v>42</v>
      </c>
      <c r="B50" s="8" t="s">
        <v>470</v>
      </c>
      <c r="C50" s="19" t="s">
        <v>471</v>
      </c>
      <c r="D50" s="11">
        <v>13368.9</v>
      </c>
      <c r="E50" s="11"/>
      <c r="F50" s="11">
        <f t="shared" si="1"/>
        <v>13368.9</v>
      </c>
      <c r="G50" s="39" t="s">
        <v>6</v>
      </c>
      <c r="H50" s="204"/>
      <c r="I50" s="136">
        <f t="shared" si="2"/>
        <v>0</v>
      </c>
    </row>
    <row r="51" spans="1:9" x14ac:dyDescent="0.3">
      <c r="A51" s="44">
        <f t="shared" si="3"/>
        <v>43</v>
      </c>
      <c r="B51" s="8" t="s">
        <v>472</v>
      </c>
      <c r="C51" s="19" t="s">
        <v>473</v>
      </c>
      <c r="D51" s="11">
        <v>142.4</v>
      </c>
      <c r="E51" s="11"/>
      <c r="F51" s="11">
        <f t="shared" si="1"/>
        <v>142.4</v>
      </c>
      <c r="G51" s="39" t="s">
        <v>19</v>
      </c>
      <c r="H51" s="204"/>
      <c r="I51" s="136">
        <f t="shared" si="2"/>
        <v>0</v>
      </c>
    </row>
    <row r="52" spans="1:9" x14ac:dyDescent="0.3">
      <c r="A52" s="44">
        <f t="shared" si="3"/>
        <v>44</v>
      </c>
      <c r="B52" s="8" t="s">
        <v>474</v>
      </c>
      <c r="C52" s="19" t="s">
        <v>475</v>
      </c>
      <c r="D52" s="11">
        <v>1268424</v>
      </c>
      <c r="E52" s="11"/>
      <c r="F52" s="11">
        <f t="shared" si="1"/>
        <v>1268424</v>
      </c>
      <c r="G52" s="39" t="s">
        <v>11</v>
      </c>
      <c r="H52" s="204"/>
      <c r="I52" s="136">
        <f t="shared" si="2"/>
        <v>0</v>
      </c>
    </row>
    <row r="53" spans="1:9" x14ac:dyDescent="0.3">
      <c r="A53" s="44">
        <f t="shared" si="3"/>
        <v>45</v>
      </c>
      <c r="B53" s="8" t="s">
        <v>476</v>
      </c>
      <c r="C53" s="19" t="s">
        <v>477</v>
      </c>
      <c r="D53" s="11">
        <v>220858</v>
      </c>
      <c r="E53" s="11"/>
      <c r="F53" s="11">
        <f t="shared" si="1"/>
        <v>220858</v>
      </c>
      <c r="G53" s="39" t="s">
        <v>11</v>
      </c>
      <c r="H53" s="204"/>
      <c r="I53" s="136">
        <f t="shared" si="2"/>
        <v>0</v>
      </c>
    </row>
    <row r="54" spans="1:9" x14ac:dyDescent="0.3">
      <c r="A54" s="44">
        <f t="shared" si="3"/>
        <v>46</v>
      </c>
      <c r="B54" s="8" t="s">
        <v>478</v>
      </c>
      <c r="C54" s="19" t="s">
        <v>479</v>
      </c>
      <c r="D54" s="11">
        <v>47262</v>
      </c>
      <c r="E54" s="11"/>
      <c r="F54" s="11">
        <f t="shared" si="1"/>
        <v>47262</v>
      </c>
      <c r="G54" s="39" t="s">
        <v>11</v>
      </c>
      <c r="H54" s="204"/>
      <c r="I54" s="136">
        <f t="shared" si="2"/>
        <v>0</v>
      </c>
    </row>
    <row r="55" spans="1:9" x14ac:dyDescent="0.3">
      <c r="A55" s="44">
        <f t="shared" si="3"/>
        <v>47</v>
      </c>
      <c r="B55" s="8" t="s">
        <v>778</v>
      </c>
      <c r="C55" s="19" t="s">
        <v>779</v>
      </c>
      <c r="D55" s="11"/>
      <c r="E55" s="11">
        <v>3</v>
      </c>
      <c r="F55" s="11">
        <f t="shared" si="1"/>
        <v>3</v>
      </c>
      <c r="G55" s="39" t="s">
        <v>3</v>
      </c>
      <c r="H55" s="204"/>
      <c r="I55" s="136">
        <f t="shared" si="2"/>
        <v>0</v>
      </c>
    </row>
    <row r="56" spans="1:9" x14ac:dyDescent="0.3">
      <c r="A56" s="44">
        <f t="shared" si="3"/>
        <v>48</v>
      </c>
      <c r="B56" s="3" t="s">
        <v>62</v>
      </c>
      <c r="C56" s="27" t="s">
        <v>150</v>
      </c>
      <c r="D56" s="152">
        <v>19</v>
      </c>
      <c r="E56" s="11">
        <v>24</v>
      </c>
      <c r="F56" s="11">
        <f t="shared" ref="F56:F86" si="4">SUM(D56:E56)</f>
        <v>43</v>
      </c>
      <c r="G56" s="32" t="s">
        <v>3</v>
      </c>
      <c r="H56" s="204"/>
      <c r="I56" s="136">
        <f t="shared" si="2"/>
        <v>0</v>
      </c>
    </row>
    <row r="57" spans="1:9" x14ac:dyDescent="0.3">
      <c r="A57" s="44">
        <f t="shared" si="3"/>
        <v>49</v>
      </c>
      <c r="B57" s="17" t="s">
        <v>63</v>
      </c>
      <c r="C57" s="27" t="s">
        <v>151</v>
      </c>
      <c r="D57" s="152">
        <v>2</v>
      </c>
      <c r="E57" s="11"/>
      <c r="F57" s="11">
        <f t="shared" si="4"/>
        <v>2</v>
      </c>
      <c r="G57" s="32" t="s">
        <v>3</v>
      </c>
      <c r="H57" s="204"/>
      <c r="I57" s="136">
        <f t="shared" si="2"/>
        <v>0</v>
      </c>
    </row>
    <row r="58" spans="1:9" x14ac:dyDescent="0.3">
      <c r="A58" s="44">
        <f t="shared" si="3"/>
        <v>50</v>
      </c>
      <c r="B58" s="17" t="s">
        <v>216</v>
      </c>
      <c r="C58" s="35" t="s">
        <v>214</v>
      </c>
      <c r="D58" s="152"/>
      <c r="E58" s="11">
        <v>2</v>
      </c>
      <c r="F58" s="11">
        <f t="shared" si="4"/>
        <v>2</v>
      </c>
      <c r="G58" s="32" t="s">
        <v>3</v>
      </c>
      <c r="H58" s="204"/>
      <c r="I58" s="136">
        <f t="shared" si="2"/>
        <v>0</v>
      </c>
    </row>
    <row r="59" spans="1:9" x14ac:dyDescent="0.3">
      <c r="A59" s="44">
        <f t="shared" si="3"/>
        <v>51</v>
      </c>
      <c r="B59" s="17" t="s">
        <v>64</v>
      </c>
      <c r="C59" s="27" t="s">
        <v>152</v>
      </c>
      <c r="D59" s="152">
        <v>18</v>
      </c>
      <c r="E59" s="11">
        <v>2</v>
      </c>
      <c r="F59" s="11">
        <f t="shared" si="4"/>
        <v>20</v>
      </c>
      <c r="G59" s="32" t="s">
        <v>3</v>
      </c>
      <c r="H59" s="204"/>
      <c r="I59" s="136">
        <f t="shared" si="2"/>
        <v>0</v>
      </c>
    </row>
    <row r="60" spans="1:9" x14ac:dyDescent="0.3">
      <c r="A60" s="44">
        <f t="shared" si="3"/>
        <v>52</v>
      </c>
      <c r="B60" s="17" t="s">
        <v>215</v>
      </c>
      <c r="C60" s="35" t="s">
        <v>217</v>
      </c>
      <c r="D60" s="152"/>
      <c r="E60" s="11">
        <v>4</v>
      </c>
      <c r="F60" s="11">
        <f t="shared" si="4"/>
        <v>4</v>
      </c>
      <c r="G60" s="32" t="s">
        <v>3</v>
      </c>
      <c r="H60" s="204"/>
      <c r="I60" s="136">
        <f t="shared" si="2"/>
        <v>0</v>
      </c>
    </row>
    <row r="61" spans="1:9" x14ac:dyDescent="0.3">
      <c r="A61" s="44">
        <f t="shared" si="3"/>
        <v>53</v>
      </c>
      <c r="B61" s="17" t="s">
        <v>65</v>
      </c>
      <c r="C61" s="27" t="s">
        <v>153</v>
      </c>
      <c r="D61" s="152">
        <v>11</v>
      </c>
      <c r="E61" s="11">
        <v>3</v>
      </c>
      <c r="F61" s="11">
        <f t="shared" si="4"/>
        <v>14</v>
      </c>
      <c r="G61" s="32" t="s">
        <v>3</v>
      </c>
      <c r="H61" s="204"/>
      <c r="I61" s="136">
        <f t="shared" si="2"/>
        <v>0</v>
      </c>
    </row>
    <row r="62" spans="1:9" x14ac:dyDescent="0.3">
      <c r="A62" s="44">
        <f t="shared" si="3"/>
        <v>54</v>
      </c>
      <c r="B62" s="17" t="s">
        <v>66</v>
      </c>
      <c r="C62" s="27" t="s">
        <v>154</v>
      </c>
      <c r="D62" s="152">
        <v>9</v>
      </c>
      <c r="E62" s="11"/>
      <c r="F62" s="11">
        <f t="shared" si="4"/>
        <v>9</v>
      </c>
      <c r="G62" s="32" t="s">
        <v>3</v>
      </c>
      <c r="H62" s="204"/>
      <c r="I62" s="136">
        <f t="shared" si="2"/>
        <v>0</v>
      </c>
    </row>
    <row r="63" spans="1:9" x14ac:dyDescent="0.3">
      <c r="A63" s="44">
        <f t="shared" si="3"/>
        <v>55</v>
      </c>
      <c r="B63" s="17" t="s">
        <v>67</v>
      </c>
      <c r="C63" s="27" t="s">
        <v>155</v>
      </c>
      <c r="D63" s="152">
        <v>9</v>
      </c>
      <c r="E63" s="11">
        <v>3</v>
      </c>
      <c r="F63" s="11">
        <f t="shared" si="4"/>
        <v>12</v>
      </c>
      <c r="G63" s="32" t="s">
        <v>3</v>
      </c>
      <c r="H63" s="204"/>
      <c r="I63" s="136">
        <f t="shared" si="2"/>
        <v>0</v>
      </c>
    </row>
    <row r="64" spans="1:9" x14ac:dyDescent="0.3">
      <c r="A64" s="44">
        <f t="shared" si="3"/>
        <v>56</v>
      </c>
      <c r="B64" s="17" t="s">
        <v>68</v>
      </c>
      <c r="C64" s="27" t="s">
        <v>156</v>
      </c>
      <c r="D64" s="152">
        <v>2</v>
      </c>
      <c r="E64" s="11"/>
      <c r="F64" s="11">
        <f t="shared" si="4"/>
        <v>2</v>
      </c>
      <c r="G64" s="32" t="s">
        <v>3</v>
      </c>
      <c r="H64" s="204"/>
      <c r="I64" s="136">
        <f t="shared" si="2"/>
        <v>0</v>
      </c>
    </row>
    <row r="65" spans="1:9" x14ac:dyDescent="0.3">
      <c r="A65" s="44">
        <f t="shared" si="3"/>
        <v>57</v>
      </c>
      <c r="B65" s="17" t="s">
        <v>26</v>
      </c>
      <c r="C65" s="35" t="s">
        <v>218</v>
      </c>
      <c r="D65" s="152"/>
      <c r="E65" s="11">
        <v>1</v>
      </c>
      <c r="F65" s="11">
        <f t="shared" si="4"/>
        <v>1</v>
      </c>
      <c r="G65" s="32" t="s">
        <v>3</v>
      </c>
      <c r="H65" s="204"/>
      <c r="I65" s="136">
        <f t="shared" si="2"/>
        <v>0</v>
      </c>
    </row>
    <row r="66" spans="1:9" ht="21.6" x14ac:dyDescent="0.3">
      <c r="A66" s="44">
        <f t="shared" si="3"/>
        <v>58</v>
      </c>
      <c r="B66" s="17" t="s">
        <v>69</v>
      </c>
      <c r="C66" s="27" t="s">
        <v>157</v>
      </c>
      <c r="D66" s="152">
        <v>20</v>
      </c>
      <c r="E66" s="11"/>
      <c r="F66" s="11">
        <f t="shared" si="4"/>
        <v>20</v>
      </c>
      <c r="G66" s="32" t="s">
        <v>3</v>
      </c>
      <c r="H66" s="204"/>
      <c r="I66" s="136">
        <f t="shared" si="2"/>
        <v>0</v>
      </c>
    </row>
    <row r="67" spans="1:9" x14ac:dyDescent="0.3">
      <c r="A67" s="44">
        <f t="shared" si="3"/>
        <v>59</v>
      </c>
      <c r="B67" s="17" t="s">
        <v>70</v>
      </c>
      <c r="C67" s="27" t="s">
        <v>158</v>
      </c>
      <c r="D67" s="152">
        <v>3</v>
      </c>
      <c r="E67" s="11">
        <v>2</v>
      </c>
      <c r="F67" s="11">
        <f t="shared" si="4"/>
        <v>5</v>
      </c>
      <c r="G67" s="32" t="s">
        <v>3</v>
      </c>
      <c r="H67" s="204"/>
      <c r="I67" s="136">
        <f t="shared" si="2"/>
        <v>0</v>
      </c>
    </row>
    <row r="68" spans="1:9" x14ac:dyDescent="0.3">
      <c r="A68" s="44">
        <f t="shared" si="3"/>
        <v>60</v>
      </c>
      <c r="B68" s="17" t="s">
        <v>219</v>
      </c>
      <c r="C68" s="35" t="s">
        <v>220</v>
      </c>
      <c r="D68" s="152"/>
      <c r="E68" s="11">
        <v>2</v>
      </c>
      <c r="F68" s="11">
        <f t="shared" si="4"/>
        <v>2</v>
      </c>
      <c r="G68" s="32" t="s">
        <v>3</v>
      </c>
      <c r="H68" s="204"/>
      <c r="I68" s="136">
        <f t="shared" si="2"/>
        <v>0</v>
      </c>
    </row>
    <row r="69" spans="1:9" x14ac:dyDescent="0.3">
      <c r="A69" s="44">
        <f t="shared" si="3"/>
        <v>61</v>
      </c>
      <c r="B69" s="17" t="s">
        <v>71</v>
      </c>
      <c r="C69" s="27" t="s">
        <v>159</v>
      </c>
      <c r="D69" s="152">
        <v>4</v>
      </c>
      <c r="E69" s="11"/>
      <c r="F69" s="11">
        <f t="shared" si="4"/>
        <v>4</v>
      </c>
      <c r="G69" s="32" t="s">
        <v>3</v>
      </c>
      <c r="H69" s="204"/>
      <c r="I69" s="136">
        <f t="shared" si="2"/>
        <v>0</v>
      </c>
    </row>
    <row r="70" spans="1:9" x14ac:dyDescent="0.3">
      <c r="A70" s="44">
        <f t="shared" si="3"/>
        <v>62</v>
      </c>
      <c r="B70" s="17" t="s">
        <v>72</v>
      </c>
      <c r="C70" s="27" t="s">
        <v>160</v>
      </c>
      <c r="D70" s="152">
        <v>2</v>
      </c>
      <c r="E70" s="11"/>
      <c r="F70" s="11">
        <f t="shared" si="4"/>
        <v>2</v>
      </c>
      <c r="G70" s="32" t="s">
        <v>3</v>
      </c>
      <c r="H70" s="204"/>
      <c r="I70" s="136">
        <f t="shared" si="2"/>
        <v>0</v>
      </c>
    </row>
    <row r="71" spans="1:9" x14ac:dyDescent="0.3">
      <c r="A71" s="44">
        <f t="shared" si="3"/>
        <v>63</v>
      </c>
      <c r="B71" s="17" t="s">
        <v>73</v>
      </c>
      <c r="C71" s="27" t="s">
        <v>161</v>
      </c>
      <c r="D71" s="152">
        <v>5</v>
      </c>
      <c r="E71" s="11"/>
      <c r="F71" s="11">
        <f t="shared" si="4"/>
        <v>5</v>
      </c>
      <c r="G71" s="32" t="s">
        <v>3</v>
      </c>
      <c r="H71" s="204"/>
      <c r="I71" s="136">
        <f t="shared" si="2"/>
        <v>0</v>
      </c>
    </row>
    <row r="72" spans="1:9" x14ac:dyDescent="0.3">
      <c r="A72" s="44">
        <f t="shared" si="3"/>
        <v>64</v>
      </c>
      <c r="B72" s="17" t="s">
        <v>74</v>
      </c>
      <c r="C72" s="27" t="s">
        <v>162</v>
      </c>
      <c r="D72" s="152">
        <v>3</v>
      </c>
      <c r="E72" s="11"/>
      <c r="F72" s="11">
        <f t="shared" si="4"/>
        <v>3</v>
      </c>
      <c r="G72" s="32" t="s">
        <v>3</v>
      </c>
      <c r="H72" s="204"/>
      <c r="I72" s="136">
        <f t="shared" si="2"/>
        <v>0</v>
      </c>
    </row>
    <row r="73" spans="1:9" x14ac:dyDescent="0.3">
      <c r="A73" s="44">
        <f t="shared" si="3"/>
        <v>65</v>
      </c>
      <c r="B73" s="17" t="s">
        <v>75</v>
      </c>
      <c r="C73" s="27" t="s">
        <v>163</v>
      </c>
      <c r="D73" s="152">
        <v>6</v>
      </c>
      <c r="E73" s="11"/>
      <c r="F73" s="11">
        <f t="shared" si="4"/>
        <v>6</v>
      </c>
      <c r="G73" s="32" t="s">
        <v>3</v>
      </c>
      <c r="H73" s="204"/>
      <c r="I73" s="136">
        <f t="shared" si="2"/>
        <v>0</v>
      </c>
    </row>
    <row r="74" spans="1:9" x14ac:dyDescent="0.3">
      <c r="A74" s="44">
        <f t="shared" si="3"/>
        <v>66</v>
      </c>
      <c r="B74" s="17" t="s">
        <v>20</v>
      </c>
      <c r="C74" s="35" t="s">
        <v>222</v>
      </c>
      <c r="D74" s="152"/>
      <c r="E74" s="11">
        <v>2</v>
      </c>
      <c r="F74" s="11">
        <f t="shared" si="4"/>
        <v>2</v>
      </c>
      <c r="G74" s="32" t="s">
        <v>3</v>
      </c>
      <c r="H74" s="204"/>
      <c r="I74" s="136">
        <f t="shared" si="2"/>
        <v>0</v>
      </c>
    </row>
    <row r="75" spans="1:9" x14ac:dyDescent="0.3">
      <c r="A75" s="44">
        <f t="shared" si="3"/>
        <v>67</v>
      </c>
      <c r="B75" s="17" t="s">
        <v>221</v>
      </c>
      <c r="C75" s="35" t="s">
        <v>223</v>
      </c>
      <c r="D75" s="152"/>
      <c r="E75" s="11">
        <v>1</v>
      </c>
      <c r="F75" s="11">
        <f t="shared" si="4"/>
        <v>1</v>
      </c>
      <c r="G75" s="32" t="s">
        <v>3</v>
      </c>
      <c r="H75" s="204"/>
      <c r="I75" s="136">
        <f t="shared" si="2"/>
        <v>0</v>
      </c>
    </row>
    <row r="76" spans="1:9" x14ac:dyDescent="0.3">
      <c r="A76" s="44">
        <f t="shared" si="3"/>
        <v>68</v>
      </c>
      <c r="B76" s="17" t="s">
        <v>76</v>
      </c>
      <c r="C76" s="27" t="s">
        <v>164</v>
      </c>
      <c r="D76" s="152">
        <v>9</v>
      </c>
      <c r="E76" s="11"/>
      <c r="F76" s="11">
        <f t="shared" si="4"/>
        <v>9</v>
      </c>
      <c r="G76" s="32" t="s">
        <v>3</v>
      </c>
      <c r="H76" s="204"/>
      <c r="I76" s="136">
        <f t="shared" si="2"/>
        <v>0</v>
      </c>
    </row>
    <row r="77" spans="1:9" x14ac:dyDescent="0.3">
      <c r="A77" s="44">
        <f t="shared" si="3"/>
        <v>69</v>
      </c>
      <c r="B77" s="17" t="s">
        <v>77</v>
      </c>
      <c r="C77" s="27" t="s">
        <v>165</v>
      </c>
      <c r="D77" s="152">
        <v>5</v>
      </c>
      <c r="E77" s="11"/>
      <c r="F77" s="11">
        <f t="shared" si="4"/>
        <v>5</v>
      </c>
      <c r="G77" s="32" t="s">
        <v>3</v>
      </c>
      <c r="H77" s="204"/>
      <c r="I77" s="136">
        <f t="shared" ref="I77:I140" si="5">H77*F77</f>
        <v>0</v>
      </c>
    </row>
    <row r="78" spans="1:9" x14ac:dyDescent="0.3">
      <c r="A78" s="44">
        <f t="shared" si="3"/>
        <v>70</v>
      </c>
      <c r="B78" s="17" t="s">
        <v>21</v>
      </c>
      <c r="C78" s="35" t="s">
        <v>224</v>
      </c>
      <c r="D78" s="152"/>
      <c r="E78" s="11">
        <v>2</v>
      </c>
      <c r="F78" s="11">
        <f t="shared" si="4"/>
        <v>2</v>
      </c>
      <c r="G78" s="32" t="s">
        <v>3</v>
      </c>
      <c r="H78" s="204"/>
      <c r="I78" s="136">
        <f t="shared" si="5"/>
        <v>0</v>
      </c>
    </row>
    <row r="79" spans="1:9" x14ac:dyDescent="0.3">
      <c r="A79" s="44">
        <f t="shared" si="3"/>
        <v>71</v>
      </c>
      <c r="B79" s="17" t="s">
        <v>78</v>
      </c>
      <c r="C79" s="27" t="s">
        <v>166</v>
      </c>
      <c r="D79" s="152">
        <v>63</v>
      </c>
      <c r="E79" s="11"/>
      <c r="F79" s="11">
        <f t="shared" si="4"/>
        <v>63</v>
      </c>
      <c r="G79" s="32" t="s">
        <v>2</v>
      </c>
      <c r="H79" s="204"/>
      <c r="I79" s="136">
        <f t="shared" si="5"/>
        <v>0</v>
      </c>
    </row>
    <row r="80" spans="1:9" ht="21.6" x14ac:dyDescent="0.3">
      <c r="A80" s="44">
        <f t="shared" si="3"/>
        <v>72</v>
      </c>
      <c r="B80" s="202" t="s">
        <v>777</v>
      </c>
      <c r="C80" s="27" t="s">
        <v>776</v>
      </c>
      <c r="D80" s="152">
        <v>68</v>
      </c>
      <c r="E80" s="11"/>
      <c r="F80" s="11">
        <f t="shared" si="4"/>
        <v>68</v>
      </c>
      <c r="G80" s="32" t="s">
        <v>2</v>
      </c>
      <c r="H80" s="204"/>
      <c r="I80" s="136">
        <f t="shared" si="5"/>
        <v>0</v>
      </c>
    </row>
    <row r="81" spans="1:9" x14ac:dyDescent="0.3">
      <c r="A81" s="44">
        <f t="shared" si="3"/>
        <v>73</v>
      </c>
      <c r="B81" s="17" t="s">
        <v>79</v>
      </c>
      <c r="C81" s="27" t="s">
        <v>167</v>
      </c>
      <c r="D81" s="152">
        <v>53</v>
      </c>
      <c r="E81" s="11"/>
      <c r="F81" s="11">
        <f t="shared" si="4"/>
        <v>53</v>
      </c>
      <c r="G81" s="32" t="s">
        <v>2</v>
      </c>
      <c r="H81" s="204"/>
      <c r="I81" s="136">
        <f t="shared" si="5"/>
        <v>0</v>
      </c>
    </row>
    <row r="82" spans="1:9" ht="21.6" x14ac:dyDescent="0.3">
      <c r="A82" s="44">
        <f t="shared" si="3"/>
        <v>74</v>
      </c>
      <c r="B82" s="17" t="s">
        <v>225</v>
      </c>
      <c r="C82" s="36" t="s">
        <v>226</v>
      </c>
      <c r="D82" s="152"/>
      <c r="E82" s="11">
        <v>141</v>
      </c>
      <c r="F82" s="11">
        <f t="shared" si="4"/>
        <v>141</v>
      </c>
      <c r="G82" s="32" t="s">
        <v>2</v>
      </c>
      <c r="H82" s="204"/>
      <c r="I82" s="136">
        <f t="shared" si="5"/>
        <v>0</v>
      </c>
    </row>
    <row r="83" spans="1:9" x14ac:dyDescent="0.3">
      <c r="A83" s="44">
        <f t="shared" si="3"/>
        <v>75</v>
      </c>
      <c r="B83" s="17" t="s">
        <v>80</v>
      </c>
      <c r="C83" s="27" t="s">
        <v>168</v>
      </c>
      <c r="D83" s="152">
        <v>4228</v>
      </c>
      <c r="E83" s="11">
        <v>2679</v>
      </c>
      <c r="F83" s="11">
        <f t="shared" si="4"/>
        <v>6907</v>
      </c>
      <c r="G83" s="32" t="s">
        <v>2</v>
      </c>
      <c r="H83" s="204"/>
      <c r="I83" s="136">
        <f t="shared" si="5"/>
        <v>0</v>
      </c>
    </row>
    <row r="84" spans="1:9" x14ac:dyDescent="0.3">
      <c r="A84" s="44">
        <f t="shared" si="3"/>
        <v>76</v>
      </c>
      <c r="B84" s="17" t="s">
        <v>81</v>
      </c>
      <c r="C84" s="27" t="s">
        <v>169</v>
      </c>
      <c r="D84" s="152">
        <v>2223</v>
      </c>
      <c r="E84" s="11">
        <v>636</v>
      </c>
      <c r="F84" s="11">
        <f t="shared" si="4"/>
        <v>2859</v>
      </c>
      <c r="G84" s="32" t="s">
        <v>2</v>
      </c>
      <c r="H84" s="204"/>
      <c r="I84" s="136">
        <f t="shared" si="5"/>
        <v>0</v>
      </c>
    </row>
    <row r="85" spans="1:9" x14ac:dyDescent="0.3">
      <c r="A85" s="44">
        <f t="shared" si="3"/>
        <v>77</v>
      </c>
      <c r="B85" s="17" t="s">
        <v>82</v>
      </c>
      <c r="C85" s="27" t="s">
        <v>170</v>
      </c>
      <c r="D85" s="152">
        <v>716</v>
      </c>
      <c r="E85" s="11">
        <v>99</v>
      </c>
      <c r="F85" s="11">
        <f t="shared" si="4"/>
        <v>815</v>
      </c>
      <c r="G85" s="32" t="s">
        <v>2</v>
      </c>
      <c r="H85" s="204"/>
      <c r="I85" s="136">
        <f t="shared" si="5"/>
        <v>0</v>
      </c>
    </row>
    <row r="86" spans="1:9" x14ac:dyDescent="0.3">
      <c r="A86" s="44">
        <f t="shared" si="3"/>
        <v>78</v>
      </c>
      <c r="B86" s="17" t="s">
        <v>83</v>
      </c>
      <c r="C86" s="27" t="s">
        <v>171</v>
      </c>
      <c r="D86" s="152">
        <v>1329</v>
      </c>
      <c r="E86" s="11">
        <v>360</v>
      </c>
      <c r="F86" s="11">
        <f t="shared" si="4"/>
        <v>1689</v>
      </c>
      <c r="G86" s="32" t="s">
        <v>2</v>
      </c>
      <c r="H86" s="204"/>
      <c r="I86" s="136">
        <f t="shared" si="5"/>
        <v>0</v>
      </c>
    </row>
    <row r="87" spans="1:9" x14ac:dyDescent="0.3">
      <c r="A87" s="44">
        <f t="shared" ref="A87:A146" si="6">A86+1</f>
        <v>79</v>
      </c>
      <c r="B87" s="17" t="s">
        <v>84</v>
      </c>
      <c r="C87" s="27" t="s">
        <v>172</v>
      </c>
      <c r="D87" s="152">
        <v>695</v>
      </c>
      <c r="E87" s="11"/>
      <c r="F87" s="11">
        <f t="shared" ref="F87:F118" si="7">SUM(D87:E87)</f>
        <v>695</v>
      </c>
      <c r="G87" s="32" t="s">
        <v>2</v>
      </c>
      <c r="H87" s="204"/>
      <c r="I87" s="136">
        <f t="shared" si="5"/>
        <v>0</v>
      </c>
    </row>
    <row r="88" spans="1:9" x14ac:dyDescent="0.3">
      <c r="A88" s="44">
        <f t="shared" si="6"/>
        <v>80</v>
      </c>
      <c r="B88" s="17" t="s">
        <v>85</v>
      </c>
      <c r="C88" s="27" t="s">
        <v>173</v>
      </c>
      <c r="D88" s="152">
        <v>1234</v>
      </c>
      <c r="E88" s="11"/>
      <c r="F88" s="11">
        <f t="shared" si="7"/>
        <v>1234</v>
      </c>
      <c r="G88" s="32" t="s">
        <v>2</v>
      </c>
      <c r="H88" s="204"/>
      <c r="I88" s="136">
        <f t="shared" si="5"/>
        <v>0</v>
      </c>
    </row>
    <row r="89" spans="1:9" x14ac:dyDescent="0.3">
      <c r="A89" s="44">
        <f t="shared" si="6"/>
        <v>81</v>
      </c>
      <c r="B89" s="17" t="s">
        <v>86</v>
      </c>
      <c r="C89" s="27" t="s">
        <v>174</v>
      </c>
      <c r="D89" s="152">
        <v>3056</v>
      </c>
      <c r="E89" s="11"/>
      <c r="F89" s="11">
        <f t="shared" si="7"/>
        <v>3056</v>
      </c>
      <c r="G89" s="32" t="s">
        <v>2</v>
      </c>
      <c r="H89" s="204"/>
      <c r="I89" s="136">
        <f t="shared" si="5"/>
        <v>0</v>
      </c>
    </row>
    <row r="90" spans="1:9" x14ac:dyDescent="0.3">
      <c r="A90" s="44">
        <f t="shared" si="6"/>
        <v>82</v>
      </c>
      <c r="B90" s="17" t="s">
        <v>87</v>
      </c>
      <c r="C90" s="27" t="s">
        <v>175</v>
      </c>
      <c r="D90" s="152">
        <v>1516</v>
      </c>
      <c r="E90" s="11"/>
      <c r="F90" s="11">
        <f t="shared" si="7"/>
        <v>1516</v>
      </c>
      <c r="G90" s="32" t="s">
        <v>2</v>
      </c>
      <c r="H90" s="204"/>
      <c r="I90" s="136">
        <f t="shared" si="5"/>
        <v>0</v>
      </c>
    </row>
    <row r="91" spans="1:9" ht="21.6" x14ac:dyDescent="0.3">
      <c r="A91" s="44">
        <f t="shared" si="6"/>
        <v>83</v>
      </c>
      <c r="B91" s="17" t="s">
        <v>88</v>
      </c>
      <c r="C91" s="27" t="s">
        <v>176</v>
      </c>
      <c r="D91" s="152">
        <v>226</v>
      </c>
      <c r="E91" s="11">
        <v>8</v>
      </c>
      <c r="F91" s="11">
        <f t="shared" si="7"/>
        <v>234</v>
      </c>
      <c r="G91" s="32" t="s">
        <v>2</v>
      </c>
      <c r="H91" s="204"/>
      <c r="I91" s="136">
        <f t="shared" si="5"/>
        <v>0</v>
      </c>
    </row>
    <row r="92" spans="1:9" ht="21.6" x14ac:dyDescent="0.3">
      <c r="A92" s="44">
        <f t="shared" si="6"/>
        <v>84</v>
      </c>
      <c r="B92" s="17" t="s">
        <v>89</v>
      </c>
      <c r="C92" s="27" t="s">
        <v>177</v>
      </c>
      <c r="D92" s="152">
        <v>277</v>
      </c>
      <c r="E92" s="11">
        <v>4</v>
      </c>
      <c r="F92" s="11">
        <f t="shared" si="7"/>
        <v>281</v>
      </c>
      <c r="G92" s="32" t="s">
        <v>2</v>
      </c>
      <c r="H92" s="204"/>
      <c r="I92" s="136">
        <f t="shared" si="5"/>
        <v>0</v>
      </c>
    </row>
    <row r="93" spans="1:9" ht="21.6" x14ac:dyDescent="0.3">
      <c r="A93" s="44">
        <f t="shared" si="6"/>
        <v>85</v>
      </c>
      <c r="B93" s="17" t="s">
        <v>90</v>
      </c>
      <c r="C93" s="27" t="s">
        <v>178</v>
      </c>
      <c r="D93" s="152">
        <v>79</v>
      </c>
      <c r="E93" s="11"/>
      <c r="F93" s="11">
        <f t="shared" si="7"/>
        <v>79</v>
      </c>
      <c r="G93" s="32" t="s">
        <v>2</v>
      </c>
      <c r="H93" s="204"/>
      <c r="I93" s="136">
        <f t="shared" si="5"/>
        <v>0</v>
      </c>
    </row>
    <row r="94" spans="1:9" ht="21.6" x14ac:dyDescent="0.3">
      <c r="A94" s="44">
        <f t="shared" si="6"/>
        <v>86</v>
      </c>
      <c r="B94" s="17" t="s">
        <v>91</v>
      </c>
      <c r="C94" s="27" t="s">
        <v>179</v>
      </c>
      <c r="D94" s="152">
        <v>198</v>
      </c>
      <c r="E94" s="11"/>
      <c r="F94" s="11">
        <f t="shared" si="7"/>
        <v>198</v>
      </c>
      <c r="G94" s="32" t="s">
        <v>2</v>
      </c>
      <c r="H94" s="204"/>
      <c r="I94" s="136">
        <f t="shared" si="5"/>
        <v>0</v>
      </c>
    </row>
    <row r="95" spans="1:9" ht="21.6" x14ac:dyDescent="0.3">
      <c r="A95" s="44">
        <f t="shared" si="6"/>
        <v>87</v>
      </c>
      <c r="B95" s="17" t="s">
        <v>92</v>
      </c>
      <c r="C95" s="27" t="s">
        <v>180</v>
      </c>
      <c r="D95" s="152">
        <v>36</v>
      </c>
      <c r="E95" s="11"/>
      <c r="F95" s="11">
        <f t="shared" si="7"/>
        <v>36</v>
      </c>
      <c r="G95" s="32" t="s">
        <v>2</v>
      </c>
      <c r="H95" s="204"/>
      <c r="I95" s="136">
        <f t="shared" si="5"/>
        <v>0</v>
      </c>
    </row>
    <row r="96" spans="1:9" x14ac:dyDescent="0.3">
      <c r="A96" s="44">
        <f t="shared" si="6"/>
        <v>88</v>
      </c>
      <c r="B96" s="191" t="s">
        <v>754</v>
      </c>
      <c r="C96" s="187" t="s">
        <v>755</v>
      </c>
      <c r="D96" s="192"/>
      <c r="E96" s="193">
        <v>1</v>
      </c>
      <c r="F96" s="193">
        <f t="shared" ref="F96" si="8">SUM(D96:E96)</f>
        <v>1</v>
      </c>
      <c r="G96" s="190" t="s">
        <v>3</v>
      </c>
      <c r="H96" s="204"/>
      <c r="I96" s="136">
        <f t="shared" si="5"/>
        <v>0</v>
      </c>
    </row>
    <row r="97" spans="1:9" x14ac:dyDescent="0.3">
      <c r="A97" s="44">
        <f t="shared" si="6"/>
        <v>89</v>
      </c>
      <c r="B97" s="186" t="s">
        <v>93</v>
      </c>
      <c r="C97" s="187" t="s">
        <v>181</v>
      </c>
      <c r="D97" s="188">
        <v>2</v>
      </c>
      <c r="E97" s="189">
        <v>1</v>
      </c>
      <c r="F97" s="189">
        <f t="shared" si="7"/>
        <v>3</v>
      </c>
      <c r="G97" s="190" t="s">
        <v>3</v>
      </c>
      <c r="H97" s="204"/>
      <c r="I97" s="136">
        <f t="shared" si="5"/>
        <v>0</v>
      </c>
    </row>
    <row r="98" spans="1:9" x14ac:dyDescent="0.3">
      <c r="A98" s="44">
        <f t="shared" si="6"/>
        <v>90</v>
      </c>
      <c r="B98" s="186" t="s">
        <v>94</v>
      </c>
      <c r="C98" s="187" t="s">
        <v>182</v>
      </c>
      <c r="D98" s="188">
        <v>3</v>
      </c>
      <c r="E98" s="189">
        <v>2</v>
      </c>
      <c r="F98" s="189">
        <f t="shared" si="7"/>
        <v>5</v>
      </c>
      <c r="G98" s="190" t="s">
        <v>3</v>
      </c>
      <c r="H98" s="204"/>
      <c r="I98" s="136">
        <f t="shared" si="5"/>
        <v>0</v>
      </c>
    </row>
    <row r="99" spans="1:9" x14ac:dyDescent="0.3">
      <c r="A99" s="44">
        <f t="shared" si="6"/>
        <v>91</v>
      </c>
      <c r="B99" s="186" t="s">
        <v>756</v>
      </c>
      <c r="C99" s="187" t="s">
        <v>757</v>
      </c>
      <c r="D99" s="192">
        <v>1</v>
      </c>
      <c r="E99" s="193">
        <v>1</v>
      </c>
      <c r="F99" s="193">
        <f t="shared" ref="F99" si="9">SUM(D99:E99)</f>
        <v>2</v>
      </c>
      <c r="G99" s="190" t="s">
        <v>3</v>
      </c>
      <c r="H99" s="204"/>
      <c r="I99" s="136">
        <f t="shared" si="5"/>
        <v>0</v>
      </c>
    </row>
    <row r="100" spans="1:9" x14ac:dyDescent="0.3">
      <c r="A100" s="44">
        <f t="shared" si="6"/>
        <v>92</v>
      </c>
      <c r="B100" s="17" t="s">
        <v>227</v>
      </c>
      <c r="C100" s="36" t="s">
        <v>228</v>
      </c>
      <c r="D100" s="152"/>
      <c r="E100" s="11">
        <v>1</v>
      </c>
      <c r="F100" s="11">
        <f t="shared" si="7"/>
        <v>1</v>
      </c>
      <c r="G100" s="32" t="s">
        <v>3</v>
      </c>
      <c r="H100" s="204"/>
      <c r="I100" s="136">
        <f t="shared" si="5"/>
        <v>0</v>
      </c>
    </row>
    <row r="101" spans="1:9" x14ac:dyDescent="0.3">
      <c r="A101" s="44">
        <f t="shared" si="6"/>
        <v>93</v>
      </c>
      <c r="B101" s="17" t="s">
        <v>774</v>
      </c>
      <c r="C101" s="36" t="s">
        <v>775</v>
      </c>
      <c r="D101" s="152">
        <v>1</v>
      </c>
      <c r="E101" s="11"/>
      <c r="F101" s="11">
        <f t="shared" si="7"/>
        <v>1</v>
      </c>
      <c r="G101" s="32" t="s">
        <v>3</v>
      </c>
      <c r="H101" s="204"/>
      <c r="I101" s="136">
        <f t="shared" si="5"/>
        <v>0</v>
      </c>
    </row>
    <row r="102" spans="1:9" x14ac:dyDescent="0.3">
      <c r="A102" s="44">
        <f t="shared" si="6"/>
        <v>94</v>
      </c>
      <c r="B102" s="17" t="s">
        <v>95</v>
      </c>
      <c r="C102" s="27" t="s">
        <v>183</v>
      </c>
      <c r="D102" s="152">
        <v>2</v>
      </c>
      <c r="E102" s="11"/>
      <c r="F102" s="11">
        <f t="shared" si="7"/>
        <v>2</v>
      </c>
      <c r="G102" s="32" t="s">
        <v>3</v>
      </c>
      <c r="H102" s="204"/>
      <c r="I102" s="136">
        <f t="shared" si="5"/>
        <v>0</v>
      </c>
    </row>
    <row r="103" spans="1:9" x14ac:dyDescent="0.3">
      <c r="A103" s="44">
        <f t="shared" si="6"/>
        <v>95</v>
      </c>
      <c r="B103" s="17" t="s">
        <v>96</v>
      </c>
      <c r="C103" s="27" t="s">
        <v>184</v>
      </c>
      <c r="D103" s="152">
        <v>1</v>
      </c>
      <c r="E103" s="11"/>
      <c r="F103" s="11">
        <f t="shared" si="7"/>
        <v>1</v>
      </c>
      <c r="G103" s="32" t="s">
        <v>3</v>
      </c>
      <c r="H103" s="204"/>
      <c r="I103" s="136">
        <f t="shared" si="5"/>
        <v>0</v>
      </c>
    </row>
    <row r="104" spans="1:9" ht="21.6" x14ac:dyDescent="0.3">
      <c r="A104" s="44">
        <f t="shared" si="6"/>
        <v>96</v>
      </c>
      <c r="B104" s="3" t="s">
        <v>97</v>
      </c>
      <c r="C104" s="27" t="s">
        <v>185</v>
      </c>
      <c r="D104" s="152">
        <v>2</v>
      </c>
      <c r="E104" s="11"/>
      <c r="F104" s="11">
        <f t="shared" si="7"/>
        <v>2</v>
      </c>
      <c r="G104" s="31" t="s">
        <v>3</v>
      </c>
      <c r="H104" s="204"/>
      <c r="I104" s="136">
        <f t="shared" si="5"/>
        <v>0</v>
      </c>
    </row>
    <row r="105" spans="1:9" ht="21.6" x14ac:dyDescent="0.3">
      <c r="A105" s="44">
        <f t="shared" si="6"/>
        <v>97</v>
      </c>
      <c r="B105" s="9" t="s">
        <v>98</v>
      </c>
      <c r="C105" s="27" t="s">
        <v>186</v>
      </c>
      <c r="D105" s="152">
        <v>1</v>
      </c>
      <c r="E105" s="11"/>
      <c r="F105" s="11">
        <f t="shared" si="7"/>
        <v>1</v>
      </c>
      <c r="G105" s="33" t="s">
        <v>3</v>
      </c>
      <c r="H105" s="204"/>
      <c r="I105" s="136">
        <f t="shared" si="5"/>
        <v>0</v>
      </c>
    </row>
    <row r="106" spans="1:9" x14ac:dyDescent="0.3">
      <c r="A106" s="44">
        <f t="shared" si="6"/>
        <v>98</v>
      </c>
      <c r="B106" s="9" t="s">
        <v>99</v>
      </c>
      <c r="C106" s="27" t="s">
        <v>187</v>
      </c>
      <c r="D106" s="152">
        <v>6</v>
      </c>
      <c r="E106" s="11"/>
      <c r="F106" s="11">
        <f t="shared" si="7"/>
        <v>6</v>
      </c>
      <c r="G106" s="33" t="s">
        <v>3</v>
      </c>
      <c r="H106" s="204"/>
      <c r="I106" s="136">
        <f t="shared" si="5"/>
        <v>0</v>
      </c>
    </row>
    <row r="107" spans="1:9" ht="21.6" x14ac:dyDescent="0.3">
      <c r="A107" s="44">
        <f t="shared" si="6"/>
        <v>99</v>
      </c>
      <c r="B107" s="17" t="s">
        <v>100</v>
      </c>
      <c r="C107" s="27" t="s">
        <v>188</v>
      </c>
      <c r="D107" s="152">
        <v>4</v>
      </c>
      <c r="E107" s="11"/>
      <c r="F107" s="11">
        <f t="shared" si="7"/>
        <v>4</v>
      </c>
      <c r="G107" s="33" t="s">
        <v>3</v>
      </c>
      <c r="H107" s="204"/>
      <c r="I107" s="136">
        <f t="shared" si="5"/>
        <v>0</v>
      </c>
    </row>
    <row r="108" spans="1:9" x14ac:dyDescent="0.3">
      <c r="A108" s="44">
        <f t="shared" si="6"/>
        <v>100</v>
      </c>
      <c r="B108" s="27" t="s">
        <v>480</v>
      </c>
      <c r="C108" s="49" t="s">
        <v>481</v>
      </c>
      <c r="D108" s="11">
        <v>14937.9</v>
      </c>
      <c r="E108" s="11"/>
      <c r="F108" s="11">
        <f t="shared" si="7"/>
        <v>14937.9</v>
      </c>
      <c r="G108" s="39" t="s">
        <v>2</v>
      </c>
      <c r="H108" s="204"/>
      <c r="I108" s="136">
        <f t="shared" si="5"/>
        <v>0</v>
      </c>
    </row>
    <row r="109" spans="1:9" x14ac:dyDescent="0.3">
      <c r="A109" s="44">
        <f t="shared" si="6"/>
        <v>101</v>
      </c>
      <c r="B109" s="27" t="s">
        <v>482</v>
      </c>
      <c r="C109" s="49" t="s">
        <v>483</v>
      </c>
      <c r="D109" s="11">
        <v>13278.9</v>
      </c>
      <c r="E109" s="11"/>
      <c r="F109" s="11">
        <f t="shared" si="7"/>
        <v>13278.9</v>
      </c>
      <c r="G109" s="39" t="s">
        <v>2</v>
      </c>
      <c r="H109" s="204"/>
      <c r="I109" s="136">
        <f t="shared" si="5"/>
        <v>0</v>
      </c>
    </row>
    <row r="110" spans="1:9" x14ac:dyDescent="0.3">
      <c r="A110" s="44">
        <f t="shared" si="6"/>
        <v>102</v>
      </c>
      <c r="B110" s="27" t="s">
        <v>484</v>
      </c>
      <c r="C110" s="49" t="s">
        <v>485</v>
      </c>
      <c r="D110" s="11">
        <v>1217</v>
      </c>
      <c r="E110" s="11"/>
      <c r="F110" s="11">
        <f t="shared" si="7"/>
        <v>1217</v>
      </c>
      <c r="G110" s="39" t="s">
        <v>2</v>
      </c>
      <c r="H110" s="204"/>
      <c r="I110" s="136">
        <f t="shared" si="5"/>
        <v>0</v>
      </c>
    </row>
    <row r="111" spans="1:9" ht="31.8" x14ac:dyDescent="0.3">
      <c r="A111" s="44">
        <f t="shared" si="6"/>
        <v>103</v>
      </c>
      <c r="B111" s="27" t="s">
        <v>486</v>
      </c>
      <c r="C111" s="49" t="s">
        <v>487</v>
      </c>
      <c r="D111" s="11">
        <v>689</v>
      </c>
      <c r="E111" s="11"/>
      <c r="F111" s="11">
        <f t="shared" si="7"/>
        <v>689</v>
      </c>
      <c r="G111" s="39" t="s">
        <v>2</v>
      </c>
      <c r="H111" s="204"/>
      <c r="I111" s="136">
        <f t="shared" si="5"/>
        <v>0</v>
      </c>
    </row>
    <row r="112" spans="1:9" x14ac:dyDescent="0.3">
      <c r="A112" s="44">
        <f t="shared" si="6"/>
        <v>104</v>
      </c>
      <c r="B112" s="27" t="s">
        <v>488</v>
      </c>
      <c r="C112" s="49" t="s">
        <v>489</v>
      </c>
      <c r="D112" s="11">
        <v>59.4</v>
      </c>
      <c r="E112" s="11"/>
      <c r="F112" s="11">
        <f t="shared" si="7"/>
        <v>59.4</v>
      </c>
      <c r="G112" s="39" t="s">
        <v>6</v>
      </c>
      <c r="H112" s="204"/>
      <c r="I112" s="136">
        <f t="shared" si="5"/>
        <v>0</v>
      </c>
    </row>
    <row r="113" spans="1:9" x14ac:dyDescent="0.3">
      <c r="A113" s="44">
        <f t="shared" si="6"/>
        <v>105</v>
      </c>
      <c r="B113" s="17" t="s">
        <v>229</v>
      </c>
      <c r="C113" s="35" t="s">
        <v>230</v>
      </c>
      <c r="D113" s="152"/>
      <c r="E113" s="11">
        <v>550</v>
      </c>
      <c r="F113" s="11">
        <f t="shared" si="7"/>
        <v>550</v>
      </c>
      <c r="G113" s="33" t="s">
        <v>2</v>
      </c>
      <c r="H113" s="204"/>
      <c r="I113" s="136">
        <f t="shared" si="5"/>
        <v>0</v>
      </c>
    </row>
    <row r="114" spans="1:9" x14ac:dyDescent="0.3">
      <c r="A114" s="44">
        <f t="shared" si="6"/>
        <v>106</v>
      </c>
      <c r="B114" s="17" t="s">
        <v>101</v>
      </c>
      <c r="C114" s="27" t="s">
        <v>189</v>
      </c>
      <c r="D114" s="152">
        <v>1068</v>
      </c>
      <c r="E114" s="11"/>
      <c r="F114" s="11">
        <f t="shared" si="7"/>
        <v>1068</v>
      </c>
      <c r="G114" s="33" t="s">
        <v>2</v>
      </c>
      <c r="H114" s="204"/>
      <c r="I114" s="136">
        <f t="shared" si="5"/>
        <v>0</v>
      </c>
    </row>
    <row r="115" spans="1:9" ht="21.6" x14ac:dyDescent="0.3">
      <c r="A115" s="44">
        <f t="shared" si="6"/>
        <v>107</v>
      </c>
      <c r="B115" s="27" t="s">
        <v>490</v>
      </c>
      <c r="C115" s="49" t="s">
        <v>491</v>
      </c>
      <c r="D115" s="152">
        <v>3124.8</v>
      </c>
      <c r="E115" s="11"/>
      <c r="F115" s="11">
        <f t="shared" si="7"/>
        <v>3124.8</v>
      </c>
      <c r="G115" s="33" t="s">
        <v>2</v>
      </c>
      <c r="H115" s="204"/>
      <c r="I115" s="136">
        <f t="shared" si="5"/>
        <v>0</v>
      </c>
    </row>
    <row r="116" spans="1:9" x14ac:dyDescent="0.3">
      <c r="A116" s="44">
        <f t="shared" si="6"/>
        <v>108</v>
      </c>
      <c r="B116" s="17" t="s">
        <v>342</v>
      </c>
      <c r="C116" s="27" t="s">
        <v>343</v>
      </c>
      <c r="D116" s="152">
        <v>4</v>
      </c>
      <c r="E116" s="11"/>
      <c r="F116" s="11">
        <f t="shared" si="7"/>
        <v>4</v>
      </c>
      <c r="G116" s="33" t="s">
        <v>3</v>
      </c>
      <c r="H116" s="204"/>
      <c r="I116" s="136">
        <f t="shared" si="5"/>
        <v>0</v>
      </c>
    </row>
    <row r="117" spans="1:9" x14ac:dyDescent="0.3">
      <c r="A117" s="44">
        <f t="shared" si="6"/>
        <v>109</v>
      </c>
      <c r="B117" s="17" t="s">
        <v>102</v>
      </c>
      <c r="C117" s="27" t="s">
        <v>190</v>
      </c>
      <c r="D117" s="152">
        <v>16912</v>
      </c>
      <c r="E117" s="11">
        <v>4145</v>
      </c>
      <c r="F117" s="11">
        <f t="shared" si="7"/>
        <v>21057</v>
      </c>
      <c r="G117" s="33" t="s">
        <v>2</v>
      </c>
      <c r="H117" s="204"/>
      <c r="I117" s="136">
        <f t="shared" si="5"/>
        <v>0</v>
      </c>
    </row>
    <row r="118" spans="1:9" x14ac:dyDescent="0.3">
      <c r="A118" s="44">
        <f t="shared" si="6"/>
        <v>110</v>
      </c>
      <c r="B118" s="17" t="s">
        <v>22</v>
      </c>
      <c r="C118" s="35" t="s">
        <v>502</v>
      </c>
      <c r="D118" s="152">
        <v>7681</v>
      </c>
      <c r="E118" s="11">
        <v>8515</v>
      </c>
      <c r="F118" s="11">
        <f t="shared" si="7"/>
        <v>16196</v>
      </c>
      <c r="G118" s="33" t="s">
        <v>2</v>
      </c>
      <c r="H118" s="204"/>
      <c r="I118" s="136">
        <f t="shared" si="5"/>
        <v>0</v>
      </c>
    </row>
    <row r="119" spans="1:9" x14ac:dyDescent="0.3">
      <c r="A119" s="44">
        <f t="shared" si="6"/>
        <v>111</v>
      </c>
      <c r="B119" s="17" t="s">
        <v>103</v>
      </c>
      <c r="C119" s="27" t="s">
        <v>191</v>
      </c>
      <c r="D119" s="152">
        <v>1386</v>
      </c>
      <c r="E119" s="11"/>
      <c r="F119" s="11">
        <f t="shared" ref="F119:F145" si="10">SUM(D119:E119)</f>
        <v>1386</v>
      </c>
      <c r="G119" s="33" t="s">
        <v>2</v>
      </c>
      <c r="H119" s="204"/>
      <c r="I119" s="136">
        <f t="shared" si="5"/>
        <v>0</v>
      </c>
    </row>
    <row r="120" spans="1:9" x14ac:dyDescent="0.3">
      <c r="A120" s="44">
        <f t="shared" si="6"/>
        <v>112</v>
      </c>
      <c r="B120" s="17" t="s">
        <v>104</v>
      </c>
      <c r="C120" s="27" t="s">
        <v>192</v>
      </c>
      <c r="D120" s="152">
        <v>1401</v>
      </c>
      <c r="E120" s="11"/>
      <c r="F120" s="11">
        <f t="shared" si="10"/>
        <v>1401</v>
      </c>
      <c r="G120" s="33" t="s">
        <v>2</v>
      </c>
      <c r="H120" s="204"/>
      <c r="I120" s="136">
        <f t="shared" si="5"/>
        <v>0</v>
      </c>
    </row>
    <row r="121" spans="1:9" x14ac:dyDescent="0.3">
      <c r="A121" s="44">
        <f t="shared" si="6"/>
        <v>113</v>
      </c>
      <c r="B121" s="17" t="s">
        <v>105</v>
      </c>
      <c r="C121" s="27" t="s">
        <v>193</v>
      </c>
      <c r="D121" s="152">
        <v>507</v>
      </c>
      <c r="E121" s="11"/>
      <c r="F121" s="11">
        <f t="shared" si="10"/>
        <v>507</v>
      </c>
      <c r="G121" s="33" t="s">
        <v>2</v>
      </c>
      <c r="H121" s="204"/>
      <c r="I121" s="136">
        <f t="shared" si="5"/>
        <v>0</v>
      </c>
    </row>
    <row r="122" spans="1:9" x14ac:dyDescent="0.3">
      <c r="A122" s="44">
        <f t="shared" si="6"/>
        <v>114</v>
      </c>
      <c r="B122" s="50" t="s">
        <v>492</v>
      </c>
      <c r="C122" s="49" t="s">
        <v>493</v>
      </c>
      <c r="D122" s="11">
        <v>6249.7</v>
      </c>
      <c r="E122" s="11"/>
      <c r="F122" s="11">
        <f t="shared" si="10"/>
        <v>6249.7</v>
      </c>
      <c r="G122" s="39" t="s">
        <v>2</v>
      </c>
      <c r="H122" s="204"/>
      <c r="I122" s="136">
        <f t="shared" si="5"/>
        <v>0</v>
      </c>
    </row>
    <row r="123" spans="1:9" ht="21.6" x14ac:dyDescent="0.3">
      <c r="A123" s="44">
        <f t="shared" si="6"/>
        <v>115</v>
      </c>
      <c r="B123" s="50" t="s">
        <v>494</v>
      </c>
      <c r="C123" s="49" t="s">
        <v>495</v>
      </c>
      <c r="D123" s="11">
        <v>3124.8</v>
      </c>
      <c r="E123" s="11"/>
      <c r="F123" s="11">
        <f t="shared" si="10"/>
        <v>3124.8</v>
      </c>
      <c r="G123" s="39" t="s">
        <v>2</v>
      </c>
      <c r="H123" s="204"/>
      <c r="I123" s="136">
        <f t="shared" si="5"/>
        <v>0</v>
      </c>
    </row>
    <row r="124" spans="1:9" ht="21.6" x14ac:dyDescent="0.3">
      <c r="A124" s="44">
        <f t="shared" si="6"/>
        <v>116</v>
      </c>
      <c r="B124" s="9" t="s">
        <v>106</v>
      </c>
      <c r="C124" s="27" t="s">
        <v>194</v>
      </c>
      <c r="D124" s="152">
        <v>595</v>
      </c>
      <c r="E124" s="11"/>
      <c r="F124" s="11">
        <f t="shared" si="10"/>
        <v>595</v>
      </c>
      <c r="G124" s="33" t="s">
        <v>2</v>
      </c>
      <c r="H124" s="204"/>
      <c r="I124" s="136">
        <f t="shared" si="5"/>
        <v>0</v>
      </c>
    </row>
    <row r="125" spans="1:9" x14ac:dyDescent="0.3">
      <c r="A125" s="44">
        <f t="shared" si="6"/>
        <v>117</v>
      </c>
      <c r="B125" s="9" t="s">
        <v>107</v>
      </c>
      <c r="C125" s="27" t="s">
        <v>195</v>
      </c>
      <c r="D125" s="152">
        <f>5791+110</f>
        <v>5901</v>
      </c>
      <c r="E125" s="11">
        <v>4484</v>
      </c>
      <c r="F125" s="11">
        <f t="shared" si="10"/>
        <v>10385</v>
      </c>
      <c r="G125" s="33" t="s">
        <v>6</v>
      </c>
      <c r="H125" s="204"/>
      <c r="I125" s="136">
        <f t="shared" si="5"/>
        <v>0</v>
      </c>
    </row>
    <row r="126" spans="1:9" x14ac:dyDescent="0.3">
      <c r="A126" s="44">
        <f t="shared" si="6"/>
        <v>118</v>
      </c>
      <c r="B126" s="17" t="s">
        <v>108</v>
      </c>
      <c r="C126" s="27" t="s">
        <v>196</v>
      </c>
      <c r="D126" s="152">
        <v>2849</v>
      </c>
      <c r="E126" s="11"/>
      <c r="F126" s="11">
        <f t="shared" si="10"/>
        <v>2849</v>
      </c>
      <c r="G126" s="33" t="s">
        <v>6</v>
      </c>
      <c r="H126" s="204"/>
      <c r="I126" s="136">
        <f t="shared" si="5"/>
        <v>0</v>
      </c>
    </row>
    <row r="127" spans="1:9" x14ac:dyDescent="0.3">
      <c r="A127" s="44">
        <f t="shared" si="6"/>
        <v>119</v>
      </c>
      <c r="B127" s="17" t="s">
        <v>780</v>
      </c>
      <c r="C127" s="27" t="s">
        <v>781</v>
      </c>
      <c r="D127" s="152"/>
      <c r="E127" s="11">
        <v>11.9</v>
      </c>
      <c r="F127" s="11">
        <f t="shared" si="10"/>
        <v>11.9</v>
      </c>
      <c r="G127" s="33" t="s">
        <v>6</v>
      </c>
      <c r="H127" s="204"/>
      <c r="I127" s="136">
        <f t="shared" si="5"/>
        <v>0</v>
      </c>
    </row>
    <row r="128" spans="1:9" x14ac:dyDescent="0.3">
      <c r="A128" s="44">
        <f t="shared" si="6"/>
        <v>120</v>
      </c>
      <c r="B128" s="3" t="s">
        <v>109</v>
      </c>
      <c r="C128" s="27" t="s">
        <v>197</v>
      </c>
      <c r="D128" s="152">
        <v>495</v>
      </c>
      <c r="E128" s="11">
        <v>379</v>
      </c>
      <c r="F128" s="11">
        <f t="shared" si="10"/>
        <v>874</v>
      </c>
      <c r="G128" s="31" t="s">
        <v>8</v>
      </c>
      <c r="H128" s="204"/>
      <c r="I128" s="136">
        <f t="shared" si="5"/>
        <v>0</v>
      </c>
    </row>
    <row r="129" spans="1:9" x14ac:dyDescent="0.3">
      <c r="A129" s="44">
        <f t="shared" si="6"/>
        <v>121</v>
      </c>
      <c r="B129" s="50" t="s">
        <v>496</v>
      </c>
      <c r="C129" s="19" t="s">
        <v>497</v>
      </c>
      <c r="D129" s="11">
        <v>55</v>
      </c>
      <c r="E129" s="11"/>
      <c r="F129" s="11">
        <f t="shared" si="10"/>
        <v>55</v>
      </c>
      <c r="G129" s="39" t="s">
        <v>5</v>
      </c>
      <c r="H129" s="204"/>
      <c r="I129" s="136">
        <f t="shared" si="5"/>
        <v>0</v>
      </c>
    </row>
    <row r="130" spans="1:9" x14ac:dyDescent="0.3">
      <c r="A130" s="44">
        <f t="shared" si="6"/>
        <v>122</v>
      </c>
      <c r="B130" s="50" t="s">
        <v>498</v>
      </c>
      <c r="C130" s="19" t="s">
        <v>499</v>
      </c>
      <c r="D130" s="11">
        <v>1558</v>
      </c>
      <c r="E130" s="11"/>
      <c r="F130" s="11">
        <f t="shared" si="10"/>
        <v>1558</v>
      </c>
      <c r="G130" s="39" t="s">
        <v>7</v>
      </c>
      <c r="H130" s="204"/>
      <c r="I130" s="136">
        <f t="shared" si="5"/>
        <v>0</v>
      </c>
    </row>
    <row r="131" spans="1:9" x14ac:dyDescent="0.3">
      <c r="A131" s="44">
        <f t="shared" si="6"/>
        <v>123</v>
      </c>
      <c r="B131" s="3" t="s">
        <v>344</v>
      </c>
      <c r="C131" s="27" t="s">
        <v>345</v>
      </c>
      <c r="D131" s="152">
        <f>885+555</f>
        <v>1440</v>
      </c>
      <c r="E131" s="11"/>
      <c r="F131" s="11">
        <f t="shared" si="10"/>
        <v>1440</v>
      </c>
      <c r="G131" s="31" t="s">
        <v>7</v>
      </c>
      <c r="H131" s="204"/>
      <c r="I131" s="136">
        <f t="shared" si="5"/>
        <v>0</v>
      </c>
    </row>
    <row r="132" spans="1:9" x14ac:dyDescent="0.3">
      <c r="A132" s="44">
        <f t="shared" si="6"/>
        <v>124</v>
      </c>
      <c r="B132" s="3" t="s">
        <v>110</v>
      </c>
      <c r="C132" s="27" t="s">
        <v>198</v>
      </c>
      <c r="D132" s="152">
        <v>366.8</v>
      </c>
      <c r="E132" s="11"/>
      <c r="F132" s="11">
        <f t="shared" si="10"/>
        <v>366.8</v>
      </c>
      <c r="G132" s="31" t="s">
        <v>2</v>
      </c>
      <c r="H132" s="204"/>
      <c r="I132" s="136">
        <f t="shared" si="5"/>
        <v>0</v>
      </c>
    </row>
    <row r="133" spans="1:9" x14ac:dyDescent="0.3">
      <c r="A133" s="44">
        <f t="shared" si="6"/>
        <v>125</v>
      </c>
      <c r="B133" s="3" t="s">
        <v>111</v>
      </c>
      <c r="C133" s="27" t="s">
        <v>199</v>
      </c>
      <c r="D133" s="152">
        <v>1</v>
      </c>
      <c r="E133" s="11"/>
      <c r="F133" s="11">
        <f t="shared" si="10"/>
        <v>1</v>
      </c>
      <c r="G133" s="31" t="s">
        <v>3</v>
      </c>
      <c r="H133" s="204"/>
      <c r="I133" s="136">
        <f t="shared" si="5"/>
        <v>0</v>
      </c>
    </row>
    <row r="134" spans="1:9" x14ac:dyDescent="0.3">
      <c r="A134" s="44">
        <f t="shared" si="6"/>
        <v>126</v>
      </c>
      <c r="B134" s="3" t="s">
        <v>112</v>
      </c>
      <c r="C134" s="27" t="s">
        <v>200</v>
      </c>
      <c r="D134" s="152">
        <v>1</v>
      </c>
      <c r="E134" s="11"/>
      <c r="F134" s="11">
        <f t="shared" si="10"/>
        <v>1</v>
      </c>
      <c r="G134" s="31" t="s">
        <v>3</v>
      </c>
      <c r="H134" s="204"/>
      <c r="I134" s="136">
        <f t="shared" si="5"/>
        <v>0</v>
      </c>
    </row>
    <row r="135" spans="1:9" x14ac:dyDescent="0.3">
      <c r="A135" s="44">
        <f t="shared" si="6"/>
        <v>127</v>
      </c>
      <c r="B135" s="3" t="s">
        <v>346</v>
      </c>
      <c r="C135" s="19" t="s">
        <v>347</v>
      </c>
      <c r="D135" s="152">
        <v>11</v>
      </c>
      <c r="E135" s="11"/>
      <c r="F135" s="11">
        <f t="shared" si="10"/>
        <v>11</v>
      </c>
      <c r="G135" s="31" t="s">
        <v>3</v>
      </c>
      <c r="H135" s="204"/>
      <c r="I135" s="136">
        <f t="shared" si="5"/>
        <v>0</v>
      </c>
    </row>
    <row r="136" spans="1:9" x14ac:dyDescent="0.3">
      <c r="A136" s="44">
        <f t="shared" si="6"/>
        <v>128</v>
      </c>
      <c r="B136" s="3" t="s">
        <v>348</v>
      </c>
      <c r="C136" s="19" t="s">
        <v>349</v>
      </c>
      <c r="D136" s="152">
        <v>983</v>
      </c>
      <c r="E136" s="11"/>
      <c r="F136" s="11">
        <f t="shared" si="10"/>
        <v>983</v>
      </c>
      <c r="G136" s="31" t="s">
        <v>2</v>
      </c>
      <c r="H136" s="204"/>
      <c r="I136" s="136">
        <f t="shared" si="5"/>
        <v>0</v>
      </c>
    </row>
    <row r="137" spans="1:9" x14ac:dyDescent="0.3">
      <c r="A137" s="44">
        <f t="shared" si="6"/>
        <v>129</v>
      </c>
      <c r="B137" s="8" t="s">
        <v>113</v>
      </c>
      <c r="C137" s="27" t="s">
        <v>201</v>
      </c>
      <c r="D137" s="152">
        <v>26152</v>
      </c>
      <c r="E137" s="11"/>
      <c r="F137" s="11">
        <f t="shared" si="10"/>
        <v>26152</v>
      </c>
      <c r="G137" s="31" t="s">
        <v>6</v>
      </c>
      <c r="H137" s="204"/>
      <c r="I137" s="136">
        <f t="shared" si="5"/>
        <v>0</v>
      </c>
    </row>
    <row r="138" spans="1:9" x14ac:dyDescent="0.3">
      <c r="A138" s="44">
        <f t="shared" si="6"/>
        <v>130</v>
      </c>
      <c r="B138" s="8" t="s">
        <v>114</v>
      </c>
      <c r="C138" s="27" t="s">
        <v>202</v>
      </c>
      <c r="D138" s="152">
        <f>19069+300</f>
        <v>19369</v>
      </c>
      <c r="E138" s="11">
        <v>18550</v>
      </c>
      <c r="F138" s="11">
        <f t="shared" si="10"/>
        <v>37919</v>
      </c>
      <c r="G138" s="31" t="s">
        <v>6</v>
      </c>
      <c r="H138" s="204"/>
      <c r="I138" s="136">
        <f t="shared" si="5"/>
        <v>0</v>
      </c>
    </row>
    <row r="139" spans="1:9" ht="21.6" x14ac:dyDescent="0.3">
      <c r="A139" s="44">
        <f t="shared" si="6"/>
        <v>131</v>
      </c>
      <c r="B139" s="8" t="s">
        <v>115</v>
      </c>
      <c r="C139" s="27" t="s">
        <v>203</v>
      </c>
      <c r="D139" s="152">
        <v>3.34</v>
      </c>
      <c r="E139" s="11">
        <v>3.1139999999999999</v>
      </c>
      <c r="F139" s="11">
        <f t="shared" si="10"/>
        <v>6.4539999999999997</v>
      </c>
      <c r="G139" s="31" t="s">
        <v>10</v>
      </c>
      <c r="H139" s="204"/>
      <c r="I139" s="136">
        <f t="shared" si="5"/>
        <v>0</v>
      </c>
    </row>
    <row r="140" spans="1:9" ht="21.6" x14ac:dyDescent="0.3">
      <c r="A140" s="44">
        <f t="shared" si="6"/>
        <v>132</v>
      </c>
      <c r="B140" s="18" t="s">
        <v>116</v>
      </c>
      <c r="C140" s="27" t="s">
        <v>204</v>
      </c>
      <c r="D140" s="152">
        <v>97.8</v>
      </c>
      <c r="E140" s="11"/>
      <c r="F140" s="11">
        <f t="shared" si="10"/>
        <v>97.8</v>
      </c>
      <c r="G140" s="31" t="s">
        <v>2</v>
      </c>
      <c r="H140" s="204"/>
      <c r="I140" s="136">
        <f t="shared" si="5"/>
        <v>0</v>
      </c>
    </row>
    <row r="141" spans="1:9" ht="21.6" x14ac:dyDescent="0.3">
      <c r="A141" s="44">
        <f t="shared" si="6"/>
        <v>133</v>
      </c>
      <c r="B141" s="20" t="s">
        <v>117</v>
      </c>
      <c r="C141" s="27" t="s">
        <v>205</v>
      </c>
      <c r="D141" s="152">
        <f>128.1+400</f>
        <v>528.1</v>
      </c>
      <c r="E141" s="11">
        <v>183</v>
      </c>
      <c r="F141" s="11">
        <f t="shared" si="10"/>
        <v>711.1</v>
      </c>
      <c r="G141" s="34" t="s">
        <v>2</v>
      </c>
      <c r="H141" s="204"/>
      <c r="I141" s="136">
        <f t="shared" ref="I141:I145" si="11">H141*F141</f>
        <v>0</v>
      </c>
    </row>
    <row r="142" spans="1:9" ht="21.6" x14ac:dyDescent="0.3">
      <c r="A142" s="44">
        <f t="shared" si="6"/>
        <v>134</v>
      </c>
      <c r="B142" s="20" t="s">
        <v>118</v>
      </c>
      <c r="C142" s="27" t="s">
        <v>206</v>
      </c>
      <c r="D142" s="152">
        <v>52.79</v>
      </c>
      <c r="E142" s="11"/>
      <c r="F142" s="11">
        <f t="shared" si="10"/>
        <v>52.79</v>
      </c>
      <c r="G142" s="34" t="s">
        <v>10</v>
      </c>
      <c r="H142" s="204"/>
      <c r="I142" s="136">
        <f t="shared" si="11"/>
        <v>0</v>
      </c>
    </row>
    <row r="143" spans="1:9" ht="21.6" x14ac:dyDescent="0.3">
      <c r="A143" s="44">
        <f t="shared" si="6"/>
        <v>135</v>
      </c>
      <c r="B143" s="17" t="s">
        <v>119</v>
      </c>
      <c r="C143" s="27" t="s">
        <v>207</v>
      </c>
      <c r="D143" s="152">
        <v>2</v>
      </c>
      <c r="E143" s="11"/>
      <c r="F143" s="11">
        <f t="shared" si="10"/>
        <v>2</v>
      </c>
      <c r="G143" s="34" t="s">
        <v>3</v>
      </c>
      <c r="H143" s="204"/>
      <c r="I143" s="136">
        <f t="shared" si="11"/>
        <v>0</v>
      </c>
    </row>
    <row r="144" spans="1:9" ht="21.6" x14ac:dyDescent="0.3">
      <c r="A144" s="44">
        <f t="shared" si="6"/>
        <v>136</v>
      </c>
      <c r="B144" s="3" t="s">
        <v>120</v>
      </c>
      <c r="C144" s="27" t="s">
        <v>208</v>
      </c>
      <c r="D144" s="29">
        <v>55.4</v>
      </c>
      <c r="E144" s="25">
        <v>2.9470000000000001</v>
      </c>
      <c r="F144" s="25">
        <f t="shared" si="10"/>
        <v>58.347000000000001</v>
      </c>
      <c r="G144" s="34" t="s">
        <v>10</v>
      </c>
      <c r="H144" s="204"/>
      <c r="I144" s="136">
        <f t="shared" si="11"/>
        <v>0</v>
      </c>
    </row>
    <row r="145" spans="1:9" ht="21.6" x14ac:dyDescent="0.3">
      <c r="A145" s="71">
        <f t="shared" si="6"/>
        <v>137</v>
      </c>
      <c r="B145" s="5" t="s">
        <v>121</v>
      </c>
      <c r="C145" s="72" t="s">
        <v>209</v>
      </c>
      <c r="D145" s="153">
        <v>680.2</v>
      </c>
      <c r="E145" s="13"/>
      <c r="F145" s="13">
        <f t="shared" si="10"/>
        <v>680.2</v>
      </c>
      <c r="G145" s="73" t="s">
        <v>2</v>
      </c>
      <c r="H145" s="204"/>
      <c r="I145" s="136">
        <f t="shared" si="11"/>
        <v>0</v>
      </c>
    </row>
    <row r="146" spans="1:9" ht="15" thickBot="1" x14ac:dyDescent="0.35">
      <c r="A146" s="71">
        <f t="shared" si="6"/>
        <v>138</v>
      </c>
      <c r="B146" s="5" t="s">
        <v>794</v>
      </c>
      <c r="C146" s="72" t="s">
        <v>795</v>
      </c>
      <c r="D146" s="153">
        <v>2711</v>
      </c>
      <c r="E146" s="13"/>
      <c r="F146" s="13">
        <f t="shared" ref="F146" si="12">SUM(D146:E146)</f>
        <v>2711</v>
      </c>
      <c r="G146" s="73" t="s">
        <v>2</v>
      </c>
      <c r="H146" s="204"/>
      <c r="I146" s="136">
        <f t="shared" ref="I146" si="13">H146*F146</f>
        <v>0</v>
      </c>
    </row>
    <row r="147" spans="1:9" ht="24.9" customHeight="1" thickBot="1" x14ac:dyDescent="0.35">
      <c r="A147" s="65"/>
      <c r="B147" s="4"/>
      <c r="C147" s="23" t="s">
        <v>24</v>
      </c>
      <c r="D147" s="10"/>
      <c r="E147" s="10"/>
      <c r="F147" s="10"/>
      <c r="G147" s="14"/>
      <c r="H147" s="203"/>
      <c r="I147" s="137">
        <f>SUM(I9:I146)</f>
        <v>0</v>
      </c>
    </row>
    <row r="148" spans="1:9" ht="24.9" customHeight="1" thickBot="1" x14ac:dyDescent="0.35">
      <c r="A148" s="65"/>
      <c r="B148" s="4"/>
      <c r="C148" s="4" t="s">
        <v>764</v>
      </c>
      <c r="D148" s="10"/>
      <c r="E148" s="10"/>
      <c r="F148" s="10"/>
      <c r="G148" s="170"/>
      <c r="H148" s="171">
        <v>0.1</v>
      </c>
      <c r="I148" s="169">
        <f>I147*H148</f>
        <v>0</v>
      </c>
    </row>
    <row r="149" spans="1:9" ht="15" thickBot="1" x14ac:dyDescent="0.35">
      <c r="A149" s="64"/>
      <c r="B149" s="1"/>
      <c r="C149" s="21" t="s">
        <v>231</v>
      </c>
      <c r="D149" s="2"/>
      <c r="E149" s="2"/>
      <c r="F149" s="2"/>
      <c r="G149" s="1"/>
      <c r="H149" s="1"/>
      <c r="I149" s="138"/>
    </row>
    <row r="150" spans="1:9" ht="31.8" x14ac:dyDescent="0.3">
      <c r="A150" s="67">
        <f>A146+1</f>
        <v>139</v>
      </c>
      <c r="B150" s="74" t="s">
        <v>304</v>
      </c>
      <c r="C150" s="75" t="s">
        <v>305</v>
      </c>
      <c r="D150" s="154"/>
      <c r="E150" s="150">
        <v>2</v>
      </c>
      <c r="F150" s="150">
        <f t="shared" ref="F150:F189" si="14">SUM(D150:E150)</f>
        <v>2</v>
      </c>
      <c r="G150" s="76" t="s">
        <v>9</v>
      </c>
      <c r="H150" s="207"/>
      <c r="I150" s="135">
        <f>H150*F150</f>
        <v>0</v>
      </c>
    </row>
    <row r="151" spans="1:9" ht="31.8" x14ac:dyDescent="0.3">
      <c r="A151" s="44">
        <f>A150+1</f>
        <v>140</v>
      </c>
      <c r="B151" s="8" t="s">
        <v>232</v>
      </c>
      <c r="C151" s="27" t="s">
        <v>233</v>
      </c>
      <c r="D151" s="152">
        <v>2</v>
      </c>
      <c r="E151" s="11">
        <v>1</v>
      </c>
      <c r="F151" s="11">
        <f t="shared" si="14"/>
        <v>3</v>
      </c>
      <c r="G151" s="31" t="s">
        <v>9</v>
      </c>
      <c r="H151" s="204"/>
      <c r="I151" s="136">
        <f>H151*F151</f>
        <v>0</v>
      </c>
    </row>
    <row r="152" spans="1:9" ht="21.6" x14ac:dyDescent="0.3">
      <c r="A152" s="44">
        <f>A151+1</f>
        <v>141</v>
      </c>
      <c r="B152" s="18" t="s">
        <v>234</v>
      </c>
      <c r="C152" s="27" t="s">
        <v>235</v>
      </c>
      <c r="D152" s="152">
        <f>57+1</f>
        <v>58</v>
      </c>
      <c r="E152" s="11">
        <v>26</v>
      </c>
      <c r="F152" s="11">
        <f t="shared" si="14"/>
        <v>84</v>
      </c>
      <c r="G152" s="31" t="s">
        <v>9</v>
      </c>
      <c r="H152" s="204"/>
      <c r="I152" s="136">
        <f t="shared" ref="I152:I189" si="15">H152*F152</f>
        <v>0</v>
      </c>
    </row>
    <row r="153" spans="1:9" x14ac:dyDescent="0.3">
      <c r="A153" s="44">
        <f>A152+1</f>
        <v>142</v>
      </c>
      <c r="B153" s="20" t="s">
        <v>236</v>
      </c>
      <c r="C153" s="27" t="s">
        <v>237</v>
      </c>
      <c r="D153" s="152">
        <v>6</v>
      </c>
      <c r="E153" s="11">
        <v>1</v>
      </c>
      <c r="F153" s="11">
        <f t="shared" si="14"/>
        <v>7</v>
      </c>
      <c r="G153" s="34" t="s">
        <v>9</v>
      </c>
      <c r="H153" s="204"/>
      <c r="I153" s="136">
        <f t="shared" si="15"/>
        <v>0</v>
      </c>
    </row>
    <row r="154" spans="1:9" x14ac:dyDescent="0.3">
      <c r="A154" s="44">
        <f>A153+1</f>
        <v>143</v>
      </c>
      <c r="B154" s="20" t="s">
        <v>238</v>
      </c>
      <c r="C154" s="27" t="s">
        <v>239</v>
      </c>
      <c r="D154" s="152">
        <v>1</v>
      </c>
      <c r="E154" s="11">
        <v>5</v>
      </c>
      <c r="F154" s="11">
        <f t="shared" si="14"/>
        <v>6</v>
      </c>
      <c r="G154" s="34" t="s">
        <v>9</v>
      </c>
      <c r="H154" s="204"/>
      <c r="I154" s="136">
        <f t="shared" si="15"/>
        <v>0</v>
      </c>
    </row>
    <row r="155" spans="1:9" x14ac:dyDescent="0.3">
      <c r="A155" s="44">
        <f>A154+1</f>
        <v>144</v>
      </c>
      <c r="B155" s="17" t="s">
        <v>240</v>
      </c>
      <c r="C155" s="27" t="s">
        <v>241</v>
      </c>
      <c r="D155" s="152">
        <v>4</v>
      </c>
      <c r="E155" s="11">
        <v>1</v>
      </c>
      <c r="F155" s="11">
        <f t="shared" si="14"/>
        <v>5</v>
      </c>
      <c r="G155" s="34" t="s">
        <v>9</v>
      </c>
      <c r="H155" s="204"/>
      <c r="I155" s="136">
        <f t="shared" si="15"/>
        <v>0</v>
      </c>
    </row>
    <row r="156" spans="1:9" x14ac:dyDescent="0.3">
      <c r="A156" s="44">
        <f t="shared" ref="A156:A189" si="16">A155+1</f>
        <v>145</v>
      </c>
      <c r="B156" s="3" t="s">
        <v>242</v>
      </c>
      <c r="C156" s="27" t="s">
        <v>243</v>
      </c>
      <c r="D156" s="152">
        <v>21</v>
      </c>
      <c r="E156" s="11"/>
      <c r="F156" s="11">
        <f t="shared" si="14"/>
        <v>21</v>
      </c>
      <c r="G156" s="34" t="s">
        <v>9</v>
      </c>
      <c r="H156" s="204"/>
      <c r="I156" s="136">
        <f t="shared" si="15"/>
        <v>0</v>
      </c>
    </row>
    <row r="157" spans="1:9" x14ac:dyDescent="0.3">
      <c r="A157" s="44">
        <f t="shared" si="16"/>
        <v>146</v>
      </c>
      <c r="B157" s="3" t="s">
        <v>306</v>
      </c>
      <c r="C157" s="36" t="s">
        <v>307</v>
      </c>
      <c r="D157" s="152"/>
      <c r="E157" s="11">
        <v>1</v>
      </c>
      <c r="F157" s="11">
        <f t="shared" si="14"/>
        <v>1</v>
      </c>
      <c r="G157" s="34" t="s">
        <v>9</v>
      </c>
      <c r="H157" s="204"/>
      <c r="I157" s="136">
        <f t="shared" si="15"/>
        <v>0</v>
      </c>
    </row>
    <row r="158" spans="1:9" x14ac:dyDescent="0.3">
      <c r="A158" s="44">
        <f t="shared" si="16"/>
        <v>147</v>
      </c>
      <c r="B158" s="3" t="s">
        <v>244</v>
      </c>
      <c r="C158" s="27" t="s">
        <v>245</v>
      </c>
      <c r="D158" s="152">
        <v>1</v>
      </c>
      <c r="E158" s="11"/>
      <c r="F158" s="11">
        <f t="shared" si="14"/>
        <v>1</v>
      </c>
      <c r="G158" s="34" t="s">
        <v>9</v>
      </c>
      <c r="H158" s="204"/>
      <c r="I158" s="136">
        <f t="shared" si="15"/>
        <v>0</v>
      </c>
    </row>
    <row r="159" spans="1:9" x14ac:dyDescent="0.3">
      <c r="A159" s="44">
        <f t="shared" si="16"/>
        <v>148</v>
      </c>
      <c r="B159" s="8" t="s">
        <v>246</v>
      </c>
      <c r="C159" s="27" t="s">
        <v>247</v>
      </c>
      <c r="D159" s="152">
        <v>1</v>
      </c>
      <c r="E159" s="11"/>
      <c r="F159" s="11">
        <f t="shared" si="14"/>
        <v>1</v>
      </c>
      <c r="G159" s="31" t="s">
        <v>9</v>
      </c>
      <c r="H159" s="204"/>
      <c r="I159" s="136">
        <f t="shared" si="15"/>
        <v>0</v>
      </c>
    </row>
    <row r="160" spans="1:9" x14ac:dyDescent="0.3">
      <c r="A160" s="44">
        <f t="shared" si="16"/>
        <v>149</v>
      </c>
      <c r="B160" s="18" t="s">
        <v>248</v>
      </c>
      <c r="C160" s="27" t="s">
        <v>249</v>
      </c>
      <c r="D160" s="152">
        <v>2</v>
      </c>
      <c r="E160" s="11">
        <v>2</v>
      </c>
      <c r="F160" s="11">
        <f t="shared" si="14"/>
        <v>4</v>
      </c>
      <c r="G160" s="31" t="s">
        <v>9</v>
      </c>
      <c r="H160" s="204"/>
      <c r="I160" s="136">
        <f t="shared" si="15"/>
        <v>0</v>
      </c>
    </row>
    <row r="161" spans="1:9" x14ac:dyDescent="0.3">
      <c r="A161" s="44">
        <f t="shared" si="16"/>
        <v>150</v>
      </c>
      <c r="B161" s="20" t="s">
        <v>250</v>
      </c>
      <c r="C161" s="27" t="s">
        <v>251</v>
      </c>
      <c r="D161" s="152">
        <v>3</v>
      </c>
      <c r="E161" s="11">
        <v>2</v>
      </c>
      <c r="F161" s="11">
        <f t="shared" si="14"/>
        <v>5</v>
      </c>
      <c r="G161" s="34" t="s">
        <v>3</v>
      </c>
      <c r="H161" s="204"/>
      <c r="I161" s="136">
        <f t="shared" si="15"/>
        <v>0</v>
      </c>
    </row>
    <row r="162" spans="1:9" x14ac:dyDescent="0.3">
      <c r="A162" s="44">
        <f t="shared" si="16"/>
        <v>151</v>
      </c>
      <c r="B162" s="20" t="s">
        <v>252</v>
      </c>
      <c r="C162" s="27" t="s">
        <v>253</v>
      </c>
      <c r="D162" s="152">
        <v>3</v>
      </c>
      <c r="E162" s="11"/>
      <c r="F162" s="11">
        <f t="shared" si="14"/>
        <v>3</v>
      </c>
      <c r="G162" s="34" t="s">
        <v>9</v>
      </c>
      <c r="H162" s="204"/>
      <c r="I162" s="136">
        <f t="shared" si="15"/>
        <v>0</v>
      </c>
    </row>
    <row r="163" spans="1:9" x14ac:dyDescent="0.3">
      <c r="A163" s="44">
        <f t="shared" si="16"/>
        <v>152</v>
      </c>
      <c r="B163" s="17" t="s">
        <v>254</v>
      </c>
      <c r="C163" s="27" t="s">
        <v>255</v>
      </c>
      <c r="D163" s="152">
        <v>23</v>
      </c>
      <c r="E163" s="11">
        <v>17</v>
      </c>
      <c r="F163" s="11">
        <f t="shared" si="14"/>
        <v>40</v>
      </c>
      <c r="G163" s="34" t="s">
        <v>3</v>
      </c>
      <c r="H163" s="204"/>
      <c r="I163" s="136">
        <f t="shared" si="15"/>
        <v>0</v>
      </c>
    </row>
    <row r="164" spans="1:9" x14ac:dyDescent="0.3">
      <c r="A164" s="44">
        <f t="shared" si="16"/>
        <v>153</v>
      </c>
      <c r="B164" s="3" t="s">
        <v>256</v>
      </c>
      <c r="C164" s="27" t="s">
        <v>257</v>
      </c>
      <c r="D164" s="152">
        <v>6</v>
      </c>
      <c r="E164" s="11">
        <v>3</v>
      </c>
      <c r="F164" s="11">
        <f t="shared" si="14"/>
        <v>9</v>
      </c>
      <c r="G164" s="34" t="s">
        <v>3</v>
      </c>
      <c r="H164" s="204"/>
      <c r="I164" s="136">
        <f t="shared" si="15"/>
        <v>0</v>
      </c>
    </row>
    <row r="165" spans="1:9" x14ac:dyDescent="0.3">
      <c r="A165" s="44">
        <f t="shared" si="16"/>
        <v>154</v>
      </c>
      <c r="B165" s="3" t="s">
        <v>308</v>
      </c>
      <c r="C165" s="36" t="s">
        <v>309</v>
      </c>
      <c r="D165" s="152"/>
      <c r="E165" s="11">
        <v>8</v>
      </c>
      <c r="F165" s="11">
        <f t="shared" si="14"/>
        <v>8</v>
      </c>
      <c r="G165" s="34" t="s">
        <v>3</v>
      </c>
      <c r="H165" s="204"/>
      <c r="I165" s="136">
        <f t="shared" si="15"/>
        <v>0</v>
      </c>
    </row>
    <row r="166" spans="1:9" x14ac:dyDescent="0.3">
      <c r="A166" s="44">
        <f t="shared" si="16"/>
        <v>155</v>
      </c>
      <c r="B166" s="3" t="s">
        <v>258</v>
      </c>
      <c r="C166" s="27" t="s">
        <v>259</v>
      </c>
      <c r="D166" s="152">
        <v>14</v>
      </c>
      <c r="E166" s="11"/>
      <c r="F166" s="11">
        <f t="shared" si="14"/>
        <v>14</v>
      </c>
      <c r="G166" s="34" t="s">
        <v>3</v>
      </c>
      <c r="H166" s="204"/>
      <c r="I166" s="136">
        <f t="shared" si="15"/>
        <v>0</v>
      </c>
    </row>
    <row r="167" spans="1:9" x14ac:dyDescent="0.3">
      <c r="A167" s="44">
        <f t="shared" si="16"/>
        <v>156</v>
      </c>
      <c r="B167" s="8" t="s">
        <v>260</v>
      </c>
      <c r="C167" s="27" t="s">
        <v>261</v>
      </c>
      <c r="D167" s="152">
        <v>1159</v>
      </c>
      <c r="E167" s="11"/>
      <c r="F167" s="11">
        <f t="shared" si="14"/>
        <v>1159</v>
      </c>
      <c r="G167" s="31" t="s">
        <v>3</v>
      </c>
      <c r="H167" s="204"/>
      <c r="I167" s="136">
        <f t="shared" si="15"/>
        <v>0</v>
      </c>
    </row>
    <row r="168" spans="1:9" ht="21.6" x14ac:dyDescent="0.3">
      <c r="A168" s="44">
        <f t="shared" si="16"/>
        <v>157</v>
      </c>
      <c r="B168" s="8" t="s">
        <v>262</v>
      </c>
      <c r="C168" s="27" t="s">
        <v>263</v>
      </c>
      <c r="D168" s="152">
        <v>111</v>
      </c>
      <c r="E168" s="11">
        <v>124</v>
      </c>
      <c r="F168" s="11">
        <f t="shared" si="14"/>
        <v>235</v>
      </c>
      <c r="G168" s="31" t="s">
        <v>8</v>
      </c>
      <c r="H168" s="204"/>
      <c r="I168" s="136">
        <f t="shared" si="15"/>
        <v>0</v>
      </c>
    </row>
    <row r="169" spans="1:9" x14ac:dyDescent="0.3">
      <c r="A169" s="44">
        <f t="shared" si="16"/>
        <v>158</v>
      </c>
      <c r="B169" s="8" t="s">
        <v>23</v>
      </c>
      <c r="C169" s="36" t="s">
        <v>310</v>
      </c>
      <c r="D169" s="152"/>
      <c r="E169" s="11">
        <v>1</v>
      </c>
      <c r="F169" s="11">
        <f t="shared" si="14"/>
        <v>1</v>
      </c>
      <c r="G169" s="31" t="s">
        <v>1</v>
      </c>
      <c r="H169" s="204"/>
      <c r="I169" s="136">
        <f t="shared" si="15"/>
        <v>0</v>
      </c>
    </row>
    <row r="170" spans="1:9" ht="21.6" x14ac:dyDescent="0.3">
      <c r="A170" s="44">
        <f t="shared" si="16"/>
        <v>159</v>
      </c>
      <c r="B170" s="8" t="s">
        <v>264</v>
      </c>
      <c r="C170" s="27" t="s">
        <v>265</v>
      </c>
      <c r="D170" s="152">
        <v>1606</v>
      </c>
      <c r="E170" s="11">
        <v>1436</v>
      </c>
      <c r="F170" s="11">
        <f t="shared" si="14"/>
        <v>3042</v>
      </c>
      <c r="G170" s="31" t="s">
        <v>2</v>
      </c>
      <c r="H170" s="204"/>
      <c r="I170" s="136">
        <f t="shared" si="15"/>
        <v>0</v>
      </c>
    </row>
    <row r="171" spans="1:9" ht="21.6" x14ac:dyDescent="0.3">
      <c r="A171" s="44">
        <f t="shared" si="16"/>
        <v>160</v>
      </c>
      <c r="B171" s="8" t="s">
        <v>266</v>
      </c>
      <c r="C171" s="27" t="s">
        <v>267</v>
      </c>
      <c r="D171" s="152">
        <v>500</v>
      </c>
      <c r="E171" s="11"/>
      <c r="F171" s="11">
        <f t="shared" si="14"/>
        <v>500</v>
      </c>
      <c r="G171" s="31" t="s">
        <v>2</v>
      </c>
      <c r="H171" s="204"/>
      <c r="I171" s="136">
        <f t="shared" si="15"/>
        <v>0</v>
      </c>
    </row>
    <row r="172" spans="1:9" ht="21.6" x14ac:dyDescent="0.3">
      <c r="A172" s="44">
        <f t="shared" si="16"/>
        <v>161</v>
      </c>
      <c r="B172" s="8" t="s">
        <v>268</v>
      </c>
      <c r="C172" s="27" t="s">
        <v>269</v>
      </c>
      <c r="D172" s="152">
        <v>395</v>
      </c>
      <c r="E172" s="11">
        <v>290</v>
      </c>
      <c r="F172" s="11">
        <f t="shared" si="14"/>
        <v>685</v>
      </c>
      <c r="G172" s="31" t="s">
        <v>2</v>
      </c>
      <c r="H172" s="204"/>
      <c r="I172" s="136">
        <f t="shared" si="15"/>
        <v>0</v>
      </c>
    </row>
    <row r="173" spans="1:9" ht="21.6" x14ac:dyDescent="0.3">
      <c r="A173" s="44">
        <f t="shared" si="16"/>
        <v>162</v>
      </c>
      <c r="B173" s="8" t="s">
        <v>270</v>
      </c>
      <c r="C173" s="27" t="s">
        <v>271</v>
      </c>
      <c r="D173" s="37">
        <v>0.61599999999999999</v>
      </c>
      <c r="E173" s="25">
        <v>0.502</v>
      </c>
      <c r="F173" s="25">
        <f t="shared" si="14"/>
        <v>1.1179999999999999</v>
      </c>
      <c r="G173" s="31" t="s">
        <v>10</v>
      </c>
      <c r="H173" s="204"/>
      <c r="I173" s="136">
        <f t="shared" si="15"/>
        <v>0</v>
      </c>
    </row>
    <row r="174" spans="1:9" ht="21.6" x14ac:dyDescent="0.3">
      <c r="A174" s="44">
        <f t="shared" si="16"/>
        <v>163</v>
      </c>
      <c r="B174" s="8" t="s">
        <v>272</v>
      </c>
      <c r="C174" s="27" t="s">
        <v>273</v>
      </c>
      <c r="D174" s="152">
        <v>2</v>
      </c>
      <c r="E174" s="11"/>
      <c r="F174" s="11">
        <f t="shared" si="14"/>
        <v>2</v>
      </c>
      <c r="G174" s="31" t="s">
        <v>3</v>
      </c>
      <c r="H174" s="204"/>
      <c r="I174" s="136">
        <f t="shared" si="15"/>
        <v>0</v>
      </c>
    </row>
    <row r="175" spans="1:9" x14ac:dyDescent="0.3">
      <c r="A175" s="44">
        <f t="shared" si="16"/>
        <v>164</v>
      </c>
      <c r="B175" s="8" t="s">
        <v>274</v>
      </c>
      <c r="C175" s="27" t="s">
        <v>275</v>
      </c>
      <c r="D175" s="152">
        <v>74</v>
      </c>
      <c r="E175" s="100">
        <v>25</v>
      </c>
      <c r="F175" s="11">
        <f t="shared" si="14"/>
        <v>99</v>
      </c>
      <c r="G175" s="31" t="s">
        <v>3</v>
      </c>
      <c r="H175" s="204"/>
      <c r="I175" s="136">
        <f t="shared" si="15"/>
        <v>0</v>
      </c>
    </row>
    <row r="176" spans="1:9" ht="21.6" x14ac:dyDescent="0.3">
      <c r="A176" s="44">
        <f t="shared" si="16"/>
        <v>165</v>
      </c>
      <c r="B176" s="8" t="s">
        <v>276</v>
      </c>
      <c r="C176" s="27" t="s">
        <v>277</v>
      </c>
      <c r="D176" s="152">
        <v>474</v>
      </c>
      <c r="E176" s="100">
        <v>29</v>
      </c>
      <c r="F176" s="11">
        <f t="shared" si="14"/>
        <v>503</v>
      </c>
      <c r="G176" s="31" t="s">
        <v>2</v>
      </c>
      <c r="H176" s="204"/>
      <c r="I176" s="136">
        <f t="shared" si="15"/>
        <v>0</v>
      </c>
    </row>
    <row r="177" spans="1:9" ht="21.6" x14ac:dyDescent="0.3">
      <c r="A177" s="44">
        <f t="shared" si="16"/>
        <v>166</v>
      </c>
      <c r="B177" s="3" t="s">
        <v>278</v>
      </c>
      <c r="C177" s="27" t="s">
        <v>279</v>
      </c>
      <c r="D177" s="37">
        <v>0.376</v>
      </c>
      <c r="E177" s="24">
        <v>0.186</v>
      </c>
      <c r="F177" s="25">
        <f t="shared" si="14"/>
        <v>0.56200000000000006</v>
      </c>
      <c r="G177" s="34" t="s">
        <v>10</v>
      </c>
      <c r="H177" s="204"/>
      <c r="I177" s="136">
        <f t="shared" si="15"/>
        <v>0</v>
      </c>
    </row>
    <row r="178" spans="1:9" ht="21.6" x14ac:dyDescent="0.3">
      <c r="A178" s="44">
        <f t="shared" si="16"/>
        <v>167</v>
      </c>
      <c r="B178" s="3" t="s">
        <v>280</v>
      </c>
      <c r="C178" s="27" t="s">
        <v>281</v>
      </c>
      <c r="D178" s="152">
        <v>520</v>
      </c>
      <c r="E178" s="100">
        <v>526</v>
      </c>
      <c r="F178" s="11">
        <f t="shared" si="14"/>
        <v>1046</v>
      </c>
      <c r="G178" s="34" t="s">
        <v>2</v>
      </c>
      <c r="H178" s="204"/>
      <c r="I178" s="136">
        <f t="shared" si="15"/>
        <v>0</v>
      </c>
    </row>
    <row r="179" spans="1:9" x14ac:dyDescent="0.3">
      <c r="A179" s="44">
        <f t="shared" si="16"/>
        <v>168</v>
      </c>
      <c r="B179" s="3" t="s">
        <v>282</v>
      </c>
      <c r="C179" s="27" t="s">
        <v>283</v>
      </c>
      <c r="D179" s="152">
        <v>35</v>
      </c>
      <c r="E179" s="100">
        <v>8</v>
      </c>
      <c r="F179" s="11">
        <f t="shared" si="14"/>
        <v>43</v>
      </c>
      <c r="G179" s="34" t="s">
        <v>3</v>
      </c>
      <c r="H179" s="204"/>
      <c r="I179" s="136">
        <f t="shared" si="15"/>
        <v>0</v>
      </c>
    </row>
    <row r="180" spans="1:9" x14ac:dyDescent="0.3">
      <c r="A180" s="44">
        <f t="shared" si="16"/>
        <v>169</v>
      </c>
      <c r="B180" s="3" t="s">
        <v>284</v>
      </c>
      <c r="C180" s="27" t="s">
        <v>285</v>
      </c>
      <c r="D180" s="152">
        <v>35</v>
      </c>
      <c r="E180" s="100">
        <v>8</v>
      </c>
      <c r="F180" s="11">
        <f t="shared" si="14"/>
        <v>43</v>
      </c>
      <c r="G180" s="34" t="s">
        <v>3</v>
      </c>
      <c r="H180" s="204"/>
      <c r="I180" s="136">
        <f t="shared" si="15"/>
        <v>0</v>
      </c>
    </row>
    <row r="181" spans="1:9" ht="21.6" x14ac:dyDescent="0.3">
      <c r="A181" s="44">
        <f t="shared" si="16"/>
        <v>170</v>
      </c>
      <c r="B181" s="3" t="s">
        <v>286</v>
      </c>
      <c r="C181" s="27" t="s">
        <v>287</v>
      </c>
      <c r="D181" s="37">
        <v>8.6530000000000005</v>
      </c>
      <c r="E181" s="24">
        <v>3.2629999999999999</v>
      </c>
      <c r="F181" s="25">
        <f t="shared" si="14"/>
        <v>11.916</v>
      </c>
      <c r="G181" s="34" t="s">
        <v>10</v>
      </c>
      <c r="H181" s="204"/>
      <c r="I181" s="136">
        <f t="shared" si="15"/>
        <v>0</v>
      </c>
    </row>
    <row r="182" spans="1:9" ht="21.6" x14ac:dyDescent="0.3">
      <c r="A182" s="44">
        <f t="shared" si="16"/>
        <v>171</v>
      </c>
      <c r="B182" s="3" t="s">
        <v>288</v>
      </c>
      <c r="C182" s="27" t="s">
        <v>289</v>
      </c>
      <c r="D182" s="37">
        <v>8.6999999999999994E-2</v>
      </c>
      <c r="E182" s="22"/>
      <c r="F182" s="25">
        <f t="shared" si="14"/>
        <v>8.6999999999999994E-2</v>
      </c>
      <c r="G182" s="34" t="s">
        <v>10</v>
      </c>
      <c r="H182" s="204"/>
      <c r="I182" s="136">
        <f t="shared" si="15"/>
        <v>0</v>
      </c>
    </row>
    <row r="183" spans="1:9" ht="21.6" x14ac:dyDescent="0.3">
      <c r="A183" s="44">
        <f t="shared" si="16"/>
        <v>172</v>
      </c>
      <c r="B183" s="3" t="s">
        <v>290</v>
      </c>
      <c r="C183" s="27" t="s">
        <v>291</v>
      </c>
      <c r="D183" s="37">
        <v>2.6869999999999998</v>
      </c>
      <c r="E183" s="24">
        <v>1.772</v>
      </c>
      <c r="F183" s="25">
        <f t="shared" si="14"/>
        <v>4.4589999999999996</v>
      </c>
      <c r="G183" s="34" t="s">
        <v>10</v>
      </c>
      <c r="H183" s="204"/>
      <c r="I183" s="136">
        <f t="shared" si="15"/>
        <v>0</v>
      </c>
    </row>
    <row r="184" spans="1:9" ht="21.6" x14ac:dyDescent="0.3">
      <c r="A184" s="44">
        <f t="shared" si="16"/>
        <v>173</v>
      </c>
      <c r="B184" s="3" t="s">
        <v>292</v>
      </c>
      <c r="C184" s="27" t="s">
        <v>293</v>
      </c>
      <c r="D184" s="37">
        <v>4.1680000000000001</v>
      </c>
      <c r="E184" s="24">
        <v>1.831</v>
      </c>
      <c r="F184" s="25">
        <f t="shared" si="14"/>
        <v>5.9990000000000006</v>
      </c>
      <c r="G184" s="34" t="s">
        <v>10</v>
      </c>
      <c r="H184" s="204"/>
      <c r="I184" s="136">
        <f t="shared" si="15"/>
        <v>0</v>
      </c>
    </row>
    <row r="185" spans="1:9" ht="21.6" x14ac:dyDescent="0.3">
      <c r="A185" s="44">
        <f t="shared" si="16"/>
        <v>174</v>
      </c>
      <c r="B185" s="3" t="s">
        <v>294</v>
      </c>
      <c r="C185" s="27" t="s">
        <v>295</v>
      </c>
      <c r="D185" s="155">
        <v>44</v>
      </c>
      <c r="E185" s="156"/>
      <c r="F185" s="157">
        <f t="shared" si="14"/>
        <v>44</v>
      </c>
      <c r="G185" s="34" t="s">
        <v>8</v>
      </c>
      <c r="H185" s="204"/>
      <c r="I185" s="136">
        <f t="shared" si="15"/>
        <v>0</v>
      </c>
    </row>
    <row r="186" spans="1:9" ht="21.6" x14ac:dyDescent="0.3">
      <c r="A186" s="44">
        <f t="shared" si="16"/>
        <v>175</v>
      </c>
      <c r="B186" s="3" t="s">
        <v>296</v>
      </c>
      <c r="C186" s="27" t="s">
        <v>297</v>
      </c>
      <c r="D186" s="37">
        <v>1.1819999999999999</v>
      </c>
      <c r="E186" s="22"/>
      <c r="F186" s="25">
        <f t="shared" si="14"/>
        <v>1.1819999999999999</v>
      </c>
      <c r="G186" s="34" t="s">
        <v>10</v>
      </c>
      <c r="H186" s="204"/>
      <c r="I186" s="136">
        <f t="shared" si="15"/>
        <v>0</v>
      </c>
    </row>
    <row r="187" spans="1:9" ht="21.6" x14ac:dyDescent="0.3">
      <c r="A187" s="44">
        <f t="shared" si="16"/>
        <v>176</v>
      </c>
      <c r="B187" s="3" t="s">
        <v>298</v>
      </c>
      <c r="C187" s="27" t="s">
        <v>299</v>
      </c>
      <c r="D187" s="37">
        <v>0.59099999999999997</v>
      </c>
      <c r="E187" s="22"/>
      <c r="F187" s="25">
        <f t="shared" si="14"/>
        <v>0.59099999999999997</v>
      </c>
      <c r="G187" s="34" t="s">
        <v>10</v>
      </c>
      <c r="H187" s="204"/>
      <c r="I187" s="136">
        <f t="shared" si="15"/>
        <v>0</v>
      </c>
    </row>
    <row r="188" spans="1:9" ht="21.6" x14ac:dyDescent="0.3">
      <c r="A188" s="44">
        <f t="shared" si="16"/>
        <v>177</v>
      </c>
      <c r="B188" s="3" t="s">
        <v>300</v>
      </c>
      <c r="C188" s="27" t="s">
        <v>301</v>
      </c>
      <c r="D188" s="37">
        <v>0.59099999999999997</v>
      </c>
      <c r="E188" s="22"/>
      <c r="F188" s="25">
        <f t="shared" si="14"/>
        <v>0.59099999999999997</v>
      </c>
      <c r="G188" s="34" t="s">
        <v>10</v>
      </c>
      <c r="H188" s="204"/>
      <c r="I188" s="136">
        <f t="shared" si="15"/>
        <v>0</v>
      </c>
    </row>
    <row r="189" spans="1:9" ht="22.2" thickBot="1" x14ac:dyDescent="0.35">
      <c r="A189" s="77">
        <f t="shared" si="16"/>
        <v>178</v>
      </c>
      <c r="B189" s="78" t="s">
        <v>302</v>
      </c>
      <c r="C189" s="79" t="s">
        <v>303</v>
      </c>
      <c r="D189" s="80">
        <v>0.59099999999999997</v>
      </c>
      <c r="E189" s="81"/>
      <c r="F189" s="82">
        <f t="shared" si="14"/>
        <v>0.59099999999999997</v>
      </c>
      <c r="G189" s="83" t="s">
        <v>10</v>
      </c>
      <c r="H189" s="206"/>
      <c r="I189" s="136">
        <f t="shared" si="15"/>
        <v>0</v>
      </c>
    </row>
    <row r="190" spans="1:9" ht="15" thickBot="1" x14ac:dyDescent="0.35">
      <c r="A190" s="65"/>
      <c r="B190" s="4"/>
      <c r="C190" s="23" t="s">
        <v>311</v>
      </c>
      <c r="D190" s="10"/>
      <c r="E190" s="10"/>
      <c r="F190" s="10"/>
      <c r="G190" s="14"/>
      <c r="H190" s="15"/>
      <c r="I190" s="137">
        <f>SUM(I150:I189)</f>
        <v>0</v>
      </c>
    </row>
    <row r="191" spans="1:9" ht="15" thickBot="1" x14ac:dyDescent="0.35">
      <c r="A191" s="65"/>
      <c r="B191" s="4" t="s">
        <v>765</v>
      </c>
      <c r="C191" s="4"/>
      <c r="D191" s="10"/>
      <c r="E191" s="10"/>
      <c r="F191" s="10"/>
      <c r="G191" s="170"/>
      <c r="H191" s="171">
        <v>0.1</v>
      </c>
      <c r="I191" s="169">
        <f>I190*H191</f>
        <v>0</v>
      </c>
    </row>
    <row r="192" spans="1:9" ht="15" thickBot="1" x14ac:dyDescent="0.35">
      <c r="A192" s="63"/>
      <c r="B192" s="1"/>
      <c r="C192" s="21" t="s">
        <v>350</v>
      </c>
      <c r="D192" s="2"/>
      <c r="E192" s="2"/>
      <c r="F192" s="2"/>
      <c r="G192" s="1"/>
      <c r="H192" s="1"/>
      <c r="I192" s="138"/>
    </row>
    <row r="193" spans="1:9" x14ac:dyDescent="0.3">
      <c r="A193" s="84">
        <f>A189+1</f>
        <v>179</v>
      </c>
      <c r="B193" s="3" t="s">
        <v>312</v>
      </c>
      <c r="C193" s="27" t="s">
        <v>313</v>
      </c>
      <c r="D193" s="152">
        <f>16064+7330</f>
        <v>23394</v>
      </c>
      <c r="E193" s="158">
        <f>3316+8295</f>
        <v>11611</v>
      </c>
      <c r="F193" s="11">
        <f>SUM(D193:E193)</f>
        <v>35005</v>
      </c>
      <c r="G193" s="34" t="s">
        <v>2</v>
      </c>
      <c r="H193" s="207"/>
      <c r="I193" s="139">
        <f>H193*F193</f>
        <v>0</v>
      </c>
    </row>
    <row r="194" spans="1:9" x14ac:dyDescent="0.3">
      <c r="A194" s="44">
        <f>A193+1</f>
        <v>180</v>
      </c>
      <c r="B194" s="17" t="s">
        <v>314</v>
      </c>
      <c r="C194" s="27" t="s">
        <v>315</v>
      </c>
      <c r="D194" s="152">
        <f>1414+2283</f>
        <v>3697</v>
      </c>
      <c r="E194" s="159">
        <f>779+1765</f>
        <v>2544</v>
      </c>
      <c r="F194" s="11">
        <f>SUM(D194:E194)</f>
        <v>6241</v>
      </c>
      <c r="G194" s="34" t="s">
        <v>2</v>
      </c>
      <c r="H194" s="204"/>
      <c r="I194" s="136">
        <f>H194*F194</f>
        <v>0</v>
      </c>
    </row>
    <row r="195" spans="1:9" x14ac:dyDescent="0.3">
      <c r="A195" s="44">
        <f t="shared" ref="A195:A260" si="17">A194+1</f>
        <v>181</v>
      </c>
      <c r="B195" s="17" t="s">
        <v>447</v>
      </c>
      <c r="C195" s="36" t="s">
        <v>448</v>
      </c>
      <c r="D195" s="152"/>
      <c r="E195" s="159">
        <v>30</v>
      </c>
      <c r="F195" s="11">
        <f>SUM(D195:E195)</f>
        <v>30</v>
      </c>
      <c r="G195" s="34" t="s">
        <v>2</v>
      </c>
      <c r="H195" s="204"/>
      <c r="I195" s="136">
        <f t="shared" ref="I195:I260" si="18">H195*F195</f>
        <v>0</v>
      </c>
    </row>
    <row r="196" spans="1:9" ht="21.6" x14ac:dyDescent="0.3">
      <c r="A196" s="44">
        <f t="shared" si="17"/>
        <v>182</v>
      </c>
      <c r="B196" s="3" t="s">
        <v>351</v>
      </c>
      <c r="C196" s="27" t="s">
        <v>352</v>
      </c>
      <c r="D196" s="152">
        <v>2</v>
      </c>
      <c r="E196" s="159">
        <v>1</v>
      </c>
      <c r="F196" s="11">
        <f t="shared" ref="F196:F238" si="19">SUM(D196:E196)</f>
        <v>3</v>
      </c>
      <c r="G196" s="34" t="s">
        <v>27</v>
      </c>
      <c r="H196" s="204"/>
      <c r="I196" s="136">
        <f t="shared" si="18"/>
        <v>0</v>
      </c>
    </row>
    <row r="197" spans="1:9" ht="21.6" x14ac:dyDescent="0.3">
      <c r="A197" s="44">
        <f t="shared" si="17"/>
        <v>183</v>
      </c>
      <c r="B197" s="8" t="s">
        <v>353</v>
      </c>
      <c r="C197" s="27" t="s">
        <v>354</v>
      </c>
      <c r="D197" s="152">
        <v>210</v>
      </c>
      <c r="E197" s="159">
        <v>220</v>
      </c>
      <c r="F197" s="11">
        <f t="shared" si="19"/>
        <v>430</v>
      </c>
      <c r="G197" s="34" t="s">
        <v>2</v>
      </c>
      <c r="H197" s="204"/>
      <c r="I197" s="136">
        <f t="shared" si="18"/>
        <v>0</v>
      </c>
    </row>
    <row r="198" spans="1:9" ht="21.6" x14ac:dyDescent="0.3">
      <c r="A198" s="44">
        <f t="shared" si="17"/>
        <v>184</v>
      </c>
      <c r="B198" s="35" t="s">
        <v>449</v>
      </c>
      <c r="C198" s="27" t="s">
        <v>450</v>
      </c>
      <c r="D198" s="152"/>
      <c r="E198" s="159">
        <v>3994</v>
      </c>
      <c r="F198" s="11">
        <f t="shared" si="19"/>
        <v>3994</v>
      </c>
      <c r="G198" s="34" t="s">
        <v>2</v>
      </c>
      <c r="H198" s="204"/>
      <c r="I198" s="136">
        <f t="shared" si="18"/>
        <v>0</v>
      </c>
    </row>
    <row r="199" spans="1:9" ht="21.6" x14ac:dyDescent="0.3">
      <c r="A199" s="44">
        <f t="shared" si="17"/>
        <v>185</v>
      </c>
      <c r="B199" s="8" t="s">
        <v>355</v>
      </c>
      <c r="C199" s="27" t="s">
        <v>356</v>
      </c>
      <c r="D199" s="152">
        <v>10926</v>
      </c>
      <c r="E199" s="159"/>
      <c r="F199" s="11">
        <f t="shared" si="19"/>
        <v>10926</v>
      </c>
      <c r="G199" s="34" t="s">
        <v>2</v>
      </c>
      <c r="H199" s="204"/>
      <c r="I199" s="136">
        <f t="shared" si="18"/>
        <v>0</v>
      </c>
    </row>
    <row r="200" spans="1:9" x14ac:dyDescent="0.3">
      <c r="A200" s="44">
        <f t="shared" si="17"/>
        <v>186</v>
      </c>
      <c r="B200" s="8" t="s">
        <v>357</v>
      </c>
      <c r="C200" s="27" t="s">
        <v>358</v>
      </c>
      <c r="D200" s="152">
        <v>56</v>
      </c>
      <c r="E200" s="159">
        <v>8</v>
      </c>
      <c r="F200" s="11">
        <f t="shared" si="19"/>
        <v>64</v>
      </c>
      <c r="G200" s="34" t="s">
        <v>3</v>
      </c>
      <c r="H200" s="204"/>
      <c r="I200" s="136">
        <f t="shared" si="18"/>
        <v>0</v>
      </c>
    </row>
    <row r="201" spans="1:9" ht="21.6" x14ac:dyDescent="0.3">
      <c r="A201" s="44">
        <f t="shared" si="17"/>
        <v>187</v>
      </c>
      <c r="B201" s="8" t="s">
        <v>359</v>
      </c>
      <c r="C201" s="27" t="s">
        <v>360</v>
      </c>
      <c r="D201" s="152">
        <v>4</v>
      </c>
      <c r="E201" s="159">
        <v>2</v>
      </c>
      <c r="F201" s="11">
        <f t="shared" si="19"/>
        <v>6</v>
      </c>
      <c r="G201" s="34" t="s">
        <v>3</v>
      </c>
      <c r="H201" s="204"/>
      <c r="I201" s="136">
        <f t="shared" si="18"/>
        <v>0</v>
      </c>
    </row>
    <row r="202" spans="1:9" ht="21.6" x14ac:dyDescent="0.3">
      <c r="A202" s="44">
        <f t="shared" si="17"/>
        <v>188</v>
      </c>
      <c r="B202" s="17" t="s">
        <v>361</v>
      </c>
      <c r="C202" s="27" t="s">
        <v>362</v>
      </c>
      <c r="D202" s="152">
        <v>7</v>
      </c>
      <c r="E202" s="159">
        <v>2</v>
      </c>
      <c r="F202" s="11">
        <f t="shared" si="19"/>
        <v>9</v>
      </c>
      <c r="G202" s="34" t="s">
        <v>3</v>
      </c>
      <c r="H202" s="204"/>
      <c r="I202" s="136">
        <f t="shared" si="18"/>
        <v>0</v>
      </c>
    </row>
    <row r="203" spans="1:9" ht="21.6" x14ac:dyDescent="0.3">
      <c r="A203" s="44">
        <f t="shared" si="17"/>
        <v>189</v>
      </c>
      <c r="B203" s="17" t="s">
        <v>363</v>
      </c>
      <c r="C203" s="27" t="s">
        <v>364</v>
      </c>
      <c r="D203" s="152">
        <v>36</v>
      </c>
      <c r="E203" s="159"/>
      <c r="F203" s="11">
        <f t="shared" si="19"/>
        <v>36</v>
      </c>
      <c r="G203" s="38" t="s">
        <v>3</v>
      </c>
      <c r="H203" s="204"/>
      <c r="I203" s="136">
        <f t="shared" si="18"/>
        <v>0</v>
      </c>
    </row>
    <row r="204" spans="1:9" ht="21.6" x14ac:dyDescent="0.3">
      <c r="A204" s="44">
        <f t="shared" si="17"/>
        <v>190</v>
      </c>
      <c r="B204" s="17" t="s">
        <v>451</v>
      </c>
      <c r="C204" s="27" t="s">
        <v>452</v>
      </c>
      <c r="D204" s="152"/>
      <c r="E204" s="159">
        <v>2</v>
      </c>
      <c r="F204" s="11">
        <f t="shared" si="19"/>
        <v>2</v>
      </c>
      <c r="G204" s="38" t="s">
        <v>3</v>
      </c>
      <c r="H204" s="204"/>
      <c r="I204" s="136">
        <f t="shared" si="18"/>
        <v>0</v>
      </c>
    </row>
    <row r="205" spans="1:9" ht="21.6" x14ac:dyDescent="0.3">
      <c r="A205" s="44">
        <f t="shared" si="17"/>
        <v>191</v>
      </c>
      <c r="B205" s="17" t="s">
        <v>365</v>
      </c>
      <c r="C205" s="27" t="s">
        <v>366</v>
      </c>
      <c r="D205" s="152">
        <v>3</v>
      </c>
      <c r="E205" s="159"/>
      <c r="F205" s="11">
        <f t="shared" si="19"/>
        <v>3</v>
      </c>
      <c r="G205" s="38" t="s">
        <v>3</v>
      </c>
      <c r="H205" s="204"/>
      <c r="I205" s="136">
        <f t="shared" si="18"/>
        <v>0</v>
      </c>
    </row>
    <row r="206" spans="1:9" ht="21.6" x14ac:dyDescent="0.3">
      <c r="A206" s="44">
        <f t="shared" si="17"/>
        <v>192</v>
      </c>
      <c r="B206" s="17" t="s">
        <v>367</v>
      </c>
      <c r="C206" s="27" t="s">
        <v>368</v>
      </c>
      <c r="D206" s="152">
        <v>3</v>
      </c>
      <c r="E206" s="159"/>
      <c r="F206" s="11">
        <f t="shared" si="19"/>
        <v>3</v>
      </c>
      <c r="G206" s="38" t="s">
        <v>3</v>
      </c>
      <c r="H206" s="204"/>
      <c r="I206" s="136">
        <f t="shared" si="18"/>
        <v>0</v>
      </c>
    </row>
    <row r="207" spans="1:9" ht="21.6" x14ac:dyDescent="0.3">
      <c r="A207" s="44">
        <f t="shared" si="17"/>
        <v>193</v>
      </c>
      <c r="B207" s="17" t="s">
        <v>369</v>
      </c>
      <c r="C207" s="27" t="s">
        <v>370</v>
      </c>
      <c r="D207" s="152">
        <v>1</v>
      </c>
      <c r="E207" s="159"/>
      <c r="F207" s="11">
        <f t="shared" si="19"/>
        <v>1</v>
      </c>
      <c r="G207" s="38" t="s">
        <v>3</v>
      </c>
      <c r="H207" s="204"/>
      <c r="I207" s="136">
        <f t="shared" si="18"/>
        <v>0</v>
      </c>
    </row>
    <row r="208" spans="1:9" ht="21.6" x14ac:dyDescent="0.3">
      <c r="A208" s="44">
        <f t="shared" si="17"/>
        <v>194</v>
      </c>
      <c r="B208" s="17" t="s">
        <v>371</v>
      </c>
      <c r="C208" s="27" t="s">
        <v>372</v>
      </c>
      <c r="D208" s="152">
        <v>1</v>
      </c>
      <c r="E208" s="159"/>
      <c r="F208" s="11">
        <f t="shared" si="19"/>
        <v>1</v>
      </c>
      <c r="G208" s="38" t="s">
        <v>3</v>
      </c>
      <c r="H208" s="204"/>
      <c r="I208" s="136">
        <f t="shared" si="18"/>
        <v>0</v>
      </c>
    </row>
    <row r="209" spans="1:9" ht="21.6" x14ac:dyDescent="0.3">
      <c r="A209" s="44">
        <f t="shared" si="17"/>
        <v>195</v>
      </c>
      <c r="B209" s="17" t="s">
        <v>373</v>
      </c>
      <c r="C209" s="27" t="s">
        <v>374</v>
      </c>
      <c r="D209" s="152">
        <v>414</v>
      </c>
      <c r="E209" s="159">
        <v>460</v>
      </c>
      <c r="F209" s="11">
        <f t="shared" si="19"/>
        <v>874</v>
      </c>
      <c r="G209" s="38" t="s">
        <v>2</v>
      </c>
      <c r="H209" s="204"/>
      <c r="I209" s="136">
        <f t="shared" si="18"/>
        <v>0</v>
      </c>
    </row>
    <row r="210" spans="1:9" x14ac:dyDescent="0.3">
      <c r="A210" s="44">
        <f t="shared" si="17"/>
        <v>196</v>
      </c>
      <c r="B210" s="8" t="s">
        <v>783</v>
      </c>
      <c r="C210" s="19" t="s">
        <v>784</v>
      </c>
      <c r="D210" s="152">
        <v>1</v>
      </c>
      <c r="E210" s="11"/>
      <c r="F210" s="11">
        <f>SUM(D210:E210)</f>
        <v>1</v>
      </c>
      <c r="G210" s="39" t="s">
        <v>3</v>
      </c>
      <c r="H210" s="204"/>
      <c r="I210" s="136">
        <f t="shared" si="18"/>
        <v>0</v>
      </c>
    </row>
    <row r="211" spans="1:9" x14ac:dyDescent="0.3">
      <c r="A211" s="44">
        <f t="shared" si="17"/>
        <v>197</v>
      </c>
      <c r="B211" s="17" t="s">
        <v>316</v>
      </c>
      <c r="C211" s="27" t="s">
        <v>317</v>
      </c>
      <c r="D211" s="152">
        <f>47+125</f>
        <v>172</v>
      </c>
      <c r="E211" s="159">
        <v>72</v>
      </c>
      <c r="F211" s="11">
        <f t="shared" si="19"/>
        <v>244</v>
      </c>
      <c r="G211" s="38" t="s">
        <v>3</v>
      </c>
      <c r="H211" s="204"/>
      <c r="I211" s="136">
        <f t="shared" si="18"/>
        <v>0</v>
      </c>
    </row>
    <row r="212" spans="1:9" x14ac:dyDescent="0.3">
      <c r="A212" s="44">
        <f t="shared" si="17"/>
        <v>198</v>
      </c>
      <c r="B212" s="17" t="s">
        <v>375</v>
      </c>
      <c r="C212" s="27" t="s">
        <v>376</v>
      </c>
      <c r="D212" s="152">
        <v>13</v>
      </c>
      <c r="E212" s="11">
        <f>57+3</f>
        <v>60</v>
      </c>
      <c r="F212" s="11">
        <f t="shared" si="19"/>
        <v>73</v>
      </c>
      <c r="G212" s="38" t="s">
        <v>3</v>
      </c>
      <c r="H212" s="204"/>
      <c r="I212" s="136">
        <f t="shared" si="18"/>
        <v>0</v>
      </c>
    </row>
    <row r="213" spans="1:9" ht="21.6" x14ac:dyDescent="0.3">
      <c r="A213" s="44">
        <f t="shared" si="17"/>
        <v>199</v>
      </c>
      <c r="B213" s="17" t="s">
        <v>377</v>
      </c>
      <c r="C213" s="27" t="s">
        <v>378</v>
      </c>
      <c r="D213" s="152">
        <v>5</v>
      </c>
      <c r="E213" s="11">
        <v>2</v>
      </c>
      <c r="F213" s="11">
        <f t="shared" si="19"/>
        <v>7</v>
      </c>
      <c r="G213" s="38" t="s">
        <v>3</v>
      </c>
      <c r="H213" s="204"/>
      <c r="I213" s="136">
        <f t="shared" si="18"/>
        <v>0</v>
      </c>
    </row>
    <row r="214" spans="1:9" ht="21.6" x14ac:dyDescent="0.3">
      <c r="A214" s="44">
        <f t="shared" si="17"/>
        <v>200</v>
      </c>
      <c r="B214" s="17" t="s">
        <v>379</v>
      </c>
      <c r="C214" s="27" t="s">
        <v>380</v>
      </c>
      <c r="D214" s="152">
        <v>3</v>
      </c>
      <c r="E214" s="11">
        <v>1</v>
      </c>
      <c r="F214" s="11">
        <f t="shared" si="19"/>
        <v>4</v>
      </c>
      <c r="G214" s="38" t="s">
        <v>9</v>
      </c>
      <c r="H214" s="204"/>
      <c r="I214" s="136">
        <f t="shared" si="18"/>
        <v>0</v>
      </c>
    </row>
    <row r="215" spans="1:9" x14ac:dyDescent="0.3">
      <c r="A215" s="44">
        <f t="shared" si="17"/>
        <v>201</v>
      </c>
      <c r="B215" s="17" t="s">
        <v>381</v>
      </c>
      <c r="C215" s="27" t="s">
        <v>382</v>
      </c>
      <c r="D215" s="152">
        <v>980</v>
      </c>
      <c r="E215" s="11">
        <v>807</v>
      </c>
      <c r="F215" s="11">
        <f t="shared" si="19"/>
        <v>1787</v>
      </c>
      <c r="G215" s="38" t="s">
        <v>2</v>
      </c>
      <c r="H215" s="204"/>
      <c r="I215" s="136">
        <f t="shared" si="18"/>
        <v>0</v>
      </c>
    </row>
    <row r="216" spans="1:9" ht="21.6" x14ac:dyDescent="0.3">
      <c r="A216" s="44">
        <f t="shared" si="17"/>
        <v>202</v>
      </c>
      <c r="B216" s="17" t="s">
        <v>383</v>
      </c>
      <c r="C216" s="27" t="s">
        <v>384</v>
      </c>
      <c r="D216" s="152">
        <v>5</v>
      </c>
      <c r="E216" s="11">
        <v>1</v>
      </c>
      <c r="F216" s="11">
        <f t="shared" si="19"/>
        <v>6</v>
      </c>
      <c r="G216" s="38" t="s">
        <v>3</v>
      </c>
      <c r="H216" s="204"/>
      <c r="I216" s="136">
        <f t="shared" si="18"/>
        <v>0</v>
      </c>
    </row>
    <row r="217" spans="1:9" ht="21.6" x14ac:dyDescent="0.3">
      <c r="A217" s="44">
        <f t="shared" si="17"/>
        <v>203</v>
      </c>
      <c r="B217" s="186" t="s">
        <v>758</v>
      </c>
      <c r="C217" s="187" t="s">
        <v>759</v>
      </c>
      <c r="D217" s="192"/>
      <c r="E217" s="193">
        <v>1</v>
      </c>
      <c r="F217" s="193">
        <f t="shared" ref="F217" si="20">SUM(D217:E217)</f>
        <v>1</v>
      </c>
      <c r="G217" s="38" t="s">
        <v>3</v>
      </c>
      <c r="H217" s="204"/>
      <c r="I217" s="136">
        <f t="shared" si="18"/>
        <v>0</v>
      </c>
    </row>
    <row r="218" spans="1:9" ht="21.6" x14ac:dyDescent="0.3">
      <c r="A218" s="44">
        <f t="shared" si="17"/>
        <v>204</v>
      </c>
      <c r="B218" s="26" t="s">
        <v>385</v>
      </c>
      <c r="C218" s="27" t="s">
        <v>386</v>
      </c>
      <c r="D218" s="152">
        <v>4</v>
      </c>
      <c r="E218" s="11">
        <v>1</v>
      </c>
      <c r="F218" s="11">
        <f t="shared" si="19"/>
        <v>5</v>
      </c>
      <c r="G218" s="38" t="s">
        <v>3</v>
      </c>
      <c r="H218" s="204"/>
      <c r="I218" s="136">
        <f t="shared" si="18"/>
        <v>0</v>
      </c>
    </row>
    <row r="219" spans="1:9" x14ac:dyDescent="0.3">
      <c r="A219" s="44">
        <f t="shared" si="17"/>
        <v>205</v>
      </c>
      <c r="B219" s="26" t="s">
        <v>387</v>
      </c>
      <c r="C219" s="27" t="s">
        <v>388</v>
      </c>
      <c r="D219" s="152">
        <v>4</v>
      </c>
      <c r="E219" s="11">
        <v>1</v>
      </c>
      <c r="F219" s="11">
        <f t="shared" si="19"/>
        <v>5</v>
      </c>
      <c r="G219" s="38" t="s">
        <v>3</v>
      </c>
      <c r="H219" s="204"/>
      <c r="I219" s="136">
        <f t="shared" si="18"/>
        <v>0</v>
      </c>
    </row>
    <row r="220" spans="1:9" x14ac:dyDescent="0.3">
      <c r="A220" s="44">
        <f t="shared" si="17"/>
        <v>206</v>
      </c>
      <c r="B220" s="26" t="s">
        <v>389</v>
      </c>
      <c r="C220" s="27" t="s">
        <v>390</v>
      </c>
      <c r="D220" s="152">
        <v>12</v>
      </c>
      <c r="E220" s="11">
        <v>6</v>
      </c>
      <c r="F220" s="11">
        <f t="shared" si="19"/>
        <v>18</v>
      </c>
      <c r="G220" s="38" t="s">
        <v>3</v>
      </c>
      <c r="H220" s="204"/>
      <c r="I220" s="136">
        <f t="shared" si="18"/>
        <v>0</v>
      </c>
    </row>
    <row r="221" spans="1:9" ht="21.6" x14ac:dyDescent="0.3">
      <c r="A221" s="44">
        <f t="shared" si="17"/>
        <v>207</v>
      </c>
      <c r="B221" s="26" t="s">
        <v>453</v>
      </c>
      <c r="C221" s="27" t="s">
        <v>454</v>
      </c>
      <c r="D221" s="152"/>
      <c r="E221" s="11">
        <v>3</v>
      </c>
      <c r="F221" s="11">
        <f t="shared" si="19"/>
        <v>3</v>
      </c>
      <c r="G221" s="38" t="s">
        <v>3</v>
      </c>
      <c r="H221" s="204"/>
      <c r="I221" s="136">
        <f t="shared" si="18"/>
        <v>0</v>
      </c>
    </row>
    <row r="222" spans="1:9" ht="21.6" x14ac:dyDescent="0.3">
      <c r="A222" s="44">
        <f t="shared" si="17"/>
        <v>208</v>
      </c>
      <c r="B222" s="26" t="s">
        <v>752</v>
      </c>
      <c r="C222" s="27" t="s">
        <v>391</v>
      </c>
      <c r="D222" s="152">
        <v>1</v>
      </c>
      <c r="E222" s="11"/>
      <c r="F222" s="11">
        <f t="shared" si="19"/>
        <v>1</v>
      </c>
      <c r="G222" s="38" t="s">
        <v>3</v>
      </c>
      <c r="H222" s="204"/>
      <c r="I222" s="136">
        <f t="shared" si="18"/>
        <v>0</v>
      </c>
    </row>
    <row r="223" spans="1:9" ht="21.6" x14ac:dyDescent="0.3">
      <c r="A223" s="44">
        <f t="shared" si="17"/>
        <v>209</v>
      </c>
      <c r="B223" s="26" t="s">
        <v>392</v>
      </c>
      <c r="C223" s="27" t="s">
        <v>393</v>
      </c>
      <c r="D223" s="152">
        <v>1</v>
      </c>
      <c r="E223" s="11"/>
      <c r="F223" s="11">
        <f t="shared" si="19"/>
        <v>1</v>
      </c>
      <c r="G223" s="38" t="s">
        <v>3</v>
      </c>
      <c r="H223" s="204"/>
      <c r="I223" s="136">
        <f t="shared" si="18"/>
        <v>0</v>
      </c>
    </row>
    <row r="224" spans="1:9" ht="21.6" x14ac:dyDescent="0.3">
      <c r="A224" s="44">
        <f t="shared" si="17"/>
        <v>210</v>
      </c>
      <c r="B224" s="17" t="s">
        <v>394</v>
      </c>
      <c r="C224" s="27" t="s">
        <v>395</v>
      </c>
      <c r="D224" s="152">
        <v>1</v>
      </c>
      <c r="E224" s="11"/>
      <c r="F224" s="11">
        <f t="shared" si="19"/>
        <v>1</v>
      </c>
      <c r="G224" s="38" t="s">
        <v>3</v>
      </c>
      <c r="H224" s="204"/>
      <c r="I224" s="136">
        <f t="shared" si="18"/>
        <v>0</v>
      </c>
    </row>
    <row r="225" spans="1:9" ht="21.6" x14ac:dyDescent="0.3">
      <c r="A225" s="44">
        <f t="shared" si="17"/>
        <v>211</v>
      </c>
      <c r="B225" s="8" t="s">
        <v>396</v>
      </c>
      <c r="C225" s="27" t="s">
        <v>397</v>
      </c>
      <c r="D225" s="152">
        <v>1</v>
      </c>
      <c r="E225" s="11"/>
      <c r="F225" s="11">
        <f t="shared" si="19"/>
        <v>1</v>
      </c>
      <c r="G225" s="39" t="s">
        <v>3</v>
      </c>
      <c r="H225" s="204"/>
      <c r="I225" s="136">
        <f t="shared" si="18"/>
        <v>0</v>
      </c>
    </row>
    <row r="226" spans="1:9" ht="21.6" x14ac:dyDescent="0.3">
      <c r="A226" s="44">
        <f t="shared" si="17"/>
        <v>212</v>
      </c>
      <c r="B226" s="17" t="s">
        <v>398</v>
      </c>
      <c r="C226" s="27" t="s">
        <v>399</v>
      </c>
      <c r="D226" s="152">
        <v>9</v>
      </c>
      <c r="E226" s="11">
        <v>6</v>
      </c>
      <c r="F226" s="11">
        <f t="shared" si="19"/>
        <v>15</v>
      </c>
      <c r="G226" s="39" t="s">
        <v>9</v>
      </c>
      <c r="H226" s="204"/>
      <c r="I226" s="136">
        <f t="shared" si="18"/>
        <v>0</v>
      </c>
    </row>
    <row r="227" spans="1:9" ht="21.6" x14ac:dyDescent="0.3">
      <c r="A227" s="44">
        <f t="shared" si="17"/>
        <v>213</v>
      </c>
      <c r="B227" s="17" t="s">
        <v>400</v>
      </c>
      <c r="C227" s="27" t="s">
        <v>401</v>
      </c>
      <c r="D227" s="152">
        <v>5</v>
      </c>
      <c r="E227" s="11">
        <v>2</v>
      </c>
      <c r="F227" s="11">
        <f t="shared" si="19"/>
        <v>7</v>
      </c>
      <c r="G227" s="39" t="s">
        <v>9</v>
      </c>
      <c r="H227" s="204"/>
      <c r="I227" s="136">
        <f t="shared" si="18"/>
        <v>0</v>
      </c>
    </row>
    <row r="228" spans="1:9" ht="21.6" x14ac:dyDescent="0.3">
      <c r="A228" s="44">
        <f t="shared" si="17"/>
        <v>214</v>
      </c>
      <c r="B228" s="17" t="s">
        <v>402</v>
      </c>
      <c r="C228" s="27" t="s">
        <v>403</v>
      </c>
      <c r="D228" s="152">
        <v>5</v>
      </c>
      <c r="E228" s="11"/>
      <c r="F228" s="11">
        <f t="shared" si="19"/>
        <v>5</v>
      </c>
      <c r="G228" s="39" t="s">
        <v>9</v>
      </c>
      <c r="H228" s="204"/>
      <c r="I228" s="136">
        <f t="shared" si="18"/>
        <v>0</v>
      </c>
    </row>
    <row r="229" spans="1:9" x14ac:dyDescent="0.3">
      <c r="A229" s="44">
        <f t="shared" si="17"/>
        <v>215</v>
      </c>
      <c r="B229" s="17" t="s">
        <v>404</v>
      </c>
      <c r="C229" s="27" t="s">
        <v>405</v>
      </c>
      <c r="D229" s="152">
        <v>3</v>
      </c>
      <c r="E229" s="159"/>
      <c r="F229" s="11">
        <f t="shared" si="19"/>
        <v>3</v>
      </c>
      <c r="G229" s="39" t="s">
        <v>9</v>
      </c>
      <c r="H229" s="204"/>
      <c r="I229" s="136">
        <f t="shared" si="18"/>
        <v>0</v>
      </c>
    </row>
    <row r="230" spans="1:9" x14ac:dyDescent="0.3">
      <c r="A230" s="44">
        <f t="shared" si="17"/>
        <v>216</v>
      </c>
      <c r="B230" s="17" t="s">
        <v>406</v>
      </c>
      <c r="C230" s="27" t="s">
        <v>407</v>
      </c>
      <c r="D230" s="152">
        <v>2</v>
      </c>
      <c r="E230" s="159"/>
      <c r="F230" s="11">
        <f t="shared" si="19"/>
        <v>2</v>
      </c>
      <c r="G230" s="39" t="s">
        <v>9</v>
      </c>
      <c r="H230" s="204"/>
      <c r="I230" s="136">
        <f t="shared" si="18"/>
        <v>0</v>
      </c>
    </row>
    <row r="231" spans="1:9" ht="13.2" customHeight="1" x14ac:dyDescent="0.3">
      <c r="A231" s="44">
        <f t="shared" si="17"/>
        <v>217</v>
      </c>
      <c r="B231" s="17" t="s">
        <v>408</v>
      </c>
      <c r="C231" s="27" t="s">
        <v>409</v>
      </c>
      <c r="D231" s="152">
        <v>12</v>
      </c>
      <c r="E231" s="159">
        <v>6</v>
      </c>
      <c r="F231" s="11">
        <f t="shared" si="19"/>
        <v>18</v>
      </c>
      <c r="G231" s="39" t="s">
        <v>9</v>
      </c>
      <c r="H231" s="204"/>
      <c r="I231" s="136">
        <f t="shared" si="18"/>
        <v>0</v>
      </c>
    </row>
    <row r="232" spans="1:9" ht="21.6" x14ac:dyDescent="0.3">
      <c r="A232" s="44">
        <f t="shared" si="17"/>
        <v>218</v>
      </c>
      <c r="B232" s="17" t="s">
        <v>410</v>
      </c>
      <c r="C232" s="27" t="s">
        <v>411</v>
      </c>
      <c r="D232" s="152">
        <v>4</v>
      </c>
      <c r="E232" s="159">
        <v>2</v>
      </c>
      <c r="F232" s="11">
        <f t="shared" si="19"/>
        <v>6</v>
      </c>
      <c r="G232" s="39" t="s">
        <v>3</v>
      </c>
      <c r="H232" s="204"/>
      <c r="I232" s="136">
        <f t="shared" si="18"/>
        <v>0</v>
      </c>
    </row>
    <row r="233" spans="1:9" ht="21.6" x14ac:dyDescent="0.3">
      <c r="A233" s="44">
        <f t="shared" si="17"/>
        <v>219</v>
      </c>
      <c r="B233" s="17" t="s">
        <v>412</v>
      </c>
      <c r="C233" s="27" t="s">
        <v>413</v>
      </c>
      <c r="D233" s="152">
        <v>7</v>
      </c>
      <c r="E233" s="159">
        <v>4</v>
      </c>
      <c r="F233" s="11">
        <f t="shared" si="19"/>
        <v>11</v>
      </c>
      <c r="G233" s="39" t="s">
        <v>3</v>
      </c>
      <c r="H233" s="204"/>
      <c r="I233" s="136">
        <f t="shared" si="18"/>
        <v>0</v>
      </c>
    </row>
    <row r="234" spans="1:9" ht="21.6" x14ac:dyDescent="0.3">
      <c r="A234" s="44">
        <f t="shared" si="17"/>
        <v>220</v>
      </c>
      <c r="B234" s="17" t="s">
        <v>414</v>
      </c>
      <c r="C234" s="27" t="s">
        <v>415</v>
      </c>
      <c r="D234" s="152">
        <v>1</v>
      </c>
      <c r="E234" s="159"/>
      <c r="F234" s="11">
        <f t="shared" si="19"/>
        <v>1</v>
      </c>
      <c r="G234" s="39" t="s">
        <v>3</v>
      </c>
      <c r="H234" s="204"/>
      <c r="I234" s="136">
        <f t="shared" si="18"/>
        <v>0</v>
      </c>
    </row>
    <row r="235" spans="1:9" ht="21.6" x14ac:dyDescent="0.3">
      <c r="A235" s="44">
        <f t="shared" si="17"/>
        <v>221</v>
      </c>
      <c r="B235" s="17" t="s">
        <v>416</v>
      </c>
      <c r="C235" s="27" t="s">
        <v>417</v>
      </c>
      <c r="D235" s="152">
        <v>4</v>
      </c>
      <c r="E235" s="159"/>
      <c r="F235" s="11">
        <f t="shared" si="19"/>
        <v>4</v>
      </c>
      <c r="G235" s="39" t="s">
        <v>3</v>
      </c>
      <c r="H235" s="204"/>
      <c r="I235" s="136">
        <f t="shared" si="18"/>
        <v>0</v>
      </c>
    </row>
    <row r="236" spans="1:9" ht="21.6" x14ac:dyDescent="0.3">
      <c r="A236" s="44">
        <f t="shared" si="17"/>
        <v>222</v>
      </c>
      <c r="B236" s="17" t="s">
        <v>418</v>
      </c>
      <c r="C236" s="27" t="s">
        <v>419</v>
      </c>
      <c r="D236" s="152">
        <v>1</v>
      </c>
      <c r="E236" s="159"/>
      <c r="F236" s="11">
        <f t="shared" si="19"/>
        <v>1</v>
      </c>
      <c r="G236" s="39" t="s">
        <v>3</v>
      </c>
      <c r="H236" s="204"/>
      <c r="I236" s="136">
        <f t="shared" si="18"/>
        <v>0</v>
      </c>
    </row>
    <row r="237" spans="1:9" ht="21.6" x14ac:dyDescent="0.3">
      <c r="A237" s="44">
        <f t="shared" si="17"/>
        <v>223</v>
      </c>
      <c r="B237" s="17" t="s">
        <v>420</v>
      </c>
      <c r="C237" s="27" t="s">
        <v>421</v>
      </c>
      <c r="D237" s="152">
        <v>2</v>
      </c>
      <c r="E237" s="159">
        <v>1</v>
      </c>
      <c r="F237" s="11">
        <f t="shared" si="19"/>
        <v>3</v>
      </c>
      <c r="G237" s="39" t="s">
        <v>3</v>
      </c>
      <c r="H237" s="204"/>
      <c r="I237" s="136">
        <f t="shared" si="18"/>
        <v>0</v>
      </c>
    </row>
    <row r="238" spans="1:9" ht="21.6" x14ac:dyDescent="0.3">
      <c r="A238" s="44">
        <f t="shared" si="17"/>
        <v>224</v>
      </c>
      <c r="B238" s="17" t="s">
        <v>422</v>
      </c>
      <c r="C238" s="27" t="s">
        <v>423</v>
      </c>
      <c r="D238" s="152">
        <v>2</v>
      </c>
      <c r="E238" s="159">
        <v>1</v>
      </c>
      <c r="F238" s="11">
        <f t="shared" si="19"/>
        <v>3</v>
      </c>
      <c r="G238" s="39" t="s">
        <v>3</v>
      </c>
      <c r="H238" s="204"/>
      <c r="I238" s="136">
        <f t="shared" si="18"/>
        <v>0</v>
      </c>
    </row>
    <row r="239" spans="1:9" ht="21.6" x14ac:dyDescent="0.3">
      <c r="A239" s="44">
        <f t="shared" si="17"/>
        <v>225</v>
      </c>
      <c r="B239" s="186" t="s">
        <v>760</v>
      </c>
      <c r="C239" s="187" t="s">
        <v>761</v>
      </c>
      <c r="D239" s="192"/>
      <c r="E239" s="194">
        <v>1</v>
      </c>
      <c r="F239" s="193">
        <f t="shared" ref="F239:F240" si="21">SUM(D239:E239)</f>
        <v>1</v>
      </c>
      <c r="G239" s="39" t="s">
        <v>3</v>
      </c>
      <c r="H239" s="204"/>
      <c r="I239" s="136">
        <f t="shared" si="18"/>
        <v>0</v>
      </c>
    </row>
    <row r="240" spans="1:9" ht="21.6" x14ac:dyDescent="0.3">
      <c r="A240" s="44">
        <f t="shared" si="17"/>
        <v>226</v>
      </c>
      <c r="B240" s="186" t="s">
        <v>762</v>
      </c>
      <c r="C240" s="187" t="s">
        <v>763</v>
      </c>
      <c r="D240" s="192"/>
      <c r="E240" s="194">
        <v>3</v>
      </c>
      <c r="F240" s="193">
        <f t="shared" si="21"/>
        <v>3</v>
      </c>
      <c r="G240" s="39" t="s">
        <v>3</v>
      </c>
      <c r="H240" s="204"/>
      <c r="I240" s="136">
        <f t="shared" si="18"/>
        <v>0</v>
      </c>
    </row>
    <row r="241" spans="1:9" ht="21.6" x14ac:dyDescent="0.3">
      <c r="A241" s="44">
        <f t="shared" si="17"/>
        <v>227</v>
      </c>
      <c r="B241" s="17" t="s">
        <v>424</v>
      </c>
      <c r="C241" s="27" t="s">
        <v>425</v>
      </c>
      <c r="D241" s="152">
        <v>12</v>
      </c>
      <c r="E241" s="159">
        <v>6</v>
      </c>
      <c r="F241" s="11">
        <f t="shared" ref="F241:F255" si="22">SUM(D241:E241)</f>
        <v>18</v>
      </c>
      <c r="G241" s="39" t="s">
        <v>3</v>
      </c>
      <c r="H241" s="204"/>
      <c r="I241" s="136">
        <f t="shared" si="18"/>
        <v>0</v>
      </c>
    </row>
    <row r="242" spans="1:9" ht="21.6" x14ac:dyDescent="0.3">
      <c r="A242" s="44">
        <f t="shared" si="17"/>
        <v>228</v>
      </c>
      <c r="B242" s="17" t="s">
        <v>426</v>
      </c>
      <c r="C242" s="27" t="s">
        <v>427</v>
      </c>
      <c r="D242" s="152">
        <v>1</v>
      </c>
      <c r="E242" s="159">
        <v>1</v>
      </c>
      <c r="F242" s="11">
        <f t="shared" si="22"/>
        <v>2</v>
      </c>
      <c r="G242" s="39" t="s">
        <v>9</v>
      </c>
      <c r="H242" s="204"/>
      <c r="I242" s="136">
        <f t="shared" si="18"/>
        <v>0</v>
      </c>
    </row>
    <row r="243" spans="1:9" x14ac:dyDescent="0.3">
      <c r="A243" s="44">
        <f t="shared" si="17"/>
        <v>229</v>
      </c>
      <c r="B243" s="17" t="s">
        <v>428</v>
      </c>
      <c r="C243" s="27" t="s">
        <v>429</v>
      </c>
      <c r="D243" s="152">
        <v>1</v>
      </c>
      <c r="E243" s="159"/>
      <c r="F243" s="11">
        <f t="shared" si="22"/>
        <v>1</v>
      </c>
      <c r="G243" s="39" t="s">
        <v>9</v>
      </c>
      <c r="H243" s="204"/>
      <c r="I243" s="136">
        <f t="shared" si="18"/>
        <v>0</v>
      </c>
    </row>
    <row r="244" spans="1:9" ht="21.6" x14ac:dyDescent="0.3">
      <c r="A244" s="44">
        <f t="shared" si="17"/>
        <v>230</v>
      </c>
      <c r="B244" s="17" t="s">
        <v>430</v>
      </c>
      <c r="C244" s="27" t="s">
        <v>431</v>
      </c>
      <c r="D244" s="152">
        <v>4</v>
      </c>
      <c r="E244" s="159">
        <v>1</v>
      </c>
      <c r="F244" s="11">
        <f t="shared" si="22"/>
        <v>5</v>
      </c>
      <c r="G244" s="39" t="s">
        <v>3</v>
      </c>
      <c r="H244" s="204"/>
      <c r="I244" s="136">
        <f t="shared" si="18"/>
        <v>0</v>
      </c>
    </row>
    <row r="245" spans="1:9" ht="21.6" x14ac:dyDescent="0.3">
      <c r="A245" s="44">
        <f t="shared" si="17"/>
        <v>231</v>
      </c>
      <c r="B245" s="17" t="s">
        <v>432</v>
      </c>
      <c r="C245" s="27" t="s">
        <v>433</v>
      </c>
      <c r="D245" s="152">
        <v>4</v>
      </c>
      <c r="E245" s="159">
        <v>1</v>
      </c>
      <c r="F245" s="11">
        <f t="shared" si="22"/>
        <v>5</v>
      </c>
      <c r="G245" s="39" t="s">
        <v>3</v>
      </c>
      <c r="H245" s="204"/>
      <c r="I245" s="136">
        <f t="shared" si="18"/>
        <v>0</v>
      </c>
    </row>
    <row r="246" spans="1:9" ht="21.6" x14ac:dyDescent="0.3">
      <c r="A246" s="44">
        <f t="shared" si="17"/>
        <v>232</v>
      </c>
      <c r="B246" s="17" t="s">
        <v>753</v>
      </c>
      <c r="C246" s="27" t="s">
        <v>434</v>
      </c>
      <c r="D246" s="152">
        <v>3</v>
      </c>
      <c r="E246" s="159">
        <v>2</v>
      </c>
      <c r="F246" s="11">
        <f t="shared" si="22"/>
        <v>5</v>
      </c>
      <c r="G246" s="39" t="s">
        <v>3</v>
      </c>
      <c r="H246" s="204"/>
      <c r="I246" s="136">
        <f t="shared" si="18"/>
        <v>0</v>
      </c>
    </row>
    <row r="247" spans="1:9" x14ac:dyDescent="0.3">
      <c r="A247" s="44">
        <f t="shared" si="17"/>
        <v>233</v>
      </c>
      <c r="B247" s="17" t="s">
        <v>435</v>
      </c>
      <c r="C247" s="27" t="s">
        <v>436</v>
      </c>
      <c r="D247" s="152">
        <v>2</v>
      </c>
      <c r="E247" s="159"/>
      <c r="F247" s="11">
        <f t="shared" si="22"/>
        <v>2</v>
      </c>
      <c r="G247" s="39" t="s">
        <v>3</v>
      </c>
      <c r="H247" s="204"/>
      <c r="I247" s="136">
        <f t="shared" si="18"/>
        <v>0</v>
      </c>
    </row>
    <row r="248" spans="1:9" ht="21.6" x14ac:dyDescent="0.3">
      <c r="A248" s="44">
        <f t="shared" si="17"/>
        <v>234</v>
      </c>
      <c r="B248" s="17" t="s">
        <v>455</v>
      </c>
      <c r="C248" s="27" t="s">
        <v>457</v>
      </c>
      <c r="D248" s="152"/>
      <c r="E248" s="159">
        <v>1</v>
      </c>
      <c r="F248" s="11">
        <f t="shared" si="22"/>
        <v>1</v>
      </c>
      <c r="G248" s="39" t="s">
        <v>3</v>
      </c>
      <c r="H248" s="204"/>
      <c r="I248" s="136">
        <f t="shared" si="18"/>
        <v>0</v>
      </c>
    </row>
    <row r="249" spans="1:9" ht="21.6" x14ac:dyDescent="0.3">
      <c r="A249" s="44">
        <f t="shared" si="17"/>
        <v>235</v>
      </c>
      <c r="B249" s="17" t="s">
        <v>456</v>
      </c>
      <c r="C249" s="27" t="s">
        <v>458</v>
      </c>
      <c r="D249" s="152"/>
      <c r="E249" s="159">
        <v>1</v>
      </c>
      <c r="F249" s="11">
        <f t="shared" si="22"/>
        <v>1</v>
      </c>
      <c r="G249" s="39" t="s">
        <v>3</v>
      </c>
      <c r="H249" s="204"/>
      <c r="I249" s="136">
        <f t="shared" si="18"/>
        <v>0</v>
      </c>
    </row>
    <row r="250" spans="1:9" ht="21.6" x14ac:dyDescent="0.3">
      <c r="A250" s="44">
        <f t="shared" si="17"/>
        <v>236</v>
      </c>
      <c r="B250" s="17" t="s">
        <v>459</v>
      </c>
      <c r="C250" s="27" t="s">
        <v>460</v>
      </c>
      <c r="D250" s="152"/>
      <c r="E250" s="159">
        <v>1</v>
      </c>
      <c r="F250" s="11">
        <f t="shared" si="22"/>
        <v>1</v>
      </c>
      <c r="G250" s="39" t="s">
        <v>3</v>
      </c>
      <c r="H250" s="204"/>
      <c r="I250" s="136">
        <f t="shared" si="18"/>
        <v>0</v>
      </c>
    </row>
    <row r="251" spans="1:9" ht="21.6" x14ac:dyDescent="0.3">
      <c r="A251" s="44">
        <f t="shared" si="17"/>
        <v>237</v>
      </c>
      <c r="B251" s="17" t="s">
        <v>437</v>
      </c>
      <c r="C251" s="27" t="s">
        <v>438</v>
      </c>
      <c r="D251" s="152">
        <v>4</v>
      </c>
      <c r="E251" s="159">
        <v>1</v>
      </c>
      <c r="F251" s="11">
        <f t="shared" si="22"/>
        <v>5</v>
      </c>
      <c r="G251" s="39" t="s">
        <v>3</v>
      </c>
      <c r="H251" s="204"/>
      <c r="I251" s="136">
        <f t="shared" si="18"/>
        <v>0</v>
      </c>
    </row>
    <row r="252" spans="1:9" ht="21.6" x14ac:dyDescent="0.3">
      <c r="A252" s="44">
        <f t="shared" si="17"/>
        <v>238</v>
      </c>
      <c r="B252" s="17" t="s">
        <v>439</v>
      </c>
      <c r="C252" s="27" t="s">
        <v>440</v>
      </c>
      <c r="D252" s="152">
        <v>1</v>
      </c>
      <c r="E252" s="159"/>
      <c r="F252" s="11">
        <f t="shared" si="22"/>
        <v>1</v>
      </c>
      <c r="G252" s="39" t="s">
        <v>3</v>
      </c>
      <c r="H252" s="204"/>
      <c r="I252" s="136">
        <f t="shared" si="18"/>
        <v>0</v>
      </c>
    </row>
    <row r="253" spans="1:9" ht="21.6" x14ac:dyDescent="0.3">
      <c r="A253" s="44">
        <f t="shared" si="17"/>
        <v>239</v>
      </c>
      <c r="B253" s="17" t="s">
        <v>441</v>
      </c>
      <c r="C253" s="27" t="s">
        <v>442</v>
      </c>
      <c r="D253" s="152">
        <v>2</v>
      </c>
      <c r="E253" s="159">
        <v>2</v>
      </c>
      <c r="F253" s="11">
        <f t="shared" si="22"/>
        <v>4</v>
      </c>
      <c r="G253" s="39" t="s">
        <v>3</v>
      </c>
      <c r="H253" s="204"/>
      <c r="I253" s="136">
        <f t="shared" si="18"/>
        <v>0</v>
      </c>
    </row>
    <row r="254" spans="1:9" ht="21.6" x14ac:dyDescent="0.3">
      <c r="A254" s="44">
        <f t="shared" si="17"/>
        <v>240</v>
      </c>
      <c r="B254" s="17" t="s">
        <v>443</v>
      </c>
      <c r="C254" s="27" t="s">
        <v>444</v>
      </c>
      <c r="D254" s="152">
        <v>4</v>
      </c>
      <c r="E254" s="159">
        <v>3</v>
      </c>
      <c r="F254" s="11">
        <f t="shared" si="22"/>
        <v>7</v>
      </c>
      <c r="G254" s="39" t="s">
        <v>3</v>
      </c>
      <c r="H254" s="204"/>
      <c r="I254" s="136">
        <f t="shared" si="18"/>
        <v>0</v>
      </c>
    </row>
    <row r="255" spans="1:9" x14ac:dyDescent="0.3">
      <c r="A255" s="44">
        <f t="shared" si="17"/>
        <v>241</v>
      </c>
      <c r="B255" s="17" t="s">
        <v>445</v>
      </c>
      <c r="C255" s="27" t="s">
        <v>446</v>
      </c>
      <c r="D255" s="152">
        <v>1</v>
      </c>
      <c r="E255" s="159"/>
      <c r="F255" s="11">
        <f t="shared" si="22"/>
        <v>1</v>
      </c>
      <c r="G255" s="39" t="s">
        <v>3</v>
      </c>
      <c r="H255" s="204"/>
      <c r="I255" s="136">
        <f t="shared" si="18"/>
        <v>0</v>
      </c>
    </row>
    <row r="256" spans="1:9" x14ac:dyDescent="0.3">
      <c r="A256" s="44">
        <f t="shared" si="17"/>
        <v>242</v>
      </c>
      <c r="B256" s="3" t="s">
        <v>318</v>
      </c>
      <c r="C256" s="27" t="s">
        <v>319</v>
      </c>
      <c r="D256" s="152">
        <v>90954</v>
      </c>
      <c r="E256" s="159">
        <v>34727</v>
      </c>
      <c r="F256" s="11">
        <f t="shared" ref="F256:F267" si="23">SUM(D256:E256)</f>
        <v>125681</v>
      </c>
      <c r="G256" s="34" t="s">
        <v>2</v>
      </c>
      <c r="H256" s="204"/>
      <c r="I256" s="136">
        <f t="shared" si="18"/>
        <v>0</v>
      </c>
    </row>
    <row r="257" spans="1:9" ht="21.6" x14ac:dyDescent="0.3">
      <c r="A257" s="44">
        <f t="shared" si="17"/>
        <v>243</v>
      </c>
      <c r="B257" s="3" t="s">
        <v>320</v>
      </c>
      <c r="C257" s="27" t="s">
        <v>321</v>
      </c>
      <c r="D257" s="152">
        <v>987</v>
      </c>
      <c r="E257" s="159">
        <v>500</v>
      </c>
      <c r="F257" s="11">
        <f t="shared" si="23"/>
        <v>1487</v>
      </c>
      <c r="G257" s="34" t="s">
        <v>2</v>
      </c>
      <c r="H257" s="204"/>
      <c r="I257" s="136">
        <f t="shared" si="18"/>
        <v>0</v>
      </c>
    </row>
    <row r="258" spans="1:9" ht="31.8" x14ac:dyDescent="0.3">
      <c r="A258" s="44">
        <f t="shared" si="17"/>
        <v>244</v>
      </c>
      <c r="B258" s="3" t="s">
        <v>336</v>
      </c>
      <c r="C258" s="36" t="s">
        <v>338</v>
      </c>
      <c r="D258" s="152"/>
      <c r="E258" s="159">
        <v>22</v>
      </c>
      <c r="F258" s="11">
        <f t="shared" si="23"/>
        <v>22</v>
      </c>
      <c r="G258" s="34" t="s">
        <v>3</v>
      </c>
      <c r="H258" s="204"/>
      <c r="I258" s="136">
        <f t="shared" si="18"/>
        <v>0</v>
      </c>
    </row>
    <row r="259" spans="1:9" ht="21.6" x14ac:dyDescent="0.3">
      <c r="A259" s="44">
        <f t="shared" si="17"/>
        <v>245</v>
      </c>
      <c r="B259" s="3" t="s">
        <v>322</v>
      </c>
      <c r="C259" s="27" t="s">
        <v>323</v>
      </c>
      <c r="D259" s="152">
        <v>55</v>
      </c>
      <c r="E259" s="159"/>
      <c r="F259" s="11">
        <f t="shared" si="23"/>
        <v>55</v>
      </c>
      <c r="G259" s="34" t="s">
        <v>3</v>
      </c>
      <c r="H259" s="204"/>
      <c r="I259" s="136">
        <f t="shared" si="18"/>
        <v>0</v>
      </c>
    </row>
    <row r="260" spans="1:9" ht="31.8" x14ac:dyDescent="0.3">
      <c r="A260" s="44">
        <f t="shared" si="17"/>
        <v>246</v>
      </c>
      <c r="B260" s="3" t="s">
        <v>337</v>
      </c>
      <c r="C260" s="36" t="s">
        <v>339</v>
      </c>
      <c r="D260" s="152"/>
      <c r="E260" s="159">
        <v>31</v>
      </c>
      <c r="F260" s="11">
        <f t="shared" si="23"/>
        <v>31</v>
      </c>
      <c r="G260" s="34" t="s">
        <v>3</v>
      </c>
      <c r="H260" s="204"/>
      <c r="I260" s="136">
        <f t="shared" si="18"/>
        <v>0</v>
      </c>
    </row>
    <row r="261" spans="1:9" x14ac:dyDescent="0.3">
      <c r="A261" s="44">
        <f t="shared" ref="A261:A267" si="24">A260+1</f>
        <v>247</v>
      </c>
      <c r="B261" s="3" t="s">
        <v>324</v>
      </c>
      <c r="C261" s="27" t="s">
        <v>325</v>
      </c>
      <c r="D261" s="152">
        <v>1</v>
      </c>
      <c r="E261" s="159"/>
      <c r="F261" s="11">
        <f t="shared" si="23"/>
        <v>1</v>
      </c>
      <c r="G261" s="34" t="s">
        <v>3</v>
      </c>
      <c r="H261" s="204"/>
      <c r="I261" s="136">
        <f t="shared" ref="I261:I267" si="25">H261*F261</f>
        <v>0</v>
      </c>
    </row>
    <row r="262" spans="1:9" x14ac:dyDescent="0.3">
      <c r="A262" s="44">
        <f t="shared" si="24"/>
        <v>248</v>
      </c>
      <c r="B262" s="3" t="s">
        <v>326</v>
      </c>
      <c r="C262" s="27" t="s">
        <v>327</v>
      </c>
      <c r="D262" s="152">
        <v>2</v>
      </c>
      <c r="E262" s="159">
        <v>1</v>
      </c>
      <c r="F262" s="11">
        <f t="shared" si="23"/>
        <v>3</v>
      </c>
      <c r="G262" s="34" t="s">
        <v>3</v>
      </c>
      <c r="H262" s="204"/>
      <c r="I262" s="136">
        <f t="shared" si="25"/>
        <v>0</v>
      </c>
    </row>
    <row r="263" spans="1:9" x14ac:dyDescent="0.3">
      <c r="A263" s="44">
        <f t="shared" si="24"/>
        <v>249</v>
      </c>
      <c r="B263" s="3" t="s">
        <v>340</v>
      </c>
      <c r="C263" s="36" t="s">
        <v>341</v>
      </c>
      <c r="D263" s="152"/>
      <c r="E263" s="159">
        <v>2</v>
      </c>
      <c r="F263" s="11">
        <f t="shared" si="23"/>
        <v>2</v>
      </c>
      <c r="G263" s="34" t="s">
        <v>3</v>
      </c>
      <c r="H263" s="204"/>
      <c r="I263" s="136">
        <f t="shared" si="25"/>
        <v>0</v>
      </c>
    </row>
    <row r="264" spans="1:9" x14ac:dyDescent="0.3">
      <c r="A264" s="44">
        <f t="shared" si="24"/>
        <v>250</v>
      </c>
      <c r="B264" s="3" t="s">
        <v>328</v>
      </c>
      <c r="C264" s="27" t="s">
        <v>329</v>
      </c>
      <c r="D264" s="152">
        <v>100</v>
      </c>
      <c r="E264" s="159">
        <v>53</v>
      </c>
      <c r="F264" s="11">
        <f t="shared" si="23"/>
        <v>153</v>
      </c>
      <c r="G264" s="34" t="s">
        <v>3</v>
      </c>
      <c r="H264" s="204"/>
      <c r="I264" s="136">
        <f t="shared" si="25"/>
        <v>0</v>
      </c>
    </row>
    <row r="265" spans="1:9" x14ac:dyDescent="0.3">
      <c r="A265" s="44">
        <f t="shared" si="24"/>
        <v>251</v>
      </c>
      <c r="B265" s="3" t="s">
        <v>330</v>
      </c>
      <c r="C265" s="27" t="s">
        <v>331</v>
      </c>
      <c r="D265" s="152">
        <v>20</v>
      </c>
      <c r="E265" s="159"/>
      <c r="F265" s="11">
        <f t="shared" si="23"/>
        <v>20</v>
      </c>
      <c r="G265" s="34" t="s">
        <v>3</v>
      </c>
      <c r="H265" s="204"/>
      <c r="I265" s="136">
        <f t="shared" si="25"/>
        <v>0</v>
      </c>
    </row>
    <row r="266" spans="1:9" ht="21.6" x14ac:dyDescent="0.3">
      <c r="A266" s="44">
        <f t="shared" si="24"/>
        <v>252</v>
      </c>
      <c r="B266" s="3" t="s">
        <v>332</v>
      </c>
      <c r="C266" s="27" t="s">
        <v>333</v>
      </c>
      <c r="D266" s="152">
        <v>22</v>
      </c>
      <c r="E266" s="159"/>
      <c r="F266" s="11">
        <f t="shared" si="23"/>
        <v>22</v>
      </c>
      <c r="G266" s="34" t="s">
        <v>3</v>
      </c>
      <c r="H266" s="204"/>
      <c r="I266" s="136">
        <f t="shared" si="25"/>
        <v>0</v>
      </c>
    </row>
    <row r="267" spans="1:9" ht="32.4" thickBot="1" x14ac:dyDescent="0.35">
      <c r="A267" s="77">
        <f t="shared" si="24"/>
        <v>253</v>
      </c>
      <c r="B267" s="78" t="s">
        <v>334</v>
      </c>
      <c r="C267" s="79" t="s">
        <v>335</v>
      </c>
      <c r="D267" s="160">
        <v>20</v>
      </c>
      <c r="E267" s="161"/>
      <c r="F267" s="88">
        <f t="shared" si="23"/>
        <v>20</v>
      </c>
      <c r="G267" s="83" t="s">
        <v>3</v>
      </c>
      <c r="H267" s="206"/>
      <c r="I267" s="136">
        <f t="shared" si="25"/>
        <v>0</v>
      </c>
    </row>
    <row r="268" spans="1:9" ht="15" thickBot="1" x14ac:dyDescent="0.35">
      <c r="A268" s="65"/>
      <c r="B268" s="4"/>
      <c r="C268" s="23" t="s">
        <v>461</v>
      </c>
      <c r="D268" s="10"/>
      <c r="E268" s="10"/>
      <c r="F268" s="10"/>
      <c r="G268" s="14"/>
      <c r="H268" s="15"/>
      <c r="I268" s="137">
        <f>SUM(I193:I267)</f>
        <v>0</v>
      </c>
    </row>
    <row r="269" spans="1:9" ht="15" thickBot="1" x14ac:dyDescent="0.35">
      <c r="A269" s="65"/>
      <c r="B269" s="4" t="s">
        <v>766</v>
      </c>
      <c r="C269" s="4"/>
      <c r="D269" s="10"/>
      <c r="E269" s="10"/>
      <c r="F269" s="10"/>
      <c r="G269" s="170"/>
      <c r="H269" s="171">
        <v>0.1</v>
      </c>
      <c r="I269" s="169">
        <f>I268*H269</f>
        <v>0</v>
      </c>
    </row>
    <row r="270" spans="1:9" ht="15" thickBot="1" x14ac:dyDescent="0.35">
      <c r="A270" s="40"/>
      <c r="B270" s="1"/>
      <c r="C270" s="1"/>
      <c r="D270" s="21" t="s">
        <v>503</v>
      </c>
      <c r="E270" s="51"/>
      <c r="F270" s="41"/>
      <c r="G270" s="42"/>
      <c r="H270" s="1"/>
      <c r="I270" s="138"/>
    </row>
    <row r="271" spans="1:9" ht="15" thickBot="1" x14ac:dyDescent="0.35">
      <c r="A271" s="93"/>
      <c r="B271" s="94" t="s">
        <v>504</v>
      </c>
      <c r="C271" s="95"/>
      <c r="D271" s="96"/>
      <c r="E271" s="97"/>
      <c r="F271" s="98"/>
      <c r="G271" s="99"/>
      <c r="H271" s="95"/>
      <c r="I271" s="140"/>
    </row>
    <row r="272" spans="1:9" x14ac:dyDescent="0.3">
      <c r="A272" s="84">
        <f>A267+1</f>
        <v>254</v>
      </c>
      <c r="B272" s="90" t="s">
        <v>517</v>
      </c>
      <c r="C272" s="91" t="s">
        <v>505</v>
      </c>
      <c r="D272" s="12">
        <v>500</v>
      </c>
      <c r="E272" s="12"/>
      <c r="F272" s="7">
        <f t="shared" ref="F272:F275" si="26">SUM(D272:E272)</f>
        <v>500</v>
      </c>
      <c r="G272" s="92" t="s">
        <v>5</v>
      </c>
      <c r="H272" s="207"/>
      <c r="I272" s="139">
        <f>H272*F272</f>
        <v>0</v>
      </c>
    </row>
    <row r="273" spans="1:9" x14ac:dyDescent="0.3">
      <c r="A273" s="46">
        <f>A272+1</f>
        <v>255</v>
      </c>
      <c r="B273" s="8" t="s">
        <v>518</v>
      </c>
      <c r="C273" s="45" t="s">
        <v>506</v>
      </c>
      <c r="D273" s="11">
        <v>500</v>
      </c>
      <c r="E273" s="11"/>
      <c r="F273" s="6">
        <f t="shared" si="26"/>
        <v>500</v>
      </c>
      <c r="G273" s="31" t="s">
        <v>5</v>
      </c>
      <c r="H273" s="204"/>
      <c r="I273" s="139">
        <f t="shared" ref="I273:I281" si="27">H273*F273</f>
        <v>0</v>
      </c>
    </row>
    <row r="274" spans="1:9" x14ac:dyDescent="0.3">
      <c r="A274" s="46">
        <f t="shared" ref="A274:A281" si="28">A273+1</f>
        <v>256</v>
      </c>
      <c r="B274" s="8" t="s">
        <v>519</v>
      </c>
      <c r="C274" s="45" t="s">
        <v>507</v>
      </c>
      <c r="D274" s="11">
        <v>250</v>
      </c>
      <c r="E274" s="11"/>
      <c r="F274" s="6">
        <f t="shared" si="26"/>
        <v>250</v>
      </c>
      <c r="G274" s="31" t="s">
        <v>5</v>
      </c>
      <c r="H274" s="204"/>
      <c r="I274" s="139">
        <f t="shared" si="27"/>
        <v>0</v>
      </c>
    </row>
    <row r="275" spans="1:9" x14ac:dyDescent="0.3">
      <c r="A275" s="46">
        <f t="shared" si="28"/>
        <v>257</v>
      </c>
      <c r="B275" s="8" t="s">
        <v>520</v>
      </c>
      <c r="C275" s="45" t="s">
        <v>508</v>
      </c>
      <c r="D275" s="11">
        <v>500</v>
      </c>
      <c r="E275" s="11"/>
      <c r="F275" s="6">
        <f t="shared" si="26"/>
        <v>500</v>
      </c>
      <c r="G275" s="31" t="s">
        <v>6</v>
      </c>
      <c r="H275" s="204"/>
      <c r="I275" s="139">
        <f t="shared" si="27"/>
        <v>0</v>
      </c>
    </row>
    <row r="276" spans="1:9" x14ac:dyDescent="0.3">
      <c r="A276" s="46">
        <f t="shared" si="28"/>
        <v>258</v>
      </c>
      <c r="B276" s="8" t="s">
        <v>521</v>
      </c>
      <c r="C276" s="45" t="s">
        <v>509</v>
      </c>
      <c r="D276" s="11">
        <v>500</v>
      </c>
      <c r="E276" s="11"/>
      <c r="F276" s="6">
        <f t="shared" ref="F276:F291" si="29">SUM(D276:E276)</f>
        <v>500</v>
      </c>
      <c r="G276" s="31" t="s">
        <v>6</v>
      </c>
      <c r="H276" s="204"/>
      <c r="I276" s="139">
        <f t="shared" si="27"/>
        <v>0</v>
      </c>
    </row>
    <row r="277" spans="1:9" x14ac:dyDescent="0.3">
      <c r="A277" s="46">
        <f t="shared" si="28"/>
        <v>259</v>
      </c>
      <c r="B277" s="8" t="s">
        <v>522</v>
      </c>
      <c r="C277" s="45" t="s">
        <v>510</v>
      </c>
      <c r="D277" s="11">
        <v>200</v>
      </c>
      <c r="E277" s="11"/>
      <c r="F277" s="6">
        <f t="shared" si="29"/>
        <v>200</v>
      </c>
      <c r="G277" s="31" t="s">
        <v>6</v>
      </c>
      <c r="H277" s="204"/>
      <c r="I277" s="139">
        <f t="shared" si="27"/>
        <v>0</v>
      </c>
    </row>
    <row r="278" spans="1:9" x14ac:dyDescent="0.3">
      <c r="A278" s="46">
        <f t="shared" si="28"/>
        <v>260</v>
      </c>
      <c r="B278" s="8" t="s">
        <v>523</v>
      </c>
      <c r="C278" s="45" t="s">
        <v>511</v>
      </c>
      <c r="D278" s="11">
        <v>2000</v>
      </c>
      <c r="E278" s="11"/>
      <c r="F278" s="6">
        <f t="shared" si="29"/>
        <v>2000</v>
      </c>
      <c r="G278" s="31" t="s">
        <v>6</v>
      </c>
      <c r="H278" s="204"/>
      <c r="I278" s="139">
        <f t="shared" si="27"/>
        <v>0</v>
      </c>
    </row>
    <row r="279" spans="1:9" x14ac:dyDescent="0.3">
      <c r="A279" s="46">
        <f t="shared" si="28"/>
        <v>261</v>
      </c>
      <c r="B279" s="8" t="s">
        <v>524</v>
      </c>
      <c r="C279" s="45" t="s">
        <v>512</v>
      </c>
      <c r="D279" s="11">
        <v>100</v>
      </c>
      <c r="E279" s="11"/>
      <c r="F279" s="6">
        <f t="shared" si="29"/>
        <v>100</v>
      </c>
      <c r="G279" s="31" t="s">
        <v>6</v>
      </c>
      <c r="H279" s="204"/>
      <c r="I279" s="139">
        <f t="shared" si="27"/>
        <v>0</v>
      </c>
    </row>
    <row r="280" spans="1:9" x14ac:dyDescent="0.3">
      <c r="A280" s="46">
        <f t="shared" si="28"/>
        <v>262</v>
      </c>
      <c r="B280" s="8" t="s">
        <v>515</v>
      </c>
      <c r="C280" s="45" t="s">
        <v>513</v>
      </c>
      <c r="D280" s="11">
        <v>1500</v>
      </c>
      <c r="E280" s="11"/>
      <c r="F280" s="6">
        <f t="shared" si="29"/>
        <v>1500</v>
      </c>
      <c r="G280" s="31" t="s">
        <v>6</v>
      </c>
      <c r="H280" s="204"/>
      <c r="I280" s="139">
        <f t="shared" si="27"/>
        <v>0</v>
      </c>
    </row>
    <row r="281" spans="1:9" ht="15" thickBot="1" x14ac:dyDescent="0.35">
      <c r="A281" s="46">
        <f t="shared" si="28"/>
        <v>263</v>
      </c>
      <c r="B281" s="8" t="s">
        <v>516</v>
      </c>
      <c r="C281" s="45" t="s">
        <v>514</v>
      </c>
      <c r="D281" s="11">
        <v>16</v>
      </c>
      <c r="E281" s="11"/>
      <c r="F281" s="6">
        <f t="shared" si="29"/>
        <v>16</v>
      </c>
      <c r="G281" s="31" t="s">
        <v>3</v>
      </c>
      <c r="H281" s="206"/>
      <c r="I281" s="139">
        <f t="shared" si="27"/>
        <v>0</v>
      </c>
    </row>
    <row r="282" spans="1:9" ht="15" thickBot="1" x14ac:dyDescent="0.35">
      <c r="A282" s="40"/>
      <c r="B282" s="21" t="s">
        <v>525</v>
      </c>
      <c r="C282" s="1"/>
      <c r="D282" s="162"/>
      <c r="E282" s="51"/>
      <c r="F282" s="41"/>
      <c r="G282" s="42"/>
      <c r="H282" s="1"/>
      <c r="I282" s="138"/>
    </row>
    <row r="283" spans="1:9" x14ac:dyDescent="0.3">
      <c r="A283" s="110"/>
      <c r="B283" s="111"/>
      <c r="C283" s="112" t="s">
        <v>526</v>
      </c>
      <c r="D283" s="163"/>
      <c r="E283" s="113"/>
      <c r="F283" s="113"/>
      <c r="G283" s="113"/>
      <c r="H283" s="208"/>
      <c r="I283" s="141"/>
    </row>
    <row r="284" spans="1:9" x14ac:dyDescent="0.3">
      <c r="A284" s="46">
        <f>A281+1</f>
        <v>264</v>
      </c>
      <c r="B284" s="53"/>
      <c r="C284" s="49" t="s">
        <v>527</v>
      </c>
      <c r="D284" s="11">
        <v>1957</v>
      </c>
      <c r="E284" s="11"/>
      <c r="F284" s="6">
        <f t="shared" si="29"/>
        <v>1957</v>
      </c>
      <c r="G284" s="31" t="s">
        <v>2</v>
      </c>
      <c r="H284" s="204"/>
      <c r="I284" s="139">
        <f t="shared" ref="I284:I296" si="30">H284*F284</f>
        <v>0</v>
      </c>
    </row>
    <row r="285" spans="1:9" x14ac:dyDescent="0.3">
      <c r="A285" s="46">
        <f t="shared" ref="A285:A296" si="31">A284+1</f>
        <v>265</v>
      </c>
      <c r="B285" s="53"/>
      <c r="C285" s="49" t="s">
        <v>528</v>
      </c>
      <c r="D285" s="11">
        <v>2838</v>
      </c>
      <c r="E285" s="11"/>
      <c r="F285" s="6">
        <f t="shared" si="29"/>
        <v>2838</v>
      </c>
      <c r="G285" s="31" t="s">
        <v>2</v>
      </c>
      <c r="H285" s="204"/>
      <c r="I285" s="139">
        <f t="shared" si="30"/>
        <v>0</v>
      </c>
    </row>
    <row r="286" spans="1:9" x14ac:dyDescent="0.3">
      <c r="A286" s="46">
        <f t="shared" si="31"/>
        <v>266</v>
      </c>
      <c r="B286" s="53"/>
      <c r="C286" s="49" t="s">
        <v>529</v>
      </c>
      <c r="D286" s="11">
        <v>1000</v>
      </c>
      <c r="E286" s="11"/>
      <c r="F286" s="6">
        <f t="shared" si="29"/>
        <v>1000</v>
      </c>
      <c r="G286" s="31" t="s">
        <v>2</v>
      </c>
      <c r="H286" s="204"/>
      <c r="I286" s="139">
        <f t="shared" si="30"/>
        <v>0</v>
      </c>
    </row>
    <row r="287" spans="1:9" x14ac:dyDescent="0.3">
      <c r="A287" s="46">
        <f t="shared" si="31"/>
        <v>267</v>
      </c>
      <c r="B287" s="53"/>
      <c r="C287" s="49" t="s">
        <v>530</v>
      </c>
      <c r="D287" s="11">
        <v>775</v>
      </c>
      <c r="E287" s="11"/>
      <c r="F287" s="6">
        <f t="shared" si="29"/>
        <v>775</v>
      </c>
      <c r="G287" s="31" t="s">
        <v>2</v>
      </c>
      <c r="H287" s="204"/>
      <c r="I287" s="139">
        <f t="shared" si="30"/>
        <v>0</v>
      </c>
    </row>
    <row r="288" spans="1:9" x14ac:dyDescent="0.3">
      <c r="A288" s="46">
        <f t="shared" si="31"/>
        <v>268</v>
      </c>
      <c r="B288" s="53"/>
      <c r="C288" s="49" t="s">
        <v>531</v>
      </c>
      <c r="D288" s="11">
        <v>15</v>
      </c>
      <c r="E288" s="11"/>
      <c r="F288" s="6">
        <f t="shared" si="29"/>
        <v>15</v>
      </c>
      <c r="G288" s="31" t="s">
        <v>2</v>
      </c>
      <c r="H288" s="204"/>
      <c r="I288" s="139">
        <f t="shared" si="30"/>
        <v>0</v>
      </c>
    </row>
    <row r="289" spans="1:9" x14ac:dyDescent="0.3">
      <c r="A289" s="46">
        <f t="shared" si="31"/>
        <v>269</v>
      </c>
      <c r="B289" s="53"/>
      <c r="C289" s="49" t="s">
        <v>532</v>
      </c>
      <c r="D289" s="11">
        <v>225</v>
      </c>
      <c r="E289" s="11"/>
      <c r="F289" s="6">
        <f t="shared" si="29"/>
        <v>225</v>
      </c>
      <c r="G289" s="31" t="s">
        <v>2</v>
      </c>
      <c r="H289" s="204"/>
      <c r="I289" s="139">
        <f t="shared" si="30"/>
        <v>0</v>
      </c>
    </row>
    <row r="290" spans="1:9" x14ac:dyDescent="0.3">
      <c r="A290" s="46">
        <f t="shared" si="31"/>
        <v>270</v>
      </c>
      <c r="B290" s="53"/>
      <c r="C290" s="49" t="s">
        <v>533</v>
      </c>
      <c r="D290" s="11">
        <v>40</v>
      </c>
      <c r="E290" s="11"/>
      <c r="F290" s="6">
        <f t="shared" si="29"/>
        <v>40</v>
      </c>
      <c r="G290" s="31" t="s">
        <v>2</v>
      </c>
      <c r="H290" s="204"/>
      <c r="I290" s="139">
        <f t="shared" si="30"/>
        <v>0</v>
      </c>
    </row>
    <row r="291" spans="1:9" x14ac:dyDescent="0.3">
      <c r="A291" s="46">
        <f t="shared" si="31"/>
        <v>271</v>
      </c>
      <c r="B291" s="53"/>
      <c r="C291" s="49" t="s">
        <v>534</v>
      </c>
      <c r="D291" s="11">
        <v>320</v>
      </c>
      <c r="E291" s="11"/>
      <c r="F291" s="6">
        <f t="shared" si="29"/>
        <v>320</v>
      </c>
      <c r="G291" s="31" t="s">
        <v>2</v>
      </c>
      <c r="H291" s="204"/>
      <c r="I291" s="139">
        <f t="shared" si="30"/>
        <v>0</v>
      </c>
    </row>
    <row r="292" spans="1:9" x14ac:dyDescent="0.3">
      <c r="A292" s="46">
        <f t="shared" si="31"/>
        <v>272</v>
      </c>
      <c r="B292" s="53"/>
      <c r="C292" s="49" t="s">
        <v>535</v>
      </c>
      <c r="D292" s="100">
        <v>158</v>
      </c>
      <c r="E292" s="100"/>
      <c r="F292" s="22">
        <f t="shared" ref="F292:F296" si="32">SUM(D292:E292)</f>
        <v>158</v>
      </c>
      <c r="G292" s="34" t="s">
        <v>2</v>
      </c>
      <c r="H292" s="204"/>
      <c r="I292" s="139">
        <f t="shared" si="30"/>
        <v>0</v>
      </c>
    </row>
    <row r="293" spans="1:9" x14ac:dyDescent="0.3">
      <c r="A293" s="46">
        <f t="shared" si="31"/>
        <v>273</v>
      </c>
      <c r="B293" s="53"/>
      <c r="C293" s="49" t="s">
        <v>536</v>
      </c>
      <c r="D293" s="11">
        <v>60</v>
      </c>
      <c r="E293" s="11"/>
      <c r="F293" s="6">
        <f t="shared" si="32"/>
        <v>60</v>
      </c>
      <c r="G293" s="31" t="s">
        <v>2</v>
      </c>
      <c r="H293" s="204"/>
      <c r="I293" s="139">
        <f t="shared" si="30"/>
        <v>0</v>
      </c>
    </row>
    <row r="294" spans="1:9" x14ac:dyDescent="0.3">
      <c r="A294" s="46">
        <f t="shared" si="31"/>
        <v>274</v>
      </c>
      <c r="B294" s="53"/>
      <c r="C294" s="49" t="s">
        <v>537</v>
      </c>
      <c r="D294" s="11">
        <v>3477</v>
      </c>
      <c r="E294" s="11"/>
      <c r="F294" s="6">
        <f t="shared" si="32"/>
        <v>3477</v>
      </c>
      <c r="G294" s="31" t="s">
        <v>2</v>
      </c>
      <c r="H294" s="204"/>
      <c r="I294" s="139">
        <f t="shared" si="30"/>
        <v>0</v>
      </c>
    </row>
    <row r="295" spans="1:9" x14ac:dyDescent="0.3">
      <c r="A295" s="46">
        <f t="shared" si="31"/>
        <v>275</v>
      </c>
      <c r="B295" s="53"/>
      <c r="C295" s="49" t="s">
        <v>538</v>
      </c>
      <c r="D295" s="11">
        <v>552</v>
      </c>
      <c r="E295" s="11"/>
      <c r="F295" s="6">
        <f t="shared" si="32"/>
        <v>552</v>
      </c>
      <c r="G295" s="31" t="s">
        <v>2</v>
      </c>
      <c r="H295" s="204"/>
      <c r="I295" s="139">
        <f t="shared" si="30"/>
        <v>0</v>
      </c>
    </row>
    <row r="296" spans="1:9" x14ac:dyDescent="0.3">
      <c r="A296" s="46">
        <f t="shared" si="31"/>
        <v>276</v>
      </c>
      <c r="B296" s="53"/>
      <c r="C296" s="49" t="s">
        <v>539</v>
      </c>
      <c r="D296" s="11">
        <v>80</v>
      </c>
      <c r="E296" s="11"/>
      <c r="F296" s="6">
        <f t="shared" si="32"/>
        <v>80</v>
      </c>
      <c r="G296" s="31" t="s">
        <v>2</v>
      </c>
      <c r="H296" s="206"/>
      <c r="I296" s="139">
        <f t="shared" si="30"/>
        <v>0</v>
      </c>
    </row>
    <row r="297" spans="1:9" x14ac:dyDescent="0.3">
      <c r="A297" s="101"/>
      <c r="B297" s="20"/>
      <c r="C297" s="54" t="s">
        <v>540</v>
      </c>
      <c r="D297" s="164"/>
      <c r="E297" s="102"/>
      <c r="F297" s="102"/>
      <c r="G297" s="102"/>
      <c r="H297" s="209"/>
      <c r="I297" s="142"/>
    </row>
    <row r="298" spans="1:9" x14ac:dyDescent="0.3">
      <c r="A298" s="46">
        <f>A296+1</f>
        <v>277</v>
      </c>
      <c r="B298" s="53"/>
      <c r="C298" s="49" t="s">
        <v>541</v>
      </c>
      <c r="D298" s="11">
        <v>3</v>
      </c>
      <c r="E298" s="11"/>
      <c r="F298" s="6">
        <f t="shared" ref="F298:F337" si="33">SUM(D298:E298)</f>
        <v>3</v>
      </c>
      <c r="G298" s="31" t="s">
        <v>3</v>
      </c>
      <c r="H298" s="204"/>
      <c r="I298" s="139">
        <f t="shared" ref="I298:I337" si="34">H298*F298</f>
        <v>0</v>
      </c>
    </row>
    <row r="299" spans="1:9" x14ac:dyDescent="0.3">
      <c r="A299" s="46">
        <f>A298+1</f>
        <v>278</v>
      </c>
      <c r="B299" s="53"/>
      <c r="C299" s="49" t="s">
        <v>542</v>
      </c>
      <c r="D299" s="11">
        <v>25</v>
      </c>
      <c r="E299" s="11"/>
      <c r="F299" s="6">
        <f t="shared" si="33"/>
        <v>25</v>
      </c>
      <c r="G299" s="31" t="s">
        <v>3</v>
      </c>
      <c r="H299" s="204"/>
      <c r="I299" s="139">
        <f t="shared" si="34"/>
        <v>0</v>
      </c>
    </row>
    <row r="300" spans="1:9" x14ac:dyDescent="0.3">
      <c r="A300" s="46">
        <f t="shared" ref="A300:A337" si="35">A299+1</f>
        <v>279</v>
      </c>
      <c r="B300" s="53"/>
      <c r="C300" s="49" t="s">
        <v>543</v>
      </c>
      <c r="D300" s="11">
        <v>19</v>
      </c>
      <c r="E300" s="11"/>
      <c r="F300" s="6">
        <f t="shared" si="33"/>
        <v>19</v>
      </c>
      <c r="G300" s="31" t="s">
        <v>3</v>
      </c>
      <c r="H300" s="204"/>
      <c r="I300" s="139">
        <f t="shared" si="34"/>
        <v>0</v>
      </c>
    </row>
    <row r="301" spans="1:9" x14ac:dyDescent="0.3">
      <c r="A301" s="46">
        <f t="shared" si="35"/>
        <v>280</v>
      </c>
      <c r="B301" s="53"/>
      <c r="C301" s="49" t="s">
        <v>544</v>
      </c>
      <c r="D301" s="11">
        <v>4</v>
      </c>
      <c r="E301" s="11"/>
      <c r="F301" s="6">
        <f t="shared" si="33"/>
        <v>4</v>
      </c>
      <c r="G301" s="31" t="s">
        <v>3</v>
      </c>
      <c r="H301" s="204"/>
      <c r="I301" s="139">
        <f t="shared" si="34"/>
        <v>0</v>
      </c>
    </row>
    <row r="302" spans="1:9" x14ac:dyDescent="0.3">
      <c r="A302" s="46">
        <f t="shared" si="35"/>
        <v>281</v>
      </c>
      <c r="B302" s="53"/>
      <c r="C302" s="49" t="s">
        <v>545</v>
      </c>
      <c r="D302" s="11">
        <v>2</v>
      </c>
      <c r="E302" s="11"/>
      <c r="F302" s="6">
        <f t="shared" si="33"/>
        <v>2</v>
      </c>
      <c r="G302" s="31" t="s">
        <v>3</v>
      </c>
      <c r="H302" s="204"/>
      <c r="I302" s="139">
        <f t="shared" si="34"/>
        <v>0</v>
      </c>
    </row>
    <row r="303" spans="1:9" x14ac:dyDescent="0.3">
      <c r="A303" s="46">
        <f t="shared" si="35"/>
        <v>282</v>
      </c>
      <c r="B303" s="53"/>
      <c r="C303" s="49" t="s">
        <v>546</v>
      </c>
      <c r="D303" s="11">
        <v>1</v>
      </c>
      <c r="E303" s="11"/>
      <c r="F303" s="6">
        <f t="shared" si="33"/>
        <v>1</v>
      </c>
      <c r="G303" s="31" t="s">
        <v>3</v>
      </c>
      <c r="H303" s="204"/>
      <c r="I303" s="139">
        <f t="shared" si="34"/>
        <v>0</v>
      </c>
    </row>
    <row r="304" spans="1:9" x14ac:dyDescent="0.3">
      <c r="A304" s="46">
        <f t="shared" si="35"/>
        <v>283</v>
      </c>
      <c r="B304" s="53"/>
      <c r="C304" s="49" t="s">
        <v>547</v>
      </c>
      <c r="D304" s="11">
        <v>1</v>
      </c>
      <c r="E304" s="11"/>
      <c r="F304" s="6">
        <f t="shared" si="33"/>
        <v>1</v>
      </c>
      <c r="G304" s="31" t="s">
        <v>3</v>
      </c>
      <c r="H304" s="204"/>
      <c r="I304" s="139">
        <f t="shared" si="34"/>
        <v>0</v>
      </c>
    </row>
    <row r="305" spans="1:9" x14ac:dyDescent="0.3">
      <c r="A305" s="46">
        <f t="shared" si="35"/>
        <v>284</v>
      </c>
      <c r="B305" s="53"/>
      <c r="C305" s="49" t="s">
        <v>548</v>
      </c>
      <c r="D305" s="11">
        <v>1</v>
      </c>
      <c r="E305" s="11"/>
      <c r="F305" s="6">
        <f t="shared" si="33"/>
        <v>1</v>
      </c>
      <c r="G305" s="31" t="s">
        <v>3</v>
      </c>
      <c r="H305" s="204"/>
      <c r="I305" s="139">
        <f t="shared" si="34"/>
        <v>0</v>
      </c>
    </row>
    <row r="306" spans="1:9" x14ac:dyDescent="0.3">
      <c r="A306" s="46">
        <f t="shared" si="35"/>
        <v>285</v>
      </c>
      <c r="B306" s="53"/>
      <c r="C306" s="49" t="s">
        <v>549</v>
      </c>
      <c r="D306" s="11">
        <v>2</v>
      </c>
      <c r="E306" s="100"/>
      <c r="F306" s="22">
        <f t="shared" si="33"/>
        <v>2</v>
      </c>
      <c r="G306" s="31" t="s">
        <v>3</v>
      </c>
      <c r="H306" s="204"/>
      <c r="I306" s="139">
        <f t="shared" si="34"/>
        <v>0</v>
      </c>
    </row>
    <row r="307" spans="1:9" x14ac:dyDescent="0.3">
      <c r="A307" s="46">
        <f t="shared" si="35"/>
        <v>286</v>
      </c>
      <c r="B307" s="53"/>
      <c r="C307" s="49" t="s">
        <v>550</v>
      </c>
      <c r="D307" s="11">
        <v>8</v>
      </c>
      <c r="E307" s="11"/>
      <c r="F307" s="6">
        <f t="shared" si="33"/>
        <v>8</v>
      </c>
      <c r="G307" s="31" t="s">
        <v>3</v>
      </c>
      <c r="H307" s="204"/>
      <c r="I307" s="139">
        <f t="shared" si="34"/>
        <v>0</v>
      </c>
    </row>
    <row r="308" spans="1:9" x14ac:dyDescent="0.3">
      <c r="A308" s="46">
        <f t="shared" si="35"/>
        <v>287</v>
      </c>
      <c r="B308" s="53"/>
      <c r="C308" s="49" t="s">
        <v>551</v>
      </c>
      <c r="D308" s="11">
        <v>2</v>
      </c>
      <c r="E308" s="11"/>
      <c r="F308" s="6">
        <f t="shared" si="33"/>
        <v>2</v>
      </c>
      <c r="G308" s="31" t="s">
        <v>3</v>
      </c>
      <c r="H308" s="204"/>
      <c r="I308" s="139">
        <f t="shared" si="34"/>
        <v>0</v>
      </c>
    </row>
    <row r="309" spans="1:9" x14ac:dyDescent="0.3">
      <c r="A309" s="46">
        <f t="shared" si="35"/>
        <v>288</v>
      </c>
      <c r="B309" s="53"/>
      <c r="C309" s="49" t="s">
        <v>552</v>
      </c>
      <c r="D309" s="11">
        <v>12</v>
      </c>
      <c r="E309" s="11"/>
      <c r="F309" s="6">
        <f t="shared" si="33"/>
        <v>12</v>
      </c>
      <c r="G309" s="31" t="s">
        <v>3</v>
      </c>
      <c r="H309" s="204"/>
      <c r="I309" s="139">
        <f t="shared" si="34"/>
        <v>0</v>
      </c>
    </row>
    <row r="310" spans="1:9" x14ac:dyDescent="0.3">
      <c r="A310" s="46">
        <f t="shared" si="35"/>
        <v>289</v>
      </c>
      <c r="B310" s="53"/>
      <c r="C310" s="49" t="s">
        <v>553</v>
      </c>
      <c r="D310" s="11">
        <v>2</v>
      </c>
      <c r="E310" s="11"/>
      <c r="F310" s="6">
        <f t="shared" si="33"/>
        <v>2</v>
      </c>
      <c r="G310" s="31" t="s">
        <v>3</v>
      </c>
      <c r="H310" s="204"/>
      <c r="I310" s="139">
        <f t="shared" si="34"/>
        <v>0</v>
      </c>
    </row>
    <row r="311" spans="1:9" x14ac:dyDescent="0.3">
      <c r="A311" s="46">
        <f t="shared" si="35"/>
        <v>290</v>
      </c>
      <c r="B311" s="53"/>
      <c r="C311" s="49" t="s">
        <v>554</v>
      </c>
      <c r="D311" s="11">
        <v>2</v>
      </c>
      <c r="E311" s="11"/>
      <c r="F311" s="6">
        <f t="shared" si="33"/>
        <v>2</v>
      </c>
      <c r="G311" s="31" t="s">
        <v>3</v>
      </c>
      <c r="H311" s="204"/>
      <c r="I311" s="139">
        <f t="shared" si="34"/>
        <v>0</v>
      </c>
    </row>
    <row r="312" spans="1:9" x14ac:dyDescent="0.3">
      <c r="A312" s="46">
        <f t="shared" si="35"/>
        <v>291</v>
      </c>
      <c r="B312" s="53"/>
      <c r="C312" s="49" t="s">
        <v>555</v>
      </c>
      <c r="D312" s="11">
        <v>1</v>
      </c>
      <c r="E312" s="11"/>
      <c r="F312" s="6">
        <f t="shared" si="33"/>
        <v>1</v>
      </c>
      <c r="G312" s="31" t="s">
        <v>3</v>
      </c>
      <c r="H312" s="204"/>
      <c r="I312" s="139">
        <f t="shared" si="34"/>
        <v>0</v>
      </c>
    </row>
    <row r="313" spans="1:9" x14ac:dyDescent="0.3">
      <c r="A313" s="46">
        <f t="shared" si="35"/>
        <v>292</v>
      </c>
      <c r="B313" s="53"/>
      <c r="C313" s="49" t="s">
        <v>556</v>
      </c>
      <c r="D313" s="11">
        <v>1</v>
      </c>
      <c r="E313" s="11"/>
      <c r="F313" s="6">
        <f t="shared" si="33"/>
        <v>1</v>
      </c>
      <c r="G313" s="31" t="s">
        <v>3</v>
      </c>
      <c r="H313" s="204"/>
      <c r="I313" s="139">
        <f t="shared" si="34"/>
        <v>0</v>
      </c>
    </row>
    <row r="314" spans="1:9" x14ac:dyDescent="0.3">
      <c r="A314" s="46">
        <f t="shared" si="35"/>
        <v>293</v>
      </c>
      <c r="B314" s="53"/>
      <c r="C314" s="49" t="s">
        <v>557</v>
      </c>
      <c r="D314" s="11">
        <v>2</v>
      </c>
      <c r="E314" s="11"/>
      <c r="F314" s="6">
        <f t="shared" si="33"/>
        <v>2</v>
      </c>
      <c r="G314" s="31" t="s">
        <v>3</v>
      </c>
      <c r="H314" s="204"/>
      <c r="I314" s="139">
        <f t="shared" si="34"/>
        <v>0</v>
      </c>
    </row>
    <row r="315" spans="1:9" x14ac:dyDescent="0.3">
      <c r="A315" s="46">
        <f t="shared" si="35"/>
        <v>294</v>
      </c>
      <c r="B315" s="53"/>
      <c r="C315" s="49" t="s">
        <v>558</v>
      </c>
      <c r="D315" s="11">
        <v>1</v>
      </c>
      <c r="E315" s="11"/>
      <c r="F315" s="6">
        <f t="shared" si="33"/>
        <v>1</v>
      </c>
      <c r="G315" s="31" t="s">
        <v>3</v>
      </c>
      <c r="H315" s="204"/>
      <c r="I315" s="139">
        <f t="shared" si="34"/>
        <v>0</v>
      </c>
    </row>
    <row r="316" spans="1:9" x14ac:dyDescent="0.3">
      <c r="A316" s="46">
        <f t="shared" si="35"/>
        <v>295</v>
      </c>
      <c r="B316" s="53"/>
      <c r="C316" s="49" t="s">
        <v>559</v>
      </c>
      <c r="D316" s="11">
        <v>4</v>
      </c>
      <c r="E316" s="11"/>
      <c r="F316" s="6">
        <f t="shared" si="33"/>
        <v>4</v>
      </c>
      <c r="G316" s="31" t="s">
        <v>3</v>
      </c>
      <c r="H316" s="204"/>
      <c r="I316" s="139">
        <f t="shared" si="34"/>
        <v>0</v>
      </c>
    </row>
    <row r="317" spans="1:9" x14ac:dyDescent="0.3">
      <c r="A317" s="46">
        <f t="shared" si="35"/>
        <v>296</v>
      </c>
      <c r="B317" s="53"/>
      <c r="C317" s="49" t="s">
        <v>560</v>
      </c>
      <c r="D317" s="11">
        <v>1</v>
      </c>
      <c r="E317" s="11"/>
      <c r="F317" s="6">
        <f t="shared" si="33"/>
        <v>1</v>
      </c>
      <c r="G317" s="31" t="s">
        <v>3</v>
      </c>
      <c r="H317" s="204"/>
      <c r="I317" s="139">
        <f t="shared" si="34"/>
        <v>0</v>
      </c>
    </row>
    <row r="318" spans="1:9" x14ac:dyDescent="0.3">
      <c r="A318" s="46">
        <f t="shared" si="35"/>
        <v>297</v>
      </c>
      <c r="B318" s="53"/>
      <c r="C318" s="49" t="s">
        <v>561</v>
      </c>
      <c r="D318" s="11">
        <v>1</v>
      </c>
      <c r="E318" s="11"/>
      <c r="F318" s="6">
        <f t="shared" si="33"/>
        <v>1</v>
      </c>
      <c r="G318" s="31" t="s">
        <v>3</v>
      </c>
      <c r="H318" s="204"/>
      <c r="I318" s="139">
        <f t="shared" si="34"/>
        <v>0</v>
      </c>
    </row>
    <row r="319" spans="1:9" x14ac:dyDescent="0.3">
      <c r="A319" s="46">
        <f t="shared" si="35"/>
        <v>298</v>
      </c>
      <c r="B319" s="53"/>
      <c r="C319" s="49" t="s">
        <v>562</v>
      </c>
      <c r="D319" s="11">
        <v>1</v>
      </c>
      <c r="E319" s="100"/>
      <c r="F319" s="22">
        <f t="shared" si="33"/>
        <v>1</v>
      </c>
      <c r="G319" s="31" t="s">
        <v>3</v>
      </c>
      <c r="H319" s="204"/>
      <c r="I319" s="139">
        <f t="shared" si="34"/>
        <v>0</v>
      </c>
    </row>
    <row r="320" spans="1:9" x14ac:dyDescent="0.3">
      <c r="A320" s="46">
        <f t="shared" si="35"/>
        <v>299</v>
      </c>
      <c r="B320" s="53"/>
      <c r="C320" s="49" t="s">
        <v>563</v>
      </c>
      <c r="D320" s="11">
        <v>3</v>
      </c>
      <c r="E320" s="11"/>
      <c r="F320" s="6">
        <f t="shared" si="33"/>
        <v>3</v>
      </c>
      <c r="G320" s="31" t="s">
        <v>3</v>
      </c>
      <c r="H320" s="204"/>
      <c r="I320" s="139">
        <f t="shared" si="34"/>
        <v>0</v>
      </c>
    </row>
    <row r="321" spans="1:9" x14ac:dyDescent="0.3">
      <c r="A321" s="46">
        <f t="shared" si="35"/>
        <v>300</v>
      </c>
      <c r="B321" s="53"/>
      <c r="C321" s="49" t="s">
        <v>564</v>
      </c>
      <c r="D321" s="11">
        <v>2</v>
      </c>
      <c r="E321" s="11"/>
      <c r="F321" s="6">
        <f t="shared" si="33"/>
        <v>2</v>
      </c>
      <c r="G321" s="31" t="s">
        <v>3</v>
      </c>
      <c r="H321" s="204"/>
      <c r="I321" s="139">
        <f t="shared" si="34"/>
        <v>0</v>
      </c>
    </row>
    <row r="322" spans="1:9" x14ac:dyDescent="0.3">
      <c r="A322" s="46">
        <f t="shared" si="35"/>
        <v>301</v>
      </c>
      <c r="B322" s="53"/>
      <c r="C322" s="49" t="s">
        <v>565</v>
      </c>
      <c r="D322" s="11">
        <v>19</v>
      </c>
      <c r="E322" s="11"/>
      <c r="F322" s="6">
        <f t="shared" si="33"/>
        <v>19</v>
      </c>
      <c r="G322" s="31" t="s">
        <v>3</v>
      </c>
      <c r="H322" s="204"/>
      <c r="I322" s="139">
        <f t="shared" si="34"/>
        <v>0</v>
      </c>
    </row>
    <row r="323" spans="1:9" x14ac:dyDescent="0.3">
      <c r="A323" s="46">
        <f t="shared" si="35"/>
        <v>302</v>
      </c>
      <c r="B323" s="53"/>
      <c r="C323" s="49" t="s">
        <v>566</v>
      </c>
      <c r="D323" s="11">
        <v>6</v>
      </c>
      <c r="E323" s="11"/>
      <c r="F323" s="6">
        <f t="shared" si="33"/>
        <v>6</v>
      </c>
      <c r="G323" s="31" t="s">
        <v>3</v>
      </c>
      <c r="H323" s="204"/>
      <c r="I323" s="139">
        <f t="shared" si="34"/>
        <v>0</v>
      </c>
    </row>
    <row r="324" spans="1:9" x14ac:dyDescent="0.3">
      <c r="A324" s="46">
        <f t="shared" si="35"/>
        <v>303</v>
      </c>
      <c r="B324" s="53"/>
      <c r="C324" s="49" t="s">
        <v>567</v>
      </c>
      <c r="D324" s="11">
        <v>9</v>
      </c>
      <c r="E324" s="11"/>
      <c r="F324" s="6">
        <f t="shared" si="33"/>
        <v>9</v>
      </c>
      <c r="G324" s="31" t="s">
        <v>3</v>
      </c>
      <c r="H324" s="204"/>
      <c r="I324" s="139">
        <f t="shared" si="34"/>
        <v>0</v>
      </c>
    </row>
    <row r="325" spans="1:9" x14ac:dyDescent="0.3">
      <c r="A325" s="46">
        <f t="shared" si="35"/>
        <v>304</v>
      </c>
      <c r="B325" s="53"/>
      <c r="C325" s="49" t="s">
        <v>568</v>
      </c>
      <c r="D325" s="11">
        <v>1</v>
      </c>
      <c r="E325" s="11"/>
      <c r="F325" s="6">
        <f t="shared" si="33"/>
        <v>1</v>
      </c>
      <c r="G325" s="31" t="s">
        <v>3</v>
      </c>
      <c r="H325" s="204"/>
      <c r="I325" s="139">
        <f t="shared" si="34"/>
        <v>0</v>
      </c>
    </row>
    <row r="326" spans="1:9" x14ac:dyDescent="0.3">
      <c r="A326" s="46">
        <f t="shared" si="35"/>
        <v>305</v>
      </c>
      <c r="B326" s="53"/>
      <c r="C326" s="49" t="s">
        <v>569</v>
      </c>
      <c r="D326" s="11">
        <v>5</v>
      </c>
      <c r="E326" s="11"/>
      <c r="F326" s="6">
        <f t="shared" si="33"/>
        <v>5</v>
      </c>
      <c r="G326" s="31" t="s">
        <v>3</v>
      </c>
      <c r="H326" s="204"/>
      <c r="I326" s="139">
        <f t="shared" si="34"/>
        <v>0</v>
      </c>
    </row>
    <row r="327" spans="1:9" x14ac:dyDescent="0.3">
      <c r="A327" s="46">
        <f t="shared" si="35"/>
        <v>306</v>
      </c>
      <c r="B327" s="53"/>
      <c r="C327" s="49" t="s">
        <v>570</v>
      </c>
      <c r="D327" s="11">
        <v>8</v>
      </c>
      <c r="E327" s="11"/>
      <c r="F327" s="6">
        <f t="shared" si="33"/>
        <v>8</v>
      </c>
      <c r="G327" s="31" t="s">
        <v>3</v>
      </c>
      <c r="H327" s="204"/>
      <c r="I327" s="139">
        <f t="shared" si="34"/>
        <v>0</v>
      </c>
    </row>
    <row r="328" spans="1:9" x14ac:dyDescent="0.3">
      <c r="A328" s="46">
        <f t="shared" si="35"/>
        <v>307</v>
      </c>
      <c r="B328" s="53"/>
      <c r="C328" s="49" t="s">
        <v>571</v>
      </c>
      <c r="D328" s="11">
        <v>1</v>
      </c>
      <c r="E328" s="11"/>
      <c r="F328" s="6">
        <f t="shared" si="33"/>
        <v>1</v>
      </c>
      <c r="G328" s="31" t="s">
        <v>3</v>
      </c>
      <c r="H328" s="204"/>
      <c r="I328" s="139">
        <f t="shared" si="34"/>
        <v>0</v>
      </c>
    </row>
    <row r="329" spans="1:9" x14ac:dyDescent="0.3">
      <c r="A329" s="46">
        <f t="shared" si="35"/>
        <v>308</v>
      </c>
      <c r="B329" s="53"/>
      <c r="C329" s="49" t="s">
        <v>572</v>
      </c>
      <c r="D329" s="11">
        <v>3</v>
      </c>
      <c r="E329" s="11"/>
      <c r="F329" s="6">
        <f t="shared" si="33"/>
        <v>3</v>
      </c>
      <c r="G329" s="31" t="s">
        <v>3</v>
      </c>
      <c r="H329" s="204"/>
      <c r="I329" s="139">
        <f t="shared" si="34"/>
        <v>0</v>
      </c>
    </row>
    <row r="330" spans="1:9" x14ac:dyDescent="0.3">
      <c r="A330" s="46">
        <f t="shared" si="35"/>
        <v>309</v>
      </c>
      <c r="B330" s="53"/>
      <c r="C330" s="49" t="s">
        <v>573</v>
      </c>
      <c r="D330" s="11">
        <v>5</v>
      </c>
      <c r="E330" s="11"/>
      <c r="F330" s="6">
        <f t="shared" si="33"/>
        <v>5</v>
      </c>
      <c r="G330" s="31" t="s">
        <v>3</v>
      </c>
      <c r="H330" s="204"/>
      <c r="I330" s="139">
        <f t="shared" si="34"/>
        <v>0</v>
      </c>
    </row>
    <row r="331" spans="1:9" x14ac:dyDescent="0.3">
      <c r="A331" s="46">
        <f t="shared" si="35"/>
        <v>310</v>
      </c>
      <c r="B331" s="53"/>
      <c r="C331" s="49" t="s">
        <v>574</v>
      </c>
      <c r="D331" s="11">
        <v>2</v>
      </c>
      <c r="E331" s="11"/>
      <c r="F331" s="6">
        <f t="shared" si="33"/>
        <v>2</v>
      </c>
      <c r="G331" s="31" t="s">
        <v>3</v>
      </c>
      <c r="H331" s="204"/>
      <c r="I331" s="139">
        <f t="shared" si="34"/>
        <v>0</v>
      </c>
    </row>
    <row r="332" spans="1:9" x14ac:dyDescent="0.3">
      <c r="A332" s="46">
        <f t="shared" si="35"/>
        <v>311</v>
      </c>
      <c r="B332" s="53"/>
      <c r="C332" s="49" t="s">
        <v>575</v>
      </c>
      <c r="D332" s="11">
        <v>1</v>
      </c>
      <c r="E332" s="100"/>
      <c r="F332" s="22">
        <f t="shared" si="33"/>
        <v>1</v>
      </c>
      <c r="G332" s="31" t="s">
        <v>3</v>
      </c>
      <c r="H332" s="204"/>
      <c r="I332" s="139">
        <f t="shared" si="34"/>
        <v>0</v>
      </c>
    </row>
    <row r="333" spans="1:9" x14ac:dyDescent="0.3">
      <c r="A333" s="46">
        <f t="shared" si="35"/>
        <v>312</v>
      </c>
      <c r="B333" s="53"/>
      <c r="C333" s="49" t="s">
        <v>576</v>
      </c>
      <c r="D333" s="11">
        <v>5</v>
      </c>
      <c r="E333" s="11"/>
      <c r="F333" s="6">
        <f t="shared" si="33"/>
        <v>5</v>
      </c>
      <c r="G333" s="31" t="s">
        <v>3</v>
      </c>
      <c r="H333" s="204"/>
      <c r="I333" s="139">
        <f t="shared" si="34"/>
        <v>0</v>
      </c>
    </row>
    <row r="334" spans="1:9" x14ac:dyDescent="0.3">
      <c r="A334" s="46">
        <f t="shared" si="35"/>
        <v>313</v>
      </c>
      <c r="B334" s="53"/>
      <c r="C334" s="49" t="s">
        <v>577</v>
      </c>
      <c r="D334" s="11">
        <v>3</v>
      </c>
      <c r="E334" s="11"/>
      <c r="F334" s="6">
        <f t="shared" si="33"/>
        <v>3</v>
      </c>
      <c r="G334" s="31" t="s">
        <v>3</v>
      </c>
      <c r="H334" s="204"/>
      <c r="I334" s="139">
        <f t="shared" si="34"/>
        <v>0</v>
      </c>
    </row>
    <row r="335" spans="1:9" x14ac:dyDescent="0.3">
      <c r="A335" s="46">
        <f t="shared" si="35"/>
        <v>314</v>
      </c>
      <c r="B335" s="53"/>
      <c r="C335" s="49" t="s">
        <v>578</v>
      </c>
      <c r="D335" s="11">
        <v>1</v>
      </c>
      <c r="E335" s="11"/>
      <c r="F335" s="6">
        <f t="shared" si="33"/>
        <v>1</v>
      </c>
      <c r="G335" s="31" t="s">
        <v>3</v>
      </c>
      <c r="H335" s="204"/>
      <c r="I335" s="139">
        <f t="shared" si="34"/>
        <v>0</v>
      </c>
    </row>
    <row r="336" spans="1:9" x14ac:dyDescent="0.3">
      <c r="A336" s="46">
        <f t="shared" si="35"/>
        <v>315</v>
      </c>
      <c r="B336" s="53"/>
      <c r="C336" s="167" t="s">
        <v>782</v>
      </c>
      <c r="D336" s="11">
        <v>1</v>
      </c>
      <c r="E336" s="11"/>
      <c r="F336" s="6">
        <f t="shared" si="33"/>
        <v>1</v>
      </c>
      <c r="G336" s="31" t="s">
        <v>3</v>
      </c>
      <c r="H336" s="204"/>
      <c r="I336" s="139">
        <f t="shared" si="34"/>
        <v>0</v>
      </c>
    </row>
    <row r="337" spans="1:9" x14ac:dyDescent="0.3">
      <c r="A337" s="46">
        <f t="shared" si="35"/>
        <v>316</v>
      </c>
      <c r="B337" s="53"/>
      <c r="C337" s="49" t="s">
        <v>579</v>
      </c>
      <c r="D337" s="11">
        <v>170</v>
      </c>
      <c r="E337" s="11"/>
      <c r="F337" s="6">
        <f t="shared" si="33"/>
        <v>170</v>
      </c>
      <c r="G337" s="31" t="s">
        <v>2</v>
      </c>
      <c r="H337" s="204"/>
      <c r="I337" s="139">
        <f t="shared" si="34"/>
        <v>0</v>
      </c>
    </row>
    <row r="338" spans="1:9" x14ac:dyDescent="0.3">
      <c r="A338" s="101"/>
      <c r="B338" s="20"/>
      <c r="C338" s="54" t="s">
        <v>580</v>
      </c>
      <c r="D338" s="164"/>
      <c r="E338" s="102"/>
      <c r="F338" s="102"/>
      <c r="G338" s="102"/>
      <c r="H338" s="102"/>
      <c r="I338" s="142"/>
    </row>
    <row r="339" spans="1:9" x14ac:dyDescent="0.3">
      <c r="A339" s="46">
        <f>A337+1</f>
        <v>317</v>
      </c>
      <c r="B339" s="53"/>
      <c r="C339" s="49" t="s">
        <v>581</v>
      </c>
      <c r="D339" s="11">
        <v>1600</v>
      </c>
      <c r="E339" s="11"/>
      <c r="F339" s="6">
        <f t="shared" ref="F339:F348" si="36">SUM(D339:E339)</f>
        <v>1600</v>
      </c>
      <c r="G339" s="31" t="s">
        <v>2</v>
      </c>
      <c r="H339" s="204"/>
      <c r="I339" s="139">
        <f t="shared" ref="I339:I348" si="37">H339*F339</f>
        <v>0</v>
      </c>
    </row>
    <row r="340" spans="1:9" x14ac:dyDescent="0.3">
      <c r="A340" s="46">
        <f>A339+1</f>
        <v>318</v>
      </c>
      <c r="B340" s="53"/>
      <c r="C340" s="49" t="s">
        <v>582</v>
      </c>
      <c r="D340" s="11">
        <v>6</v>
      </c>
      <c r="E340" s="11"/>
      <c r="F340" s="6">
        <f t="shared" si="36"/>
        <v>6</v>
      </c>
      <c r="G340" s="31" t="s">
        <v>3</v>
      </c>
      <c r="H340" s="204"/>
      <c r="I340" s="139">
        <f t="shared" si="37"/>
        <v>0</v>
      </c>
    </row>
    <row r="341" spans="1:9" x14ac:dyDescent="0.3">
      <c r="A341" s="46">
        <f t="shared" ref="A341:A348" si="38">A340+1</f>
        <v>319</v>
      </c>
      <c r="B341" s="53"/>
      <c r="C341" s="49" t="s">
        <v>583</v>
      </c>
      <c r="D341" s="11">
        <v>1</v>
      </c>
      <c r="E341" s="11"/>
      <c r="F341" s="6">
        <f t="shared" si="36"/>
        <v>1</v>
      </c>
      <c r="G341" s="31" t="s">
        <v>3</v>
      </c>
      <c r="H341" s="204"/>
      <c r="I341" s="139">
        <f t="shared" si="37"/>
        <v>0</v>
      </c>
    </row>
    <row r="342" spans="1:9" x14ac:dyDescent="0.3">
      <c r="A342" s="46">
        <f t="shared" si="38"/>
        <v>320</v>
      </c>
      <c r="B342" s="53"/>
      <c r="C342" s="49" t="s">
        <v>584</v>
      </c>
      <c r="D342" s="11">
        <v>88</v>
      </c>
      <c r="E342" s="11"/>
      <c r="F342" s="6">
        <f t="shared" si="36"/>
        <v>88</v>
      </c>
      <c r="G342" s="31" t="s">
        <v>3</v>
      </c>
      <c r="H342" s="204"/>
      <c r="I342" s="139">
        <f t="shared" si="37"/>
        <v>0</v>
      </c>
    </row>
    <row r="343" spans="1:9" x14ac:dyDescent="0.3">
      <c r="A343" s="46">
        <f t="shared" si="38"/>
        <v>321</v>
      </c>
      <c r="B343" s="53"/>
      <c r="C343" s="49" t="s">
        <v>585</v>
      </c>
      <c r="D343" s="11">
        <v>840</v>
      </c>
      <c r="E343" s="11"/>
      <c r="F343" s="6">
        <f t="shared" si="36"/>
        <v>840</v>
      </c>
      <c r="G343" s="31" t="s">
        <v>2</v>
      </c>
      <c r="H343" s="204"/>
      <c r="I343" s="139">
        <f t="shared" si="37"/>
        <v>0</v>
      </c>
    </row>
    <row r="344" spans="1:9" x14ac:dyDescent="0.3">
      <c r="A344" s="46">
        <f t="shared" si="38"/>
        <v>322</v>
      </c>
      <c r="B344" s="53"/>
      <c r="C344" s="49" t="s">
        <v>586</v>
      </c>
      <c r="D344" s="11">
        <v>125</v>
      </c>
      <c r="E344" s="11"/>
      <c r="F344" s="6">
        <f t="shared" si="36"/>
        <v>125</v>
      </c>
      <c r="G344" s="31" t="s">
        <v>5</v>
      </c>
      <c r="H344" s="204"/>
      <c r="I344" s="139">
        <f t="shared" si="37"/>
        <v>0</v>
      </c>
    </row>
    <row r="345" spans="1:9" x14ac:dyDescent="0.3">
      <c r="A345" s="46">
        <f t="shared" si="38"/>
        <v>323</v>
      </c>
      <c r="B345" s="53"/>
      <c r="C345" s="49" t="s">
        <v>587</v>
      </c>
      <c r="D345" s="11">
        <v>31</v>
      </c>
      <c r="E345" s="11"/>
      <c r="F345" s="6">
        <f t="shared" si="36"/>
        <v>31</v>
      </c>
      <c r="G345" s="31" t="s">
        <v>5</v>
      </c>
      <c r="H345" s="204"/>
      <c r="I345" s="139">
        <f t="shared" si="37"/>
        <v>0</v>
      </c>
    </row>
    <row r="346" spans="1:9" x14ac:dyDescent="0.3">
      <c r="A346" s="46">
        <f t="shared" si="38"/>
        <v>324</v>
      </c>
      <c r="B346" s="53"/>
      <c r="C346" s="49" t="s">
        <v>588</v>
      </c>
      <c r="D346" s="11">
        <v>2</v>
      </c>
      <c r="E346" s="11"/>
      <c r="F346" s="6">
        <f t="shared" si="36"/>
        <v>2</v>
      </c>
      <c r="G346" s="31" t="s">
        <v>5</v>
      </c>
      <c r="H346" s="204"/>
      <c r="I346" s="139">
        <f t="shared" si="37"/>
        <v>0</v>
      </c>
    </row>
    <row r="347" spans="1:9" x14ac:dyDescent="0.3">
      <c r="A347" s="46">
        <f t="shared" si="38"/>
        <v>325</v>
      </c>
      <c r="B347" s="53"/>
      <c r="C347" s="49" t="s">
        <v>589</v>
      </c>
      <c r="D347" s="11">
        <v>220</v>
      </c>
      <c r="E347" s="11"/>
      <c r="F347" s="6">
        <f t="shared" si="36"/>
        <v>220</v>
      </c>
      <c r="G347" s="31" t="s">
        <v>2</v>
      </c>
      <c r="H347" s="204"/>
      <c r="I347" s="139">
        <f t="shared" si="37"/>
        <v>0</v>
      </c>
    </row>
    <row r="348" spans="1:9" x14ac:dyDescent="0.3">
      <c r="A348" s="46">
        <f t="shared" si="38"/>
        <v>326</v>
      </c>
      <c r="B348" s="53"/>
      <c r="C348" s="49" t="s">
        <v>590</v>
      </c>
      <c r="D348" s="11">
        <v>1</v>
      </c>
      <c r="E348" s="11"/>
      <c r="F348" s="6">
        <f t="shared" si="36"/>
        <v>1</v>
      </c>
      <c r="G348" s="31" t="s">
        <v>1</v>
      </c>
      <c r="H348" s="204"/>
      <c r="I348" s="139">
        <f t="shared" si="37"/>
        <v>0</v>
      </c>
    </row>
    <row r="349" spans="1:9" x14ac:dyDescent="0.3">
      <c r="A349" s="101"/>
      <c r="B349" s="20"/>
      <c r="C349" s="54" t="s">
        <v>591</v>
      </c>
      <c r="D349" s="164"/>
      <c r="E349" s="102"/>
      <c r="F349" s="102"/>
      <c r="G349" s="102"/>
      <c r="H349" s="102"/>
      <c r="I349" s="142"/>
    </row>
    <row r="350" spans="1:9" x14ac:dyDescent="0.3">
      <c r="A350" s="46">
        <f>A348+1</f>
        <v>327</v>
      </c>
      <c r="B350" s="53"/>
      <c r="C350" s="49" t="s">
        <v>592</v>
      </c>
      <c r="D350" s="11">
        <v>7</v>
      </c>
      <c r="E350" s="11"/>
      <c r="F350" s="6">
        <f t="shared" ref="F350:F352" si="39">SUM(D350:E350)</f>
        <v>7</v>
      </c>
      <c r="G350" s="31" t="s">
        <v>3</v>
      </c>
      <c r="H350" s="204"/>
      <c r="I350" s="139">
        <f t="shared" ref="I350:I352" si="40">H350*F350</f>
        <v>0</v>
      </c>
    </row>
    <row r="351" spans="1:9" x14ac:dyDescent="0.3">
      <c r="A351" s="46">
        <f t="shared" ref="A351:A352" si="41">A350+1</f>
        <v>328</v>
      </c>
      <c r="B351" s="53"/>
      <c r="C351" s="49" t="s">
        <v>593</v>
      </c>
      <c r="D351" s="11">
        <v>3</v>
      </c>
      <c r="E351" s="11"/>
      <c r="F351" s="6">
        <f t="shared" si="39"/>
        <v>3</v>
      </c>
      <c r="G351" s="31" t="s">
        <v>3</v>
      </c>
      <c r="H351" s="204"/>
      <c r="I351" s="139">
        <f t="shared" si="40"/>
        <v>0</v>
      </c>
    </row>
    <row r="352" spans="1:9" x14ac:dyDescent="0.3">
      <c r="A352" s="46">
        <f t="shared" si="41"/>
        <v>329</v>
      </c>
      <c r="B352" s="53"/>
      <c r="C352" s="49" t="s">
        <v>594</v>
      </c>
      <c r="D352" s="11">
        <v>1</v>
      </c>
      <c r="E352" s="11"/>
      <c r="F352" s="6">
        <f t="shared" si="39"/>
        <v>1</v>
      </c>
      <c r="G352" s="31" t="s">
        <v>3</v>
      </c>
      <c r="H352" s="204"/>
      <c r="I352" s="139">
        <f t="shared" si="40"/>
        <v>0</v>
      </c>
    </row>
    <row r="353" spans="1:9" x14ac:dyDescent="0.3">
      <c r="A353" s="101"/>
      <c r="B353" s="20"/>
      <c r="C353" s="54" t="s">
        <v>595</v>
      </c>
      <c r="D353" s="164"/>
      <c r="E353" s="102"/>
      <c r="F353" s="102"/>
      <c r="G353" s="102"/>
      <c r="H353" s="102"/>
      <c r="I353" s="142"/>
    </row>
    <row r="354" spans="1:9" x14ac:dyDescent="0.3">
      <c r="A354" s="46">
        <f>A352+1</f>
        <v>330</v>
      </c>
      <c r="B354" s="53"/>
      <c r="C354" s="49" t="s">
        <v>596</v>
      </c>
      <c r="D354" s="11">
        <v>2</v>
      </c>
      <c r="E354" s="11"/>
      <c r="F354" s="6">
        <f t="shared" ref="F354:F360" si="42">SUM(D354:E354)</f>
        <v>2</v>
      </c>
      <c r="G354" s="31" t="s">
        <v>3</v>
      </c>
      <c r="H354" s="204"/>
      <c r="I354" s="139">
        <f t="shared" ref="I354:I360" si="43">H354*F354</f>
        <v>0</v>
      </c>
    </row>
    <row r="355" spans="1:9" x14ac:dyDescent="0.3">
      <c r="A355" s="46">
        <f t="shared" ref="A355:A360" si="44">A354+1</f>
        <v>331</v>
      </c>
      <c r="B355" s="53"/>
      <c r="C355" s="49" t="s">
        <v>597</v>
      </c>
      <c r="D355" s="11">
        <v>11</v>
      </c>
      <c r="E355" s="11"/>
      <c r="F355" s="6">
        <f t="shared" si="42"/>
        <v>11</v>
      </c>
      <c r="G355" s="31" t="s">
        <v>3</v>
      </c>
      <c r="H355" s="204"/>
      <c r="I355" s="139">
        <f t="shared" si="43"/>
        <v>0</v>
      </c>
    </row>
    <row r="356" spans="1:9" x14ac:dyDescent="0.3">
      <c r="A356" s="46">
        <f t="shared" si="44"/>
        <v>332</v>
      </c>
      <c r="B356" s="53"/>
      <c r="C356" s="49" t="s">
        <v>598</v>
      </c>
      <c r="D356" s="11">
        <v>9</v>
      </c>
      <c r="E356" s="11"/>
      <c r="F356" s="6">
        <f t="shared" si="42"/>
        <v>9</v>
      </c>
      <c r="G356" s="31" t="s">
        <v>3</v>
      </c>
      <c r="H356" s="204"/>
      <c r="I356" s="139">
        <f t="shared" si="43"/>
        <v>0</v>
      </c>
    </row>
    <row r="357" spans="1:9" x14ac:dyDescent="0.3">
      <c r="A357" s="46">
        <f t="shared" si="44"/>
        <v>333</v>
      </c>
      <c r="B357" s="53"/>
      <c r="C357" s="49" t="s">
        <v>599</v>
      </c>
      <c r="D357" s="11">
        <v>1</v>
      </c>
      <c r="E357" s="11"/>
      <c r="F357" s="6">
        <f t="shared" si="42"/>
        <v>1</v>
      </c>
      <c r="G357" s="31" t="s">
        <v>3</v>
      </c>
      <c r="H357" s="204"/>
      <c r="I357" s="139">
        <f t="shared" si="43"/>
        <v>0</v>
      </c>
    </row>
    <row r="358" spans="1:9" x14ac:dyDescent="0.3">
      <c r="A358" s="46">
        <f t="shared" si="44"/>
        <v>334</v>
      </c>
      <c r="B358" s="53"/>
      <c r="C358" s="49" t="s">
        <v>600</v>
      </c>
      <c r="D358" s="11">
        <v>1</v>
      </c>
      <c r="E358" s="11"/>
      <c r="F358" s="6">
        <f t="shared" si="42"/>
        <v>1</v>
      </c>
      <c r="G358" s="31" t="s">
        <v>3</v>
      </c>
      <c r="H358" s="204"/>
      <c r="I358" s="139">
        <f t="shared" si="43"/>
        <v>0</v>
      </c>
    </row>
    <row r="359" spans="1:9" x14ac:dyDescent="0.3">
      <c r="A359" s="46">
        <f t="shared" si="44"/>
        <v>335</v>
      </c>
      <c r="B359" s="53"/>
      <c r="C359" s="49" t="s">
        <v>601</v>
      </c>
      <c r="D359" s="11">
        <v>3</v>
      </c>
      <c r="E359" s="11"/>
      <c r="F359" s="6">
        <f t="shared" si="42"/>
        <v>3</v>
      </c>
      <c r="G359" s="31" t="s">
        <v>3</v>
      </c>
      <c r="H359" s="204"/>
      <c r="I359" s="139">
        <f t="shared" si="43"/>
        <v>0</v>
      </c>
    </row>
    <row r="360" spans="1:9" x14ac:dyDescent="0.3">
      <c r="A360" s="46">
        <f t="shared" si="44"/>
        <v>336</v>
      </c>
      <c r="B360" s="53"/>
      <c r="C360" s="49" t="s">
        <v>602</v>
      </c>
      <c r="D360" s="11">
        <v>15</v>
      </c>
      <c r="E360" s="11"/>
      <c r="F360" s="6">
        <f t="shared" si="42"/>
        <v>15</v>
      </c>
      <c r="G360" s="31" t="s">
        <v>3</v>
      </c>
      <c r="H360" s="204"/>
      <c r="I360" s="139">
        <f t="shared" si="43"/>
        <v>0</v>
      </c>
    </row>
    <row r="361" spans="1:9" x14ac:dyDescent="0.3">
      <c r="A361" s="101"/>
      <c r="B361" s="20"/>
      <c r="C361" s="54" t="s">
        <v>603</v>
      </c>
      <c r="D361" s="164"/>
      <c r="E361" s="102"/>
      <c r="F361" s="102"/>
      <c r="G361" s="102"/>
      <c r="H361" s="102"/>
      <c r="I361" s="142"/>
    </row>
    <row r="362" spans="1:9" x14ac:dyDescent="0.3">
      <c r="A362" s="46">
        <f>A360+1</f>
        <v>337</v>
      </c>
      <c r="B362" s="53"/>
      <c r="C362" s="49" t="s">
        <v>604</v>
      </c>
      <c r="D362" s="11">
        <v>6</v>
      </c>
      <c r="E362" s="11"/>
      <c r="F362" s="6">
        <f t="shared" ref="F362:F365" si="45">SUM(D362:E362)</f>
        <v>6</v>
      </c>
      <c r="G362" s="31" t="s">
        <v>3</v>
      </c>
      <c r="H362" s="204"/>
      <c r="I362" s="139">
        <f t="shared" ref="I362:I363" si="46">H362*F362</f>
        <v>0</v>
      </c>
    </row>
    <row r="363" spans="1:9" x14ac:dyDescent="0.3">
      <c r="A363" s="46">
        <f>A362+1</f>
        <v>338</v>
      </c>
      <c r="B363" s="53"/>
      <c r="C363" s="49" t="s">
        <v>605</v>
      </c>
      <c r="D363" s="11">
        <v>1</v>
      </c>
      <c r="E363" s="11"/>
      <c r="F363" s="6">
        <f t="shared" si="45"/>
        <v>1</v>
      </c>
      <c r="G363" s="31" t="s">
        <v>3</v>
      </c>
      <c r="H363" s="204"/>
      <c r="I363" s="139">
        <f t="shared" si="46"/>
        <v>0</v>
      </c>
    </row>
    <row r="364" spans="1:9" x14ac:dyDescent="0.3">
      <c r="A364" s="101"/>
      <c r="B364" s="20"/>
      <c r="C364" s="54" t="s">
        <v>606</v>
      </c>
      <c r="D364" s="164"/>
      <c r="E364" s="102"/>
      <c r="F364" s="102"/>
      <c r="G364" s="102"/>
      <c r="H364" s="102"/>
      <c r="I364" s="142"/>
    </row>
    <row r="365" spans="1:9" x14ac:dyDescent="0.3">
      <c r="A365" s="46">
        <f>A363+1</f>
        <v>339</v>
      </c>
      <c r="B365" s="53"/>
      <c r="C365" s="49" t="s">
        <v>607</v>
      </c>
      <c r="D365" s="11">
        <v>2</v>
      </c>
      <c r="E365" s="103"/>
      <c r="F365" s="6">
        <f t="shared" si="45"/>
        <v>2</v>
      </c>
      <c r="G365" s="31" t="s">
        <v>3</v>
      </c>
      <c r="H365" s="204"/>
      <c r="I365" s="139">
        <f t="shared" ref="I365:I377" si="47">H365*F365</f>
        <v>0</v>
      </c>
    </row>
    <row r="366" spans="1:9" ht="21.6" x14ac:dyDescent="0.3">
      <c r="A366" s="46">
        <f>A365+1</f>
        <v>340</v>
      </c>
      <c r="B366" s="53"/>
      <c r="C366" s="49" t="s">
        <v>608</v>
      </c>
      <c r="D366" s="11">
        <v>2</v>
      </c>
      <c r="E366" s="11"/>
      <c r="F366" s="6">
        <f t="shared" ref="F366:F387" si="48">SUM(D366:E366)</f>
        <v>2</v>
      </c>
      <c r="G366" s="31" t="s">
        <v>3</v>
      </c>
      <c r="H366" s="204"/>
      <c r="I366" s="139">
        <f t="shared" si="47"/>
        <v>0</v>
      </c>
    </row>
    <row r="367" spans="1:9" ht="21.6" x14ac:dyDescent="0.3">
      <c r="A367" s="46">
        <f t="shared" ref="A367:A377" si="49">A366+1</f>
        <v>341</v>
      </c>
      <c r="B367" s="53"/>
      <c r="C367" s="49" t="s">
        <v>609</v>
      </c>
      <c r="D367" s="11">
        <v>4</v>
      </c>
      <c r="E367" s="11"/>
      <c r="F367" s="6">
        <f t="shared" si="48"/>
        <v>4</v>
      </c>
      <c r="G367" s="31" t="s">
        <v>3</v>
      </c>
      <c r="H367" s="204"/>
      <c r="I367" s="139">
        <f t="shared" si="47"/>
        <v>0</v>
      </c>
    </row>
    <row r="368" spans="1:9" x14ac:dyDescent="0.3">
      <c r="A368" s="46">
        <f t="shared" si="49"/>
        <v>342</v>
      </c>
      <c r="B368" s="53"/>
      <c r="C368" s="49" t="s">
        <v>610</v>
      </c>
      <c r="D368" s="11">
        <v>1</v>
      </c>
      <c r="E368" s="11"/>
      <c r="F368" s="6">
        <f t="shared" si="48"/>
        <v>1</v>
      </c>
      <c r="G368" s="31" t="s">
        <v>3</v>
      </c>
      <c r="H368" s="204"/>
      <c r="I368" s="139">
        <f t="shared" si="47"/>
        <v>0</v>
      </c>
    </row>
    <row r="369" spans="1:9" x14ac:dyDescent="0.3">
      <c r="A369" s="46">
        <f t="shared" si="49"/>
        <v>343</v>
      </c>
      <c r="B369" s="53"/>
      <c r="C369" s="49" t="s">
        <v>611</v>
      </c>
      <c r="D369" s="11">
        <v>10</v>
      </c>
      <c r="E369" s="11"/>
      <c r="F369" s="6">
        <f t="shared" si="48"/>
        <v>10</v>
      </c>
      <c r="G369" s="31" t="s">
        <v>3</v>
      </c>
      <c r="H369" s="204"/>
      <c r="I369" s="139">
        <f t="shared" si="47"/>
        <v>0</v>
      </c>
    </row>
    <row r="370" spans="1:9" x14ac:dyDescent="0.3">
      <c r="A370" s="46">
        <f t="shared" si="49"/>
        <v>344</v>
      </c>
      <c r="B370" s="53"/>
      <c r="C370" s="49" t="s">
        <v>612</v>
      </c>
      <c r="D370" s="11">
        <v>1</v>
      </c>
      <c r="E370" s="11"/>
      <c r="F370" s="6">
        <f t="shared" si="48"/>
        <v>1</v>
      </c>
      <c r="G370" s="31" t="s">
        <v>3</v>
      </c>
      <c r="H370" s="204"/>
      <c r="I370" s="139">
        <f t="shared" si="47"/>
        <v>0</v>
      </c>
    </row>
    <row r="371" spans="1:9" x14ac:dyDescent="0.3">
      <c r="A371" s="46">
        <f t="shared" si="49"/>
        <v>345</v>
      </c>
      <c r="B371" s="53"/>
      <c r="C371" s="49" t="s">
        <v>613</v>
      </c>
      <c r="D371" s="11">
        <v>7</v>
      </c>
      <c r="E371" s="11"/>
      <c r="F371" s="6">
        <f t="shared" si="48"/>
        <v>7</v>
      </c>
      <c r="G371" s="31" t="s">
        <v>3</v>
      </c>
      <c r="H371" s="204"/>
      <c r="I371" s="139">
        <f t="shared" si="47"/>
        <v>0</v>
      </c>
    </row>
    <row r="372" spans="1:9" ht="31.8" x14ac:dyDescent="0.3">
      <c r="A372" s="46">
        <f t="shared" si="49"/>
        <v>346</v>
      </c>
      <c r="B372" s="53"/>
      <c r="C372" s="49" t="s">
        <v>614</v>
      </c>
      <c r="D372" s="11">
        <v>1</v>
      </c>
      <c r="E372" s="11"/>
      <c r="F372" s="6">
        <f t="shared" si="48"/>
        <v>1</v>
      </c>
      <c r="G372" s="31" t="s">
        <v>3</v>
      </c>
      <c r="H372" s="204"/>
      <c r="I372" s="139">
        <f t="shared" si="47"/>
        <v>0</v>
      </c>
    </row>
    <row r="373" spans="1:9" ht="31.8" x14ac:dyDescent="0.3">
      <c r="A373" s="46">
        <f t="shared" si="49"/>
        <v>347</v>
      </c>
      <c r="B373" s="53"/>
      <c r="C373" s="49" t="s">
        <v>615</v>
      </c>
      <c r="D373" s="11">
        <v>1</v>
      </c>
      <c r="E373" s="11"/>
      <c r="F373" s="6">
        <f t="shared" si="48"/>
        <v>1</v>
      </c>
      <c r="G373" s="31" t="s">
        <v>3</v>
      </c>
      <c r="H373" s="204"/>
      <c r="I373" s="139">
        <f t="shared" si="47"/>
        <v>0</v>
      </c>
    </row>
    <row r="374" spans="1:9" x14ac:dyDescent="0.3">
      <c r="A374" s="46">
        <f t="shared" si="49"/>
        <v>348</v>
      </c>
      <c r="B374" s="53"/>
      <c r="C374" s="49" t="s">
        <v>616</v>
      </c>
      <c r="D374" s="11">
        <v>4</v>
      </c>
      <c r="E374" s="11"/>
      <c r="F374" s="6">
        <f t="shared" si="48"/>
        <v>4</v>
      </c>
      <c r="G374" s="31" t="s">
        <v>3</v>
      </c>
      <c r="H374" s="204"/>
      <c r="I374" s="139">
        <f t="shared" si="47"/>
        <v>0</v>
      </c>
    </row>
    <row r="375" spans="1:9" ht="21.6" x14ac:dyDescent="0.3">
      <c r="A375" s="46">
        <f t="shared" si="49"/>
        <v>349</v>
      </c>
      <c r="B375" s="53"/>
      <c r="C375" s="49" t="s">
        <v>617</v>
      </c>
      <c r="D375" s="11">
        <v>1</v>
      </c>
      <c r="E375" s="11"/>
      <c r="F375" s="6">
        <f t="shared" si="48"/>
        <v>1</v>
      </c>
      <c r="G375" s="31" t="s">
        <v>1</v>
      </c>
      <c r="H375" s="201">
        <v>20000</v>
      </c>
      <c r="I375" s="139">
        <f t="shared" si="47"/>
        <v>20000</v>
      </c>
    </row>
    <row r="376" spans="1:9" x14ac:dyDescent="0.3">
      <c r="A376" s="46">
        <f t="shared" si="49"/>
        <v>350</v>
      </c>
      <c r="B376" s="53"/>
      <c r="C376" s="49" t="s">
        <v>618</v>
      </c>
      <c r="D376" s="11">
        <v>75</v>
      </c>
      <c r="E376" s="11"/>
      <c r="F376" s="6">
        <f t="shared" si="48"/>
        <v>75</v>
      </c>
      <c r="G376" s="31" t="s">
        <v>2</v>
      </c>
      <c r="H376" s="204"/>
      <c r="I376" s="139">
        <f t="shared" si="47"/>
        <v>0</v>
      </c>
    </row>
    <row r="377" spans="1:9" x14ac:dyDescent="0.3">
      <c r="A377" s="46">
        <f t="shared" si="49"/>
        <v>351</v>
      </c>
      <c r="B377" s="53"/>
      <c r="C377" s="49" t="s">
        <v>619</v>
      </c>
      <c r="D377" s="11">
        <v>1</v>
      </c>
      <c r="E377" s="11"/>
      <c r="F377" s="6">
        <f t="shared" si="48"/>
        <v>1</v>
      </c>
      <c r="G377" s="31" t="s">
        <v>1</v>
      </c>
      <c r="H377" s="204"/>
      <c r="I377" s="139">
        <f t="shared" si="47"/>
        <v>0</v>
      </c>
    </row>
    <row r="378" spans="1:9" x14ac:dyDescent="0.3">
      <c r="A378" s="101"/>
      <c r="B378" s="20"/>
      <c r="C378" s="54" t="s">
        <v>620</v>
      </c>
      <c r="D378" s="164"/>
      <c r="E378" s="102"/>
      <c r="F378" s="102"/>
      <c r="G378" s="102"/>
      <c r="H378" s="102"/>
      <c r="I378" s="142"/>
    </row>
    <row r="379" spans="1:9" x14ac:dyDescent="0.3">
      <c r="A379" s="46">
        <f>A377+1</f>
        <v>352</v>
      </c>
      <c r="B379" s="53"/>
      <c r="C379" s="49" t="s">
        <v>621</v>
      </c>
      <c r="D379" s="11">
        <v>1</v>
      </c>
      <c r="E379" s="11"/>
      <c r="F379" s="6">
        <f t="shared" si="48"/>
        <v>1</v>
      </c>
      <c r="G379" s="31" t="s">
        <v>1</v>
      </c>
      <c r="H379" s="204"/>
      <c r="I379" s="139">
        <f t="shared" ref="I379:I381" si="50">H379*F379</f>
        <v>0</v>
      </c>
    </row>
    <row r="380" spans="1:9" x14ac:dyDescent="0.3">
      <c r="A380" s="46">
        <f>A379+1</f>
        <v>353</v>
      </c>
      <c r="B380" s="53"/>
      <c r="C380" s="49" t="s">
        <v>622</v>
      </c>
      <c r="D380" s="11">
        <v>1</v>
      </c>
      <c r="E380" s="11"/>
      <c r="F380" s="6">
        <f t="shared" si="48"/>
        <v>1</v>
      </c>
      <c r="G380" s="31" t="s">
        <v>1</v>
      </c>
      <c r="H380" s="204"/>
      <c r="I380" s="139">
        <f t="shared" si="50"/>
        <v>0</v>
      </c>
    </row>
    <row r="381" spans="1:9" x14ac:dyDescent="0.3">
      <c r="A381" s="46">
        <f>A380+1</f>
        <v>354</v>
      </c>
      <c r="B381" s="53"/>
      <c r="C381" s="49" t="s">
        <v>623</v>
      </c>
      <c r="D381" s="11">
        <v>1</v>
      </c>
      <c r="E381" s="11"/>
      <c r="F381" s="6">
        <f t="shared" si="48"/>
        <v>1</v>
      </c>
      <c r="G381" s="31" t="s">
        <v>1</v>
      </c>
      <c r="H381" s="204"/>
      <c r="I381" s="139">
        <f t="shared" si="50"/>
        <v>0</v>
      </c>
    </row>
    <row r="382" spans="1:9" x14ac:dyDescent="0.3">
      <c r="A382" s="101"/>
      <c r="B382" s="20"/>
      <c r="C382" s="54" t="s">
        <v>624</v>
      </c>
      <c r="D382" s="164"/>
      <c r="E382" s="102"/>
      <c r="F382" s="102"/>
      <c r="G382" s="102"/>
      <c r="H382" s="102"/>
      <c r="I382" s="142"/>
    </row>
    <row r="383" spans="1:9" x14ac:dyDescent="0.3">
      <c r="A383" s="46">
        <f>A381+1</f>
        <v>355</v>
      </c>
      <c r="B383" s="53"/>
      <c r="C383" s="49" t="s">
        <v>625</v>
      </c>
      <c r="D383" s="11">
        <v>16</v>
      </c>
      <c r="E383" s="11"/>
      <c r="F383" s="6">
        <f t="shared" si="48"/>
        <v>16</v>
      </c>
      <c r="G383" s="31" t="s">
        <v>3</v>
      </c>
      <c r="H383" s="204"/>
      <c r="I383" s="139">
        <f t="shared" ref="I383:I387" si="51">H383*F383</f>
        <v>0</v>
      </c>
    </row>
    <row r="384" spans="1:9" x14ac:dyDescent="0.3">
      <c r="A384" s="46">
        <f>A383+1</f>
        <v>356</v>
      </c>
      <c r="B384" s="53"/>
      <c r="C384" s="49" t="s">
        <v>626</v>
      </c>
      <c r="D384" s="11">
        <v>11</v>
      </c>
      <c r="E384" s="11"/>
      <c r="F384" s="6">
        <f t="shared" si="48"/>
        <v>11</v>
      </c>
      <c r="G384" s="31" t="s">
        <v>3</v>
      </c>
      <c r="H384" s="204"/>
      <c r="I384" s="139">
        <f t="shared" si="51"/>
        <v>0</v>
      </c>
    </row>
    <row r="385" spans="1:9" x14ac:dyDescent="0.3">
      <c r="A385" s="46">
        <f>A384+1</f>
        <v>357</v>
      </c>
      <c r="B385" s="53"/>
      <c r="C385" s="49" t="s">
        <v>627</v>
      </c>
      <c r="D385" s="11">
        <v>18</v>
      </c>
      <c r="E385" s="11"/>
      <c r="F385" s="6">
        <f t="shared" si="48"/>
        <v>18</v>
      </c>
      <c r="G385" s="31" t="s">
        <v>3</v>
      </c>
      <c r="H385" s="204"/>
      <c r="I385" s="139">
        <f t="shared" si="51"/>
        <v>0</v>
      </c>
    </row>
    <row r="386" spans="1:9" x14ac:dyDescent="0.3">
      <c r="A386" s="46">
        <f>A385+1</f>
        <v>358</v>
      </c>
      <c r="B386" s="53"/>
      <c r="C386" s="49" t="s">
        <v>628</v>
      </c>
      <c r="D386" s="11">
        <v>5</v>
      </c>
      <c r="E386" s="11"/>
      <c r="F386" s="6">
        <f t="shared" si="48"/>
        <v>5</v>
      </c>
      <c r="G386" s="31" t="s">
        <v>3</v>
      </c>
      <c r="H386" s="204"/>
      <c r="I386" s="139">
        <f t="shared" si="51"/>
        <v>0</v>
      </c>
    </row>
    <row r="387" spans="1:9" x14ac:dyDescent="0.3">
      <c r="A387" s="46">
        <f>A386+1</f>
        <v>359</v>
      </c>
      <c r="B387" s="53"/>
      <c r="C387" s="49" t="s">
        <v>629</v>
      </c>
      <c r="D387" s="11">
        <v>3</v>
      </c>
      <c r="E387" s="11"/>
      <c r="F387" s="6">
        <f t="shared" si="48"/>
        <v>3</v>
      </c>
      <c r="G387" s="31" t="s">
        <v>3</v>
      </c>
      <c r="H387" s="204"/>
      <c r="I387" s="139">
        <f t="shared" si="51"/>
        <v>0</v>
      </c>
    </row>
    <row r="388" spans="1:9" x14ac:dyDescent="0.3">
      <c r="A388" s="104"/>
      <c r="B388" s="105" t="s">
        <v>641</v>
      </c>
      <c r="C388" s="106"/>
      <c r="D388" s="164"/>
      <c r="E388" s="107"/>
      <c r="F388" s="102"/>
      <c r="G388" s="108"/>
      <c r="H388" s="106"/>
      <c r="I388" s="142"/>
    </row>
    <row r="389" spans="1:9" x14ac:dyDescent="0.3">
      <c r="A389" s="101"/>
      <c r="B389" s="20"/>
      <c r="C389" s="54" t="s">
        <v>630</v>
      </c>
      <c r="D389" s="164"/>
      <c r="E389" s="102"/>
      <c r="F389" s="102"/>
      <c r="G389" s="102"/>
      <c r="H389" s="102"/>
      <c r="I389" s="142"/>
    </row>
    <row r="390" spans="1:9" x14ac:dyDescent="0.3">
      <c r="A390" s="46">
        <f>A387+1</f>
        <v>360</v>
      </c>
      <c r="B390" s="53"/>
      <c r="C390" s="49" t="s">
        <v>631</v>
      </c>
      <c r="D390" s="11">
        <v>3020</v>
      </c>
      <c r="E390" s="11"/>
      <c r="F390" s="6">
        <f t="shared" ref="F390:F399" si="52">SUM(D390:E390)</f>
        <v>3020</v>
      </c>
      <c r="G390" s="31" t="s">
        <v>2</v>
      </c>
      <c r="H390" s="204"/>
      <c r="I390" s="139">
        <f t="shared" ref="I390:I399" si="53">H390*F390</f>
        <v>0</v>
      </c>
    </row>
    <row r="391" spans="1:9" x14ac:dyDescent="0.3">
      <c r="A391" s="46">
        <f>A390+1</f>
        <v>361</v>
      </c>
      <c r="B391" s="53"/>
      <c r="C391" s="49" t="s">
        <v>632</v>
      </c>
      <c r="D391" s="11">
        <v>67</v>
      </c>
      <c r="E391" s="11"/>
      <c r="F391" s="6">
        <f t="shared" si="52"/>
        <v>67</v>
      </c>
      <c r="G391" s="31" t="s">
        <v>2</v>
      </c>
      <c r="H391" s="204"/>
      <c r="I391" s="139">
        <f t="shared" si="53"/>
        <v>0</v>
      </c>
    </row>
    <row r="392" spans="1:9" x14ac:dyDescent="0.3">
      <c r="A392" s="46">
        <f t="shared" ref="A392:A399" si="54">A391+1</f>
        <v>362</v>
      </c>
      <c r="B392" s="53"/>
      <c r="C392" s="49" t="s">
        <v>633</v>
      </c>
      <c r="D392" s="11">
        <v>1705</v>
      </c>
      <c r="E392" s="11"/>
      <c r="F392" s="6">
        <f t="shared" si="52"/>
        <v>1705</v>
      </c>
      <c r="G392" s="31" t="s">
        <v>2</v>
      </c>
      <c r="H392" s="204"/>
      <c r="I392" s="139">
        <f t="shared" si="53"/>
        <v>0</v>
      </c>
    </row>
    <row r="393" spans="1:9" x14ac:dyDescent="0.3">
      <c r="A393" s="46">
        <f t="shared" si="54"/>
        <v>363</v>
      </c>
      <c r="B393" s="53"/>
      <c r="C393" s="49" t="s">
        <v>634</v>
      </c>
      <c r="D393" s="11">
        <v>5410</v>
      </c>
      <c r="E393" s="11"/>
      <c r="F393" s="6">
        <f t="shared" si="52"/>
        <v>5410</v>
      </c>
      <c r="G393" s="31" t="s">
        <v>2</v>
      </c>
      <c r="H393" s="204"/>
      <c r="I393" s="139">
        <f t="shared" si="53"/>
        <v>0</v>
      </c>
    </row>
    <row r="394" spans="1:9" x14ac:dyDescent="0.3">
      <c r="A394" s="46">
        <f t="shared" si="54"/>
        <v>364</v>
      </c>
      <c r="B394" s="53"/>
      <c r="C394" s="49" t="s">
        <v>635</v>
      </c>
      <c r="D394" s="11">
        <v>305</v>
      </c>
      <c r="E394" s="11"/>
      <c r="F394" s="6">
        <f t="shared" si="52"/>
        <v>305</v>
      </c>
      <c r="G394" s="31" t="s">
        <v>2</v>
      </c>
      <c r="H394" s="204"/>
      <c r="I394" s="139">
        <f t="shared" si="53"/>
        <v>0</v>
      </c>
    </row>
    <row r="395" spans="1:9" x14ac:dyDescent="0.3">
      <c r="A395" s="46">
        <f t="shared" si="54"/>
        <v>365</v>
      </c>
      <c r="B395" s="53"/>
      <c r="C395" s="49" t="s">
        <v>636</v>
      </c>
      <c r="D395" s="11">
        <v>250</v>
      </c>
      <c r="E395" s="11"/>
      <c r="F395" s="6">
        <f t="shared" si="52"/>
        <v>250</v>
      </c>
      <c r="G395" s="31" t="s">
        <v>2</v>
      </c>
      <c r="H395" s="204"/>
      <c r="I395" s="139">
        <f t="shared" si="53"/>
        <v>0</v>
      </c>
    </row>
    <row r="396" spans="1:9" ht="21.6" x14ac:dyDescent="0.3">
      <c r="A396" s="46">
        <f t="shared" si="54"/>
        <v>366</v>
      </c>
      <c r="B396" s="53"/>
      <c r="C396" s="49" t="s">
        <v>637</v>
      </c>
      <c r="D396" s="11">
        <v>100</v>
      </c>
      <c r="E396" s="11"/>
      <c r="F396" s="6">
        <f t="shared" si="52"/>
        <v>100</v>
      </c>
      <c r="G396" s="31" t="s">
        <v>642</v>
      </c>
      <c r="H396" s="204"/>
      <c r="I396" s="139">
        <f t="shared" si="53"/>
        <v>0</v>
      </c>
    </row>
    <row r="397" spans="1:9" x14ac:dyDescent="0.3">
      <c r="A397" s="46">
        <f t="shared" si="54"/>
        <v>367</v>
      </c>
      <c r="B397" s="53"/>
      <c r="C397" s="49" t="s">
        <v>638</v>
      </c>
      <c r="D397" s="11">
        <v>1</v>
      </c>
      <c r="E397" s="11"/>
      <c r="F397" s="6">
        <f t="shared" si="52"/>
        <v>1</v>
      </c>
      <c r="G397" s="31" t="s">
        <v>1</v>
      </c>
      <c r="H397" s="204"/>
      <c r="I397" s="139">
        <f t="shared" si="53"/>
        <v>0</v>
      </c>
    </row>
    <row r="398" spans="1:9" x14ac:dyDescent="0.3">
      <c r="A398" s="46">
        <f t="shared" si="54"/>
        <v>368</v>
      </c>
      <c r="B398" s="53"/>
      <c r="C398" s="49" t="s">
        <v>639</v>
      </c>
      <c r="D398" s="11">
        <v>31</v>
      </c>
      <c r="E398" s="11"/>
      <c r="F398" s="6">
        <f t="shared" si="52"/>
        <v>31</v>
      </c>
      <c r="G398" s="31" t="s">
        <v>3</v>
      </c>
      <c r="H398" s="204"/>
      <c r="I398" s="139">
        <f t="shared" si="53"/>
        <v>0</v>
      </c>
    </row>
    <row r="399" spans="1:9" ht="21.6" x14ac:dyDescent="0.3">
      <c r="A399" s="46">
        <f t="shared" si="54"/>
        <v>369</v>
      </c>
      <c r="B399" s="53"/>
      <c r="C399" s="49" t="s">
        <v>640</v>
      </c>
      <c r="D399" s="11">
        <v>6</v>
      </c>
      <c r="E399" s="11"/>
      <c r="F399" s="6">
        <f t="shared" si="52"/>
        <v>6</v>
      </c>
      <c r="G399" s="31" t="s">
        <v>3</v>
      </c>
      <c r="H399" s="204"/>
      <c r="I399" s="139">
        <f t="shared" si="53"/>
        <v>0</v>
      </c>
    </row>
    <row r="400" spans="1:9" x14ac:dyDescent="0.3">
      <c r="A400" s="129"/>
      <c r="B400" s="130"/>
      <c r="C400" s="131" t="s">
        <v>643</v>
      </c>
      <c r="D400" s="132"/>
      <c r="E400" s="132"/>
      <c r="F400" s="132"/>
      <c r="G400" s="133"/>
      <c r="H400" s="134"/>
      <c r="I400" s="143">
        <f>SUM(I272:I399)</f>
        <v>20000</v>
      </c>
    </row>
    <row r="401" spans="1:9" x14ac:dyDescent="0.3">
      <c r="A401" s="173"/>
      <c r="B401" s="174"/>
      <c r="C401" s="175" t="s">
        <v>769</v>
      </c>
      <c r="D401" s="176"/>
      <c r="E401" s="176"/>
      <c r="F401" s="176"/>
      <c r="G401" s="177"/>
      <c r="H401" s="185">
        <v>0.1</v>
      </c>
      <c r="I401" s="178">
        <f>I400*H401</f>
        <v>2000</v>
      </c>
    </row>
    <row r="402" spans="1:9" x14ac:dyDescent="0.3">
      <c r="A402" s="116"/>
      <c r="B402" s="117"/>
      <c r="C402" s="117"/>
      <c r="D402" s="118" t="s">
        <v>720</v>
      </c>
      <c r="E402" s="119"/>
      <c r="F402" s="120"/>
      <c r="G402" s="121"/>
      <c r="H402" s="117"/>
      <c r="I402" s="144"/>
    </row>
    <row r="403" spans="1:9" x14ac:dyDescent="0.3">
      <c r="A403" s="122"/>
      <c r="B403" s="123" t="s">
        <v>644</v>
      </c>
      <c r="C403" s="124"/>
      <c r="D403" s="125"/>
      <c r="E403" s="126"/>
      <c r="F403" s="127"/>
      <c r="G403" s="128"/>
      <c r="H403" s="124"/>
      <c r="I403" s="145"/>
    </row>
    <row r="404" spans="1:9" x14ac:dyDescent="0.3">
      <c r="A404" s="101"/>
      <c r="B404" s="20"/>
      <c r="C404" s="52" t="s">
        <v>645</v>
      </c>
      <c r="D404" s="105"/>
      <c r="E404" s="105"/>
      <c r="F404" s="105"/>
      <c r="G404" s="105"/>
      <c r="H404" s="210"/>
      <c r="I404" s="146"/>
    </row>
    <row r="405" spans="1:9" x14ac:dyDescent="0.3">
      <c r="A405" s="46">
        <f>A399+1</f>
        <v>370</v>
      </c>
      <c r="B405" s="53"/>
      <c r="C405" s="45" t="s">
        <v>646</v>
      </c>
      <c r="D405" s="11">
        <v>280</v>
      </c>
      <c r="E405" s="11"/>
      <c r="F405" s="6">
        <f t="shared" ref="F405:F417" si="55">SUM(D405:E405)</f>
        <v>280</v>
      </c>
      <c r="G405" s="31" t="s">
        <v>2</v>
      </c>
      <c r="H405" s="204"/>
      <c r="I405" s="136">
        <f>H405*F405</f>
        <v>0</v>
      </c>
    </row>
    <row r="406" spans="1:9" x14ac:dyDescent="0.3">
      <c r="A406" s="46">
        <f t="shared" ref="A406:A417" si="56">A405+1</f>
        <v>371</v>
      </c>
      <c r="B406" s="53"/>
      <c r="C406" s="45" t="s">
        <v>647</v>
      </c>
      <c r="D406" s="11">
        <v>113</v>
      </c>
      <c r="E406" s="11"/>
      <c r="F406" s="6">
        <f t="shared" si="55"/>
        <v>113</v>
      </c>
      <c r="G406" s="31" t="s">
        <v>2</v>
      </c>
      <c r="H406" s="204"/>
      <c r="I406" s="136">
        <f t="shared" ref="I406:I417" si="57">H406*F406</f>
        <v>0</v>
      </c>
    </row>
    <row r="407" spans="1:9" x14ac:dyDescent="0.3">
      <c r="A407" s="46">
        <f t="shared" si="56"/>
        <v>372</v>
      </c>
      <c r="B407" s="53"/>
      <c r="C407" s="45" t="s">
        <v>648</v>
      </c>
      <c r="D407" s="11">
        <v>1508</v>
      </c>
      <c r="E407" s="11"/>
      <c r="F407" s="6">
        <f t="shared" si="55"/>
        <v>1508</v>
      </c>
      <c r="G407" s="31" t="s">
        <v>2</v>
      </c>
      <c r="H407" s="204"/>
      <c r="I407" s="136">
        <f t="shared" si="57"/>
        <v>0</v>
      </c>
    </row>
    <row r="408" spans="1:9" x14ac:dyDescent="0.3">
      <c r="A408" s="46">
        <f t="shared" si="56"/>
        <v>373</v>
      </c>
      <c r="B408" s="53"/>
      <c r="C408" s="45" t="s">
        <v>649</v>
      </c>
      <c r="D408" s="11">
        <v>587</v>
      </c>
      <c r="E408" s="11"/>
      <c r="F408" s="6">
        <f t="shared" si="55"/>
        <v>587</v>
      </c>
      <c r="G408" s="31" t="s">
        <v>2</v>
      </c>
      <c r="H408" s="204"/>
      <c r="I408" s="136">
        <f t="shared" si="57"/>
        <v>0</v>
      </c>
    </row>
    <row r="409" spans="1:9" x14ac:dyDescent="0.3">
      <c r="A409" s="46">
        <f t="shared" si="56"/>
        <v>374</v>
      </c>
      <c r="B409" s="53"/>
      <c r="C409" s="45" t="s">
        <v>650</v>
      </c>
      <c r="D409" s="11">
        <v>85</v>
      </c>
      <c r="E409" s="11"/>
      <c r="F409" s="6">
        <f t="shared" si="55"/>
        <v>85</v>
      </c>
      <c r="G409" s="31" t="s">
        <v>2</v>
      </c>
      <c r="H409" s="204"/>
      <c r="I409" s="136">
        <f t="shared" si="57"/>
        <v>0</v>
      </c>
    </row>
    <row r="410" spans="1:9" x14ac:dyDescent="0.3">
      <c r="A410" s="46">
        <f t="shared" si="56"/>
        <v>375</v>
      </c>
      <c r="B410" s="53"/>
      <c r="C410" s="45" t="s">
        <v>651</v>
      </c>
      <c r="D410" s="11">
        <v>230</v>
      </c>
      <c r="E410" s="11"/>
      <c r="F410" s="6">
        <f t="shared" si="55"/>
        <v>230</v>
      </c>
      <c r="G410" s="31" t="s">
        <v>2</v>
      </c>
      <c r="H410" s="204"/>
      <c r="I410" s="136">
        <f t="shared" si="57"/>
        <v>0</v>
      </c>
    </row>
    <row r="411" spans="1:9" x14ac:dyDescent="0.3">
      <c r="A411" s="46">
        <f t="shared" si="56"/>
        <v>376</v>
      </c>
      <c r="B411" s="53"/>
      <c r="C411" s="45" t="s">
        <v>652</v>
      </c>
      <c r="D411" s="11">
        <v>233</v>
      </c>
      <c r="E411" s="11"/>
      <c r="F411" s="6">
        <f t="shared" si="55"/>
        <v>233</v>
      </c>
      <c r="G411" s="31" t="s">
        <v>2</v>
      </c>
      <c r="H411" s="204"/>
      <c r="I411" s="136">
        <f t="shared" si="57"/>
        <v>0</v>
      </c>
    </row>
    <row r="412" spans="1:9" x14ac:dyDescent="0.3">
      <c r="A412" s="46">
        <f t="shared" si="56"/>
        <v>377</v>
      </c>
      <c r="B412" s="53"/>
      <c r="C412" s="45" t="s">
        <v>653</v>
      </c>
      <c r="D412" s="11">
        <v>10</v>
      </c>
      <c r="E412" s="11"/>
      <c r="F412" s="6">
        <f t="shared" si="55"/>
        <v>10</v>
      </c>
      <c r="G412" s="31" t="s">
        <v>2</v>
      </c>
      <c r="H412" s="204"/>
      <c r="I412" s="136">
        <f t="shared" si="57"/>
        <v>0</v>
      </c>
    </row>
    <row r="413" spans="1:9" x14ac:dyDescent="0.3">
      <c r="A413" s="46">
        <f t="shared" si="56"/>
        <v>378</v>
      </c>
      <c r="B413" s="53"/>
      <c r="C413" s="45" t="s">
        <v>654</v>
      </c>
      <c r="D413" s="11">
        <v>790</v>
      </c>
      <c r="E413" s="11"/>
      <c r="F413" s="6">
        <f t="shared" si="55"/>
        <v>790</v>
      </c>
      <c r="G413" s="31" t="s">
        <v>2</v>
      </c>
      <c r="H413" s="204"/>
      <c r="I413" s="136">
        <f t="shared" si="57"/>
        <v>0</v>
      </c>
    </row>
    <row r="414" spans="1:9" x14ac:dyDescent="0.3">
      <c r="A414" s="46">
        <f t="shared" si="56"/>
        <v>379</v>
      </c>
      <c r="B414" s="53"/>
      <c r="C414" s="45" t="s">
        <v>655</v>
      </c>
      <c r="D414" s="11">
        <v>75</v>
      </c>
      <c r="E414" s="11"/>
      <c r="F414" s="6">
        <f t="shared" si="55"/>
        <v>75</v>
      </c>
      <c r="G414" s="31" t="s">
        <v>2</v>
      </c>
      <c r="H414" s="204"/>
      <c r="I414" s="136">
        <f t="shared" si="57"/>
        <v>0</v>
      </c>
    </row>
    <row r="415" spans="1:9" x14ac:dyDescent="0.3">
      <c r="A415" s="46">
        <f t="shared" si="56"/>
        <v>380</v>
      </c>
      <c r="B415" s="53"/>
      <c r="C415" s="45" t="s">
        <v>656</v>
      </c>
      <c r="D415" s="11">
        <v>1049</v>
      </c>
      <c r="E415" s="11"/>
      <c r="F415" s="6">
        <f t="shared" si="55"/>
        <v>1049</v>
      </c>
      <c r="G415" s="31" t="s">
        <v>2</v>
      </c>
      <c r="H415" s="204"/>
      <c r="I415" s="136">
        <f t="shared" si="57"/>
        <v>0</v>
      </c>
    </row>
    <row r="416" spans="1:9" x14ac:dyDescent="0.3">
      <c r="A416" s="46">
        <f t="shared" si="56"/>
        <v>381</v>
      </c>
      <c r="B416" s="53"/>
      <c r="C416" s="45" t="s">
        <v>657</v>
      </c>
      <c r="D416" s="11">
        <v>626</v>
      </c>
      <c r="E416" s="11"/>
      <c r="F416" s="6">
        <f t="shared" si="55"/>
        <v>626</v>
      </c>
      <c r="G416" s="31" t="s">
        <v>2</v>
      </c>
      <c r="H416" s="204"/>
      <c r="I416" s="136">
        <f t="shared" si="57"/>
        <v>0</v>
      </c>
    </row>
    <row r="417" spans="1:9" x14ac:dyDescent="0.3">
      <c r="A417" s="46">
        <f t="shared" si="56"/>
        <v>382</v>
      </c>
      <c r="B417" s="53"/>
      <c r="C417" s="45" t="s">
        <v>658</v>
      </c>
      <c r="D417" s="11">
        <v>125</v>
      </c>
      <c r="E417" s="11"/>
      <c r="F417" s="6">
        <f t="shared" si="55"/>
        <v>125</v>
      </c>
      <c r="G417" s="31" t="s">
        <v>2</v>
      </c>
      <c r="H417" s="204"/>
      <c r="I417" s="136">
        <f t="shared" si="57"/>
        <v>0</v>
      </c>
    </row>
    <row r="418" spans="1:9" x14ac:dyDescent="0.3">
      <c r="A418" s="101"/>
      <c r="B418" s="20"/>
      <c r="C418" s="52" t="s">
        <v>659</v>
      </c>
      <c r="D418" s="165"/>
      <c r="E418" s="105"/>
      <c r="F418" s="105"/>
      <c r="G418" s="105"/>
      <c r="H418" s="105"/>
      <c r="I418" s="146"/>
    </row>
    <row r="419" spans="1:9" x14ac:dyDescent="0.3">
      <c r="A419" s="46">
        <f>A417+1</f>
        <v>383</v>
      </c>
      <c r="B419" s="53"/>
      <c r="C419" s="45" t="s">
        <v>660</v>
      </c>
      <c r="D419" s="11">
        <v>5</v>
      </c>
      <c r="E419" s="11"/>
      <c r="F419" s="6">
        <f t="shared" ref="F419:F437" si="58">SUM(D419:E419)</f>
        <v>5</v>
      </c>
      <c r="G419" s="31" t="s">
        <v>3</v>
      </c>
      <c r="H419" s="204"/>
      <c r="I419" s="136">
        <f t="shared" ref="I419:I437" si="59">H419*F419</f>
        <v>0</v>
      </c>
    </row>
    <row r="420" spans="1:9" x14ac:dyDescent="0.3">
      <c r="A420" s="46">
        <f>A419+1</f>
        <v>384</v>
      </c>
      <c r="B420" s="53"/>
      <c r="C420" s="45" t="s">
        <v>661</v>
      </c>
      <c r="D420" s="11">
        <v>1</v>
      </c>
      <c r="E420" s="11"/>
      <c r="F420" s="6">
        <f t="shared" si="58"/>
        <v>1</v>
      </c>
      <c r="G420" s="31" t="s">
        <v>3</v>
      </c>
      <c r="H420" s="204"/>
      <c r="I420" s="136">
        <f t="shared" si="59"/>
        <v>0</v>
      </c>
    </row>
    <row r="421" spans="1:9" x14ac:dyDescent="0.3">
      <c r="A421" s="46">
        <f t="shared" ref="A421:A437" si="60">A420+1</f>
        <v>385</v>
      </c>
      <c r="B421" s="53"/>
      <c r="C421" s="45" t="s">
        <v>662</v>
      </c>
      <c r="D421" s="11">
        <v>1</v>
      </c>
      <c r="E421" s="11"/>
      <c r="F421" s="6">
        <f t="shared" si="58"/>
        <v>1</v>
      </c>
      <c r="G421" s="31" t="s">
        <v>3</v>
      </c>
      <c r="H421" s="204"/>
      <c r="I421" s="136">
        <f t="shared" si="59"/>
        <v>0</v>
      </c>
    </row>
    <row r="422" spans="1:9" x14ac:dyDescent="0.3">
      <c r="A422" s="46">
        <f t="shared" si="60"/>
        <v>386</v>
      </c>
      <c r="B422" s="53"/>
      <c r="C422" s="45" t="s">
        <v>663</v>
      </c>
      <c r="D422" s="11">
        <v>1</v>
      </c>
      <c r="E422" s="11"/>
      <c r="F422" s="6">
        <f t="shared" si="58"/>
        <v>1</v>
      </c>
      <c r="G422" s="31" t="s">
        <v>3</v>
      </c>
      <c r="H422" s="204"/>
      <c r="I422" s="136">
        <f t="shared" si="59"/>
        <v>0</v>
      </c>
    </row>
    <row r="423" spans="1:9" x14ac:dyDescent="0.3">
      <c r="A423" s="46">
        <f t="shared" si="60"/>
        <v>387</v>
      </c>
      <c r="B423" s="53"/>
      <c r="C423" s="45" t="s">
        <v>664</v>
      </c>
      <c r="D423" s="11">
        <v>37</v>
      </c>
      <c r="E423" s="11"/>
      <c r="F423" s="6">
        <f t="shared" si="58"/>
        <v>37</v>
      </c>
      <c r="G423" s="31" t="s">
        <v>3</v>
      </c>
      <c r="H423" s="204"/>
      <c r="I423" s="136">
        <f t="shared" si="59"/>
        <v>0</v>
      </c>
    </row>
    <row r="424" spans="1:9" x14ac:dyDescent="0.3">
      <c r="A424" s="46">
        <f t="shared" si="60"/>
        <v>388</v>
      </c>
      <c r="B424" s="53"/>
      <c r="C424" s="45" t="s">
        <v>665</v>
      </c>
      <c r="D424" s="11">
        <v>2</v>
      </c>
      <c r="E424" s="11"/>
      <c r="F424" s="6">
        <f t="shared" si="58"/>
        <v>2</v>
      </c>
      <c r="G424" s="31" t="s">
        <v>3</v>
      </c>
      <c r="H424" s="204"/>
      <c r="I424" s="136">
        <f t="shared" si="59"/>
        <v>0</v>
      </c>
    </row>
    <row r="425" spans="1:9" x14ac:dyDescent="0.3">
      <c r="A425" s="46">
        <f t="shared" si="60"/>
        <v>389</v>
      </c>
      <c r="B425" s="53"/>
      <c r="C425" s="45" t="s">
        <v>666</v>
      </c>
      <c r="D425" s="11">
        <v>1</v>
      </c>
      <c r="E425" s="11"/>
      <c r="F425" s="6">
        <f t="shared" si="58"/>
        <v>1</v>
      </c>
      <c r="G425" s="31" t="s">
        <v>3</v>
      </c>
      <c r="H425" s="204"/>
      <c r="I425" s="136">
        <f t="shared" si="59"/>
        <v>0</v>
      </c>
    </row>
    <row r="426" spans="1:9" x14ac:dyDescent="0.3">
      <c r="A426" s="46">
        <f t="shared" si="60"/>
        <v>390</v>
      </c>
      <c r="B426" s="53"/>
      <c r="C426" s="45" t="s">
        <v>667</v>
      </c>
      <c r="D426" s="11">
        <v>1</v>
      </c>
      <c r="E426" s="11"/>
      <c r="F426" s="6">
        <f t="shared" si="58"/>
        <v>1</v>
      </c>
      <c r="G426" s="31" t="s">
        <v>3</v>
      </c>
      <c r="H426" s="204"/>
      <c r="I426" s="136">
        <f t="shared" si="59"/>
        <v>0</v>
      </c>
    </row>
    <row r="427" spans="1:9" x14ac:dyDescent="0.3">
      <c r="A427" s="46">
        <f t="shared" si="60"/>
        <v>391</v>
      </c>
      <c r="B427" s="53"/>
      <c r="C427" s="45" t="s">
        <v>668</v>
      </c>
      <c r="D427" s="11">
        <v>1</v>
      </c>
      <c r="E427" s="11"/>
      <c r="F427" s="6">
        <f t="shared" si="58"/>
        <v>1</v>
      </c>
      <c r="G427" s="31" t="s">
        <v>3</v>
      </c>
      <c r="H427" s="204"/>
      <c r="I427" s="136">
        <f t="shared" si="59"/>
        <v>0</v>
      </c>
    </row>
    <row r="428" spans="1:9" x14ac:dyDescent="0.3">
      <c r="A428" s="46">
        <f t="shared" si="60"/>
        <v>392</v>
      </c>
      <c r="B428" s="53"/>
      <c r="C428" s="45" t="s">
        <v>669</v>
      </c>
      <c r="D428" s="11">
        <v>2</v>
      </c>
      <c r="E428" s="11"/>
      <c r="F428" s="6">
        <f t="shared" si="58"/>
        <v>2</v>
      </c>
      <c r="G428" s="31" t="s">
        <v>3</v>
      </c>
      <c r="H428" s="204"/>
      <c r="I428" s="136">
        <f t="shared" si="59"/>
        <v>0</v>
      </c>
    </row>
    <row r="429" spans="1:9" x14ac:dyDescent="0.3">
      <c r="A429" s="46">
        <f t="shared" si="60"/>
        <v>393</v>
      </c>
      <c r="B429" s="53"/>
      <c r="C429" s="45" t="s">
        <v>670</v>
      </c>
      <c r="D429" s="11">
        <v>9</v>
      </c>
      <c r="E429" s="11"/>
      <c r="F429" s="6">
        <f t="shared" si="58"/>
        <v>9</v>
      </c>
      <c r="G429" s="31" t="s">
        <v>3</v>
      </c>
      <c r="H429" s="204"/>
      <c r="I429" s="136">
        <f t="shared" si="59"/>
        <v>0</v>
      </c>
    </row>
    <row r="430" spans="1:9" x14ac:dyDescent="0.3">
      <c r="A430" s="46">
        <f t="shared" si="60"/>
        <v>394</v>
      </c>
      <c r="B430" s="53"/>
      <c r="C430" s="45" t="s">
        <v>671</v>
      </c>
      <c r="D430" s="11">
        <v>1</v>
      </c>
      <c r="E430" s="11"/>
      <c r="F430" s="6">
        <f t="shared" si="58"/>
        <v>1</v>
      </c>
      <c r="G430" s="31" t="s">
        <v>3</v>
      </c>
      <c r="H430" s="204"/>
      <c r="I430" s="136">
        <f t="shared" si="59"/>
        <v>0</v>
      </c>
    </row>
    <row r="431" spans="1:9" x14ac:dyDescent="0.3">
      <c r="A431" s="46">
        <f t="shared" si="60"/>
        <v>395</v>
      </c>
      <c r="B431" s="53"/>
      <c r="C431" s="45" t="s">
        <v>672</v>
      </c>
      <c r="D431" s="11">
        <v>1</v>
      </c>
      <c r="E431" s="11"/>
      <c r="F431" s="6">
        <f t="shared" si="58"/>
        <v>1</v>
      </c>
      <c r="G431" s="31" t="s">
        <v>3</v>
      </c>
      <c r="H431" s="204"/>
      <c r="I431" s="136">
        <f t="shared" si="59"/>
        <v>0</v>
      </c>
    </row>
    <row r="432" spans="1:9" x14ac:dyDescent="0.3">
      <c r="A432" s="46">
        <f t="shared" si="60"/>
        <v>396</v>
      </c>
      <c r="B432" s="53"/>
      <c r="C432" s="45" t="s">
        <v>673</v>
      </c>
      <c r="D432" s="11">
        <v>2</v>
      </c>
      <c r="E432" s="11"/>
      <c r="F432" s="6">
        <f t="shared" si="58"/>
        <v>2</v>
      </c>
      <c r="G432" s="31" t="s">
        <v>3</v>
      </c>
      <c r="H432" s="204"/>
      <c r="I432" s="136">
        <f t="shared" si="59"/>
        <v>0</v>
      </c>
    </row>
    <row r="433" spans="1:9" x14ac:dyDescent="0.3">
      <c r="A433" s="46">
        <f t="shared" si="60"/>
        <v>397</v>
      </c>
      <c r="B433" s="53"/>
      <c r="C433" s="45" t="s">
        <v>674</v>
      </c>
      <c r="D433" s="11">
        <v>2</v>
      </c>
      <c r="E433" s="11"/>
      <c r="F433" s="6">
        <f t="shared" si="58"/>
        <v>2</v>
      </c>
      <c r="G433" s="31" t="s">
        <v>3</v>
      </c>
      <c r="H433" s="204"/>
      <c r="I433" s="136">
        <f t="shared" si="59"/>
        <v>0</v>
      </c>
    </row>
    <row r="434" spans="1:9" x14ac:dyDescent="0.3">
      <c r="A434" s="46">
        <f t="shared" si="60"/>
        <v>398</v>
      </c>
      <c r="B434" s="53"/>
      <c r="C434" s="45" t="s">
        <v>675</v>
      </c>
      <c r="D434" s="11">
        <v>8</v>
      </c>
      <c r="E434" s="11"/>
      <c r="F434" s="6">
        <f t="shared" si="58"/>
        <v>8</v>
      </c>
      <c r="G434" s="31" t="s">
        <v>3</v>
      </c>
      <c r="H434" s="204"/>
      <c r="I434" s="136">
        <f t="shared" si="59"/>
        <v>0</v>
      </c>
    </row>
    <row r="435" spans="1:9" x14ac:dyDescent="0.3">
      <c r="A435" s="46">
        <f t="shared" si="60"/>
        <v>399</v>
      </c>
      <c r="B435" s="53"/>
      <c r="C435" s="45" t="s">
        <v>676</v>
      </c>
      <c r="D435" s="11">
        <v>1</v>
      </c>
      <c r="E435" s="11"/>
      <c r="F435" s="6">
        <f t="shared" si="58"/>
        <v>1</v>
      </c>
      <c r="G435" s="31" t="s">
        <v>3</v>
      </c>
      <c r="H435" s="204"/>
      <c r="I435" s="136">
        <f t="shared" si="59"/>
        <v>0</v>
      </c>
    </row>
    <row r="436" spans="1:9" x14ac:dyDescent="0.3">
      <c r="A436" s="46">
        <f t="shared" si="60"/>
        <v>400</v>
      </c>
      <c r="B436" s="53"/>
      <c r="C436" s="45" t="s">
        <v>677</v>
      </c>
      <c r="D436" s="11">
        <v>2</v>
      </c>
      <c r="E436" s="11"/>
      <c r="F436" s="6">
        <f t="shared" si="58"/>
        <v>2</v>
      </c>
      <c r="G436" s="31" t="s">
        <v>3</v>
      </c>
      <c r="H436" s="204"/>
      <c r="I436" s="136">
        <f t="shared" si="59"/>
        <v>0</v>
      </c>
    </row>
    <row r="437" spans="1:9" x14ac:dyDescent="0.3">
      <c r="A437" s="46">
        <f t="shared" si="60"/>
        <v>401</v>
      </c>
      <c r="B437" s="53"/>
      <c r="C437" s="45" t="s">
        <v>678</v>
      </c>
      <c r="D437" s="11">
        <v>2</v>
      </c>
      <c r="E437" s="11"/>
      <c r="F437" s="6">
        <f t="shared" si="58"/>
        <v>2</v>
      </c>
      <c r="G437" s="31" t="s">
        <v>3</v>
      </c>
      <c r="H437" s="204"/>
      <c r="I437" s="136">
        <f t="shared" si="59"/>
        <v>0</v>
      </c>
    </row>
    <row r="438" spans="1:9" x14ac:dyDescent="0.3">
      <c r="A438" s="101"/>
      <c r="B438" s="20"/>
      <c r="C438" s="52" t="s">
        <v>679</v>
      </c>
      <c r="D438" s="165"/>
      <c r="E438" s="105"/>
      <c r="F438" s="105"/>
      <c r="G438" s="105"/>
      <c r="H438" s="105"/>
      <c r="I438" s="146"/>
    </row>
    <row r="439" spans="1:9" x14ac:dyDescent="0.3">
      <c r="A439" s="46">
        <f>A437+1</f>
        <v>402</v>
      </c>
      <c r="B439" s="53"/>
      <c r="C439" s="45" t="s">
        <v>680</v>
      </c>
      <c r="D439" s="11">
        <v>1600</v>
      </c>
      <c r="E439" s="11"/>
      <c r="F439" s="6">
        <f t="shared" ref="F439:F443" si="61">SUM(D439:E439)</f>
        <v>1600</v>
      </c>
      <c r="G439" s="31" t="s">
        <v>2</v>
      </c>
      <c r="H439" s="204"/>
      <c r="I439" s="136">
        <f t="shared" ref="I439:I443" si="62">H439*F439</f>
        <v>0</v>
      </c>
    </row>
    <row r="440" spans="1:9" x14ac:dyDescent="0.3">
      <c r="A440" s="46">
        <f>A439+1</f>
        <v>403</v>
      </c>
      <c r="B440" s="53"/>
      <c r="C440" s="45" t="s">
        <v>681</v>
      </c>
      <c r="D440" s="11">
        <v>6</v>
      </c>
      <c r="E440" s="11"/>
      <c r="F440" s="6">
        <f t="shared" si="61"/>
        <v>6</v>
      </c>
      <c r="G440" s="31" t="s">
        <v>3</v>
      </c>
      <c r="H440" s="204"/>
      <c r="I440" s="136">
        <f t="shared" si="62"/>
        <v>0</v>
      </c>
    </row>
    <row r="441" spans="1:9" x14ac:dyDescent="0.3">
      <c r="A441" s="46">
        <f>A440+1</f>
        <v>404</v>
      </c>
      <c r="B441" s="53"/>
      <c r="C441" s="45" t="s">
        <v>682</v>
      </c>
      <c r="D441" s="11">
        <v>1</v>
      </c>
      <c r="E441" s="11"/>
      <c r="F441" s="6">
        <f t="shared" si="61"/>
        <v>1</v>
      </c>
      <c r="G441" s="31" t="s">
        <v>3</v>
      </c>
      <c r="H441" s="204"/>
      <c r="I441" s="136">
        <f t="shared" si="62"/>
        <v>0</v>
      </c>
    </row>
    <row r="442" spans="1:9" x14ac:dyDescent="0.3">
      <c r="A442" s="46">
        <f>A441+1</f>
        <v>405</v>
      </c>
      <c r="B442" s="53"/>
      <c r="C442" s="45" t="s">
        <v>683</v>
      </c>
      <c r="D442" s="11">
        <v>88</v>
      </c>
      <c r="E442" s="11"/>
      <c r="F442" s="6">
        <f t="shared" si="61"/>
        <v>88</v>
      </c>
      <c r="G442" s="31" t="s">
        <v>3</v>
      </c>
      <c r="H442" s="204"/>
      <c r="I442" s="136">
        <f t="shared" si="62"/>
        <v>0</v>
      </c>
    </row>
    <row r="443" spans="1:9" x14ac:dyDescent="0.3">
      <c r="A443" s="46">
        <f>A442+1</f>
        <v>406</v>
      </c>
      <c r="B443" s="53"/>
      <c r="C443" s="45" t="s">
        <v>684</v>
      </c>
      <c r="D443" s="11">
        <v>205</v>
      </c>
      <c r="E443" s="11"/>
      <c r="F443" s="6">
        <f t="shared" si="61"/>
        <v>205</v>
      </c>
      <c r="G443" s="31" t="s">
        <v>2</v>
      </c>
      <c r="H443" s="204"/>
      <c r="I443" s="136">
        <f t="shared" si="62"/>
        <v>0</v>
      </c>
    </row>
    <row r="444" spans="1:9" x14ac:dyDescent="0.3">
      <c r="A444" s="101"/>
      <c r="B444" s="20"/>
      <c r="C444" s="52" t="s">
        <v>685</v>
      </c>
      <c r="D444" s="165"/>
      <c r="E444" s="105"/>
      <c r="F444" s="105"/>
      <c r="G444" s="105"/>
      <c r="H444" s="105"/>
      <c r="I444" s="146"/>
    </row>
    <row r="445" spans="1:9" x14ac:dyDescent="0.3">
      <c r="A445" s="46">
        <f>A443+1</f>
        <v>407</v>
      </c>
      <c r="B445" s="53"/>
      <c r="C445" s="45" t="s">
        <v>686</v>
      </c>
      <c r="D445" s="11">
        <v>6</v>
      </c>
      <c r="E445" s="11"/>
      <c r="F445" s="6">
        <f t="shared" ref="F445:F450" si="63">SUM(D445:E445)</f>
        <v>6</v>
      </c>
      <c r="G445" s="31" t="s">
        <v>3</v>
      </c>
      <c r="H445" s="204"/>
      <c r="I445" s="136">
        <f t="shared" ref="I445:I450" si="64">H445*F445</f>
        <v>0</v>
      </c>
    </row>
    <row r="446" spans="1:9" x14ac:dyDescent="0.3">
      <c r="A446" s="46">
        <f>A445+1</f>
        <v>408</v>
      </c>
      <c r="B446" s="53"/>
      <c r="C446" s="45" t="s">
        <v>687</v>
      </c>
      <c r="D446" s="11">
        <v>1</v>
      </c>
      <c r="E446" s="11"/>
      <c r="F446" s="6">
        <f t="shared" si="63"/>
        <v>1</v>
      </c>
      <c r="G446" s="31" t="s">
        <v>3</v>
      </c>
      <c r="H446" s="204"/>
      <c r="I446" s="136">
        <f t="shared" si="64"/>
        <v>0</v>
      </c>
    </row>
    <row r="447" spans="1:9" x14ac:dyDescent="0.3">
      <c r="A447" s="46">
        <f>A446+1</f>
        <v>409</v>
      </c>
      <c r="B447" s="53"/>
      <c r="C447" s="45" t="s">
        <v>688</v>
      </c>
      <c r="D447" s="11">
        <v>1</v>
      </c>
      <c r="E447" s="11"/>
      <c r="F447" s="6">
        <f t="shared" si="63"/>
        <v>1</v>
      </c>
      <c r="G447" s="31" t="s">
        <v>3</v>
      </c>
      <c r="H447" s="204"/>
      <c r="I447" s="136">
        <f t="shared" si="64"/>
        <v>0</v>
      </c>
    </row>
    <row r="448" spans="1:9" x14ac:dyDescent="0.3">
      <c r="A448" s="46">
        <f>A447+1</f>
        <v>410</v>
      </c>
      <c r="B448" s="53"/>
      <c r="C448" s="45" t="s">
        <v>689</v>
      </c>
      <c r="D448" s="11">
        <v>2</v>
      </c>
      <c r="E448" s="11"/>
      <c r="F448" s="6">
        <f t="shared" si="63"/>
        <v>2</v>
      </c>
      <c r="G448" s="31" t="s">
        <v>3</v>
      </c>
      <c r="H448" s="204"/>
      <c r="I448" s="136">
        <f t="shared" si="64"/>
        <v>0</v>
      </c>
    </row>
    <row r="449" spans="1:9" x14ac:dyDescent="0.3">
      <c r="A449" s="46">
        <f>A448+1</f>
        <v>411</v>
      </c>
      <c r="B449" s="53"/>
      <c r="C449" s="45" t="s">
        <v>690</v>
      </c>
      <c r="D449" s="11">
        <v>2</v>
      </c>
      <c r="E449" s="11"/>
      <c r="F449" s="6">
        <f t="shared" si="63"/>
        <v>2</v>
      </c>
      <c r="G449" s="31" t="s">
        <v>3</v>
      </c>
      <c r="H449" s="204"/>
      <c r="I449" s="136">
        <f t="shared" si="64"/>
        <v>0</v>
      </c>
    </row>
    <row r="450" spans="1:9" x14ac:dyDescent="0.3">
      <c r="A450" s="46">
        <f>A449+1</f>
        <v>412</v>
      </c>
      <c r="B450" s="53"/>
      <c r="C450" s="45" t="s">
        <v>691</v>
      </c>
      <c r="D450" s="11">
        <v>1</v>
      </c>
      <c r="E450" s="11"/>
      <c r="F450" s="6">
        <f t="shared" si="63"/>
        <v>1</v>
      </c>
      <c r="G450" s="31" t="s">
        <v>3</v>
      </c>
      <c r="H450" s="204"/>
      <c r="I450" s="136">
        <f t="shared" si="64"/>
        <v>0</v>
      </c>
    </row>
    <row r="451" spans="1:9" x14ac:dyDescent="0.3">
      <c r="A451" s="101"/>
      <c r="B451" s="20"/>
      <c r="C451" s="52" t="s">
        <v>692</v>
      </c>
      <c r="D451" s="165"/>
      <c r="E451" s="105"/>
      <c r="F451" s="105"/>
      <c r="G451" s="105"/>
      <c r="H451" s="105"/>
      <c r="I451" s="146"/>
    </row>
    <row r="452" spans="1:9" x14ac:dyDescent="0.3">
      <c r="A452" s="46">
        <f>A450+1</f>
        <v>413</v>
      </c>
      <c r="B452" s="53"/>
      <c r="C452" s="45" t="s">
        <v>693</v>
      </c>
      <c r="D452" s="11">
        <v>2</v>
      </c>
      <c r="E452" s="11"/>
      <c r="F452" s="6">
        <f t="shared" ref="F452:F455" si="65">SUM(D452:E452)</f>
        <v>2</v>
      </c>
      <c r="G452" s="31" t="s">
        <v>3</v>
      </c>
      <c r="H452" s="204"/>
      <c r="I452" s="136">
        <f t="shared" ref="I452:I453" si="66">H452*F452</f>
        <v>0</v>
      </c>
    </row>
    <row r="453" spans="1:9" x14ac:dyDescent="0.3">
      <c r="A453" s="46">
        <f>A452+1</f>
        <v>414</v>
      </c>
      <c r="B453" s="53"/>
      <c r="C453" s="45" t="s">
        <v>694</v>
      </c>
      <c r="D453" s="11">
        <v>1</v>
      </c>
      <c r="E453" s="11"/>
      <c r="F453" s="6">
        <f t="shared" si="65"/>
        <v>1</v>
      </c>
      <c r="G453" s="31" t="s">
        <v>3</v>
      </c>
      <c r="H453" s="204"/>
      <c r="I453" s="136">
        <f t="shared" si="66"/>
        <v>0</v>
      </c>
    </row>
    <row r="454" spans="1:9" x14ac:dyDescent="0.3">
      <c r="A454" s="101"/>
      <c r="B454" s="20"/>
      <c r="C454" s="52" t="s">
        <v>695</v>
      </c>
      <c r="D454" s="165"/>
      <c r="E454" s="105"/>
      <c r="F454" s="105"/>
      <c r="G454" s="105"/>
      <c r="H454" s="105"/>
      <c r="I454" s="146"/>
    </row>
    <row r="455" spans="1:9" x14ac:dyDescent="0.3">
      <c r="A455" s="46">
        <f>A453+1</f>
        <v>415</v>
      </c>
      <c r="B455" s="53"/>
      <c r="C455" s="45" t="s">
        <v>696</v>
      </c>
      <c r="D455" s="11">
        <v>1</v>
      </c>
      <c r="E455" s="103"/>
      <c r="F455" s="6">
        <f t="shared" si="65"/>
        <v>1</v>
      </c>
      <c r="G455" s="31" t="s">
        <v>3</v>
      </c>
      <c r="H455" s="204"/>
      <c r="I455" s="136">
        <f t="shared" ref="I455:I464" si="67">H455*F455</f>
        <v>0</v>
      </c>
    </row>
    <row r="456" spans="1:9" x14ac:dyDescent="0.3">
      <c r="A456" s="46">
        <f t="shared" ref="A456:A461" si="68">A455+1</f>
        <v>416</v>
      </c>
      <c r="B456" s="53"/>
      <c r="C456" s="45" t="s">
        <v>697</v>
      </c>
      <c r="D456" s="11">
        <v>2</v>
      </c>
      <c r="E456" s="11"/>
      <c r="F456" s="6">
        <f t="shared" ref="F456:F461" si="69">SUM(D456:E456)</f>
        <v>2</v>
      </c>
      <c r="G456" s="31" t="s">
        <v>3</v>
      </c>
      <c r="H456" s="204"/>
      <c r="I456" s="136">
        <f t="shared" si="67"/>
        <v>0</v>
      </c>
    </row>
    <row r="457" spans="1:9" x14ac:dyDescent="0.3">
      <c r="A457" s="46">
        <f t="shared" si="68"/>
        <v>417</v>
      </c>
      <c r="B457" s="53"/>
      <c r="C457" s="45" t="s">
        <v>698</v>
      </c>
      <c r="D457" s="11">
        <v>1</v>
      </c>
      <c r="E457" s="11"/>
      <c r="F457" s="6">
        <f t="shared" si="69"/>
        <v>1</v>
      </c>
      <c r="G457" s="31" t="s">
        <v>1</v>
      </c>
      <c r="H457" s="204"/>
      <c r="I457" s="136">
        <f t="shared" si="67"/>
        <v>0</v>
      </c>
    </row>
    <row r="458" spans="1:9" x14ac:dyDescent="0.3">
      <c r="A458" s="46">
        <f t="shared" si="68"/>
        <v>418</v>
      </c>
      <c r="B458" s="53"/>
      <c r="C458" s="45" t="s">
        <v>699</v>
      </c>
      <c r="D458" s="11">
        <v>2</v>
      </c>
      <c r="E458" s="11"/>
      <c r="F458" s="6">
        <f t="shared" si="69"/>
        <v>2</v>
      </c>
      <c r="G458" s="31" t="s">
        <v>3</v>
      </c>
      <c r="H458" s="204"/>
      <c r="I458" s="136">
        <f t="shared" si="67"/>
        <v>0</v>
      </c>
    </row>
    <row r="459" spans="1:9" x14ac:dyDescent="0.3">
      <c r="A459" s="46">
        <f t="shared" si="68"/>
        <v>419</v>
      </c>
      <c r="B459" s="53"/>
      <c r="C459" s="45" t="s">
        <v>700</v>
      </c>
      <c r="D459" s="11">
        <v>8</v>
      </c>
      <c r="E459" s="11"/>
      <c r="F459" s="6">
        <f t="shared" si="69"/>
        <v>8</v>
      </c>
      <c r="G459" s="31" t="s">
        <v>3</v>
      </c>
      <c r="H459" s="204"/>
      <c r="I459" s="136">
        <f t="shared" si="67"/>
        <v>0</v>
      </c>
    </row>
    <row r="460" spans="1:9" x14ac:dyDescent="0.3">
      <c r="A460" s="46">
        <f t="shared" si="68"/>
        <v>420</v>
      </c>
      <c r="B460" s="53"/>
      <c r="C460" s="45" t="s">
        <v>701</v>
      </c>
      <c r="D460" s="11">
        <v>1</v>
      </c>
      <c r="E460" s="11"/>
      <c r="F460" s="6">
        <f t="shared" si="69"/>
        <v>1</v>
      </c>
      <c r="G460" s="31" t="s">
        <v>3</v>
      </c>
      <c r="H460" s="204"/>
      <c r="I460" s="136">
        <f t="shared" si="67"/>
        <v>0</v>
      </c>
    </row>
    <row r="461" spans="1:9" x14ac:dyDescent="0.3">
      <c r="A461" s="46">
        <f t="shared" si="68"/>
        <v>421</v>
      </c>
      <c r="B461" s="53"/>
      <c r="C461" s="45" t="s">
        <v>702</v>
      </c>
      <c r="D461" s="11">
        <v>1</v>
      </c>
      <c r="E461" s="11"/>
      <c r="F461" s="6">
        <f t="shared" si="69"/>
        <v>1</v>
      </c>
      <c r="G461" s="31" t="s">
        <v>1</v>
      </c>
      <c r="H461" s="204"/>
      <c r="I461" s="136">
        <f t="shared" si="67"/>
        <v>0</v>
      </c>
    </row>
    <row r="462" spans="1:9" x14ac:dyDescent="0.3">
      <c r="A462" s="101"/>
      <c r="B462" s="20"/>
      <c r="C462" s="52" t="s">
        <v>703</v>
      </c>
      <c r="D462" s="165"/>
      <c r="E462" s="105"/>
      <c r="F462" s="105"/>
      <c r="G462" s="105"/>
      <c r="H462" s="105"/>
      <c r="I462" s="146"/>
    </row>
    <row r="463" spans="1:9" x14ac:dyDescent="0.3">
      <c r="A463" s="46">
        <f>A461+1</f>
        <v>422</v>
      </c>
      <c r="B463" s="53"/>
      <c r="C463" s="45" t="s">
        <v>704</v>
      </c>
      <c r="D463" s="11">
        <v>2</v>
      </c>
      <c r="E463" s="11"/>
      <c r="F463" s="6">
        <f t="shared" ref="F463:F464" si="70">SUM(D463:E463)</f>
        <v>2</v>
      </c>
      <c r="G463" s="31" t="s">
        <v>3</v>
      </c>
      <c r="H463" s="204"/>
      <c r="I463" s="136">
        <f t="shared" si="67"/>
        <v>0</v>
      </c>
    </row>
    <row r="464" spans="1:9" x14ac:dyDescent="0.3">
      <c r="A464" s="46">
        <f>A463+1</f>
        <v>423</v>
      </c>
      <c r="B464" s="53"/>
      <c r="C464" s="45" t="s">
        <v>705</v>
      </c>
      <c r="D464" s="11">
        <v>1</v>
      </c>
      <c r="E464" s="11"/>
      <c r="F464" s="6">
        <f t="shared" si="70"/>
        <v>1</v>
      </c>
      <c r="G464" s="31" t="s">
        <v>3</v>
      </c>
      <c r="H464" s="204"/>
      <c r="I464" s="136">
        <f t="shared" si="67"/>
        <v>0</v>
      </c>
    </row>
    <row r="465" spans="1:9" x14ac:dyDescent="0.3">
      <c r="A465" s="101"/>
      <c r="B465" s="105" t="s">
        <v>706</v>
      </c>
      <c r="C465" s="106"/>
      <c r="D465" s="164"/>
      <c r="E465" s="107"/>
      <c r="F465" s="102"/>
      <c r="G465" s="108"/>
      <c r="H465" s="106"/>
      <c r="I465" s="142"/>
    </row>
    <row r="466" spans="1:9" x14ac:dyDescent="0.3">
      <c r="A466" s="101"/>
      <c r="B466" s="20"/>
      <c r="C466" s="52" t="s">
        <v>707</v>
      </c>
      <c r="D466" s="165"/>
      <c r="E466" s="105"/>
      <c r="F466" s="105"/>
      <c r="G466" s="105"/>
      <c r="H466" s="105"/>
      <c r="I466" s="146"/>
    </row>
    <row r="467" spans="1:9" x14ac:dyDescent="0.3">
      <c r="A467" s="46">
        <f>A464+1</f>
        <v>424</v>
      </c>
      <c r="B467" s="20"/>
      <c r="C467" s="45" t="s">
        <v>708</v>
      </c>
      <c r="D467" s="11">
        <v>1</v>
      </c>
      <c r="E467" s="11"/>
      <c r="F467" s="6">
        <f t="shared" ref="F467:F471" si="71">SUM(D467:E467)</f>
        <v>1</v>
      </c>
      <c r="G467" s="31" t="s">
        <v>3</v>
      </c>
      <c r="H467" s="204"/>
      <c r="I467" s="136">
        <f t="shared" ref="I467:I471" si="72">H467*F467</f>
        <v>0</v>
      </c>
    </row>
    <row r="468" spans="1:9" x14ac:dyDescent="0.3">
      <c r="A468" s="46">
        <f>A467+1</f>
        <v>425</v>
      </c>
      <c r="B468" s="20"/>
      <c r="C468" s="45" t="s">
        <v>709</v>
      </c>
      <c r="D468" s="11">
        <v>1</v>
      </c>
      <c r="E468" s="11"/>
      <c r="F468" s="6">
        <f t="shared" si="71"/>
        <v>1</v>
      </c>
      <c r="G468" s="31" t="s">
        <v>3</v>
      </c>
      <c r="H468" s="204"/>
      <c r="I468" s="136">
        <f t="shared" si="72"/>
        <v>0</v>
      </c>
    </row>
    <row r="469" spans="1:9" x14ac:dyDescent="0.3">
      <c r="A469" s="46">
        <f>A468+1</f>
        <v>426</v>
      </c>
      <c r="B469" s="20"/>
      <c r="C469" s="45" t="s">
        <v>710</v>
      </c>
      <c r="D469" s="11">
        <v>565</v>
      </c>
      <c r="E469" s="11"/>
      <c r="F469" s="6">
        <f t="shared" si="71"/>
        <v>565</v>
      </c>
      <c r="G469" s="31" t="s">
        <v>2</v>
      </c>
      <c r="H469" s="204"/>
      <c r="I469" s="136">
        <f t="shared" si="72"/>
        <v>0</v>
      </c>
    </row>
    <row r="470" spans="1:9" x14ac:dyDescent="0.3">
      <c r="A470" s="46">
        <f>A469+1</f>
        <v>427</v>
      </c>
      <c r="B470" s="20"/>
      <c r="C470" s="45" t="s">
        <v>711</v>
      </c>
      <c r="D470" s="11">
        <v>1</v>
      </c>
      <c r="E470" s="11"/>
      <c r="F470" s="6">
        <f t="shared" si="71"/>
        <v>1</v>
      </c>
      <c r="G470" s="31" t="s">
        <v>3</v>
      </c>
      <c r="H470" s="204"/>
      <c r="I470" s="136">
        <f t="shared" si="72"/>
        <v>0</v>
      </c>
    </row>
    <row r="471" spans="1:9" x14ac:dyDescent="0.3">
      <c r="A471" s="46">
        <f>A470+1</f>
        <v>428</v>
      </c>
      <c r="B471" s="20"/>
      <c r="C471" s="45" t="s">
        <v>712</v>
      </c>
      <c r="D471" s="11">
        <v>3</v>
      </c>
      <c r="E471" s="11"/>
      <c r="F471" s="6">
        <f t="shared" si="71"/>
        <v>3</v>
      </c>
      <c r="G471" s="31" t="s">
        <v>3</v>
      </c>
      <c r="H471" s="204"/>
      <c r="I471" s="136">
        <f t="shared" si="72"/>
        <v>0</v>
      </c>
    </row>
    <row r="472" spans="1:9" x14ac:dyDescent="0.3">
      <c r="A472" s="101"/>
      <c r="B472" s="114" t="s">
        <v>713</v>
      </c>
      <c r="C472" s="106"/>
      <c r="D472" s="164"/>
      <c r="E472" s="107"/>
      <c r="F472" s="102"/>
      <c r="G472" s="108"/>
      <c r="H472" s="106"/>
      <c r="I472" s="142"/>
    </row>
    <row r="473" spans="1:9" x14ac:dyDescent="0.3">
      <c r="A473" s="101"/>
      <c r="B473" s="20"/>
      <c r="C473" s="52" t="s">
        <v>714</v>
      </c>
      <c r="D473" s="165"/>
      <c r="E473" s="105"/>
      <c r="F473" s="105"/>
      <c r="G473" s="105"/>
      <c r="H473" s="105"/>
      <c r="I473" s="146"/>
    </row>
    <row r="474" spans="1:9" x14ac:dyDescent="0.3">
      <c r="A474" s="46">
        <f>A471+1</f>
        <v>429</v>
      </c>
      <c r="B474" s="20"/>
      <c r="C474" s="45" t="s">
        <v>715</v>
      </c>
      <c r="D474" s="11">
        <v>1320</v>
      </c>
      <c r="E474" s="11"/>
      <c r="F474" s="6">
        <f t="shared" ref="F474:F478" si="73">SUM(D474:E474)</f>
        <v>1320</v>
      </c>
      <c r="G474" s="31" t="s">
        <v>2</v>
      </c>
      <c r="H474" s="204"/>
      <c r="I474" s="136">
        <f t="shared" ref="I474:I478" si="74">H474*F474</f>
        <v>0</v>
      </c>
    </row>
    <row r="475" spans="1:9" x14ac:dyDescent="0.3">
      <c r="A475" s="46">
        <f>A474+1</f>
        <v>430</v>
      </c>
      <c r="B475" s="20"/>
      <c r="C475" s="45" t="s">
        <v>716</v>
      </c>
      <c r="D475" s="11">
        <v>140</v>
      </c>
      <c r="E475" s="11"/>
      <c r="F475" s="6">
        <f t="shared" si="73"/>
        <v>140</v>
      </c>
      <c r="G475" s="31" t="s">
        <v>2</v>
      </c>
      <c r="H475" s="204"/>
      <c r="I475" s="136">
        <f t="shared" si="74"/>
        <v>0</v>
      </c>
    </row>
    <row r="476" spans="1:9" x14ac:dyDescent="0.3">
      <c r="A476" s="46">
        <f>A475+1</f>
        <v>431</v>
      </c>
      <c r="B476" s="20"/>
      <c r="C476" s="45" t="s">
        <v>717</v>
      </c>
      <c r="D476" s="11">
        <v>10</v>
      </c>
      <c r="E476" s="11"/>
      <c r="F476" s="6">
        <f t="shared" si="73"/>
        <v>10</v>
      </c>
      <c r="G476" s="31" t="s">
        <v>2</v>
      </c>
      <c r="H476" s="204"/>
      <c r="I476" s="136">
        <f t="shared" si="74"/>
        <v>0</v>
      </c>
    </row>
    <row r="477" spans="1:9" x14ac:dyDescent="0.3">
      <c r="A477" s="46">
        <f>A476+1</f>
        <v>432</v>
      </c>
      <c r="B477" s="20"/>
      <c r="C477" s="45" t="s">
        <v>718</v>
      </c>
      <c r="D477" s="11">
        <v>1</v>
      </c>
      <c r="E477" s="11"/>
      <c r="F477" s="6">
        <f t="shared" si="73"/>
        <v>1</v>
      </c>
      <c r="G477" s="31" t="s">
        <v>3</v>
      </c>
      <c r="H477" s="204"/>
      <c r="I477" s="136">
        <f t="shared" si="74"/>
        <v>0</v>
      </c>
    </row>
    <row r="478" spans="1:9" ht="15" thickBot="1" x14ac:dyDescent="0.35">
      <c r="A478" s="86">
        <f>A477+1</f>
        <v>433</v>
      </c>
      <c r="B478" s="115"/>
      <c r="C478" s="87" t="s">
        <v>719</v>
      </c>
      <c r="D478" s="88">
        <v>1</v>
      </c>
      <c r="E478" s="88"/>
      <c r="F478" s="85">
        <f t="shared" si="73"/>
        <v>1</v>
      </c>
      <c r="G478" s="89" t="s">
        <v>3</v>
      </c>
      <c r="H478" s="211"/>
      <c r="I478" s="136">
        <f t="shared" si="74"/>
        <v>0</v>
      </c>
    </row>
    <row r="479" spans="1:9" ht="15" thickBot="1" x14ac:dyDescent="0.35">
      <c r="A479" s="65"/>
      <c r="B479" s="4"/>
      <c r="C479" s="23" t="s">
        <v>721</v>
      </c>
      <c r="D479" s="10"/>
      <c r="E479" s="10"/>
      <c r="F479" s="10"/>
      <c r="G479" s="14"/>
      <c r="H479" s="15"/>
      <c r="I479" s="137">
        <f>SUM(I405:I478)</f>
        <v>0</v>
      </c>
    </row>
    <row r="480" spans="1:9" ht="15" thickBot="1" x14ac:dyDescent="0.35">
      <c r="A480" s="172"/>
      <c r="B480" s="4"/>
      <c r="C480" s="23" t="s">
        <v>768</v>
      </c>
      <c r="D480" s="10"/>
      <c r="E480" s="10"/>
      <c r="F480" s="10"/>
      <c r="G480" s="14"/>
      <c r="H480" s="184">
        <v>0.1</v>
      </c>
      <c r="I480" s="169">
        <f>I479*H480</f>
        <v>0</v>
      </c>
    </row>
    <row r="481" spans="1:9" ht="15" thickBot="1" x14ac:dyDescent="0.35">
      <c r="A481" s="66"/>
      <c r="B481" s="40"/>
      <c r="C481" s="1"/>
      <c r="D481" s="21" t="s">
        <v>722</v>
      </c>
      <c r="E481" s="51"/>
      <c r="F481" s="41"/>
      <c r="G481" s="42"/>
      <c r="H481" s="1"/>
      <c r="I481" s="138"/>
    </row>
    <row r="482" spans="1:9" x14ac:dyDescent="0.3">
      <c r="A482" s="101"/>
      <c r="B482" s="20"/>
      <c r="C482" s="52" t="s">
        <v>723</v>
      </c>
      <c r="D482" s="105"/>
      <c r="E482" s="105"/>
      <c r="F482" s="105"/>
      <c r="G482" s="105"/>
      <c r="H482" s="212"/>
      <c r="I482" s="146"/>
    </row>
    <row r="483" spans="1:9" x14ac:dyDescent="0.3">
      <c r="A483" s="46">
        <f>A478+1</f>
        <v>434</v>
      </c>
      <c r="B483" s="53"/>
      <c r="C483" s="8" t="s">
        <v>724</v>
      </c>
      <c r="D483" s="11">
        <v>80</v>
      </c>
      <c r="E483" s="11"/>
      <c r="F483" s="6">
        <f t="shared" ref="F483:F485" si="75">SUM(D483:E483)</f>
        <v>80</v>
      </c>
      <c r="G483" s="47" t="s">
        <v>2</v>
      </c>
      <c r="H483" s="204"/>
      <c r="I483" s="136">
        <f t="shared" ref="I483:I485" si="76">H483*F483</f>
        <v>0</v>
      </c>
    </row>
    <row r="484" spans="1:9" x14ac:dyDescent="0.3">
      <c r="A484" s="46">
        <f>A483+1</f>
        <v>435</v>
      </c>
      <c r="B484" s="53"/>
      <c r="C484" s="8" t="s">
        <v>725</v>
      </c>
      <c r="D484" s="11">
        <v>130</v>
      </c>
      <c r="E484" s="11"/>
      <c r="F484" s="6">
        <f t="shared" si="75"/>
        <v>130</v>
      </c>
      <c r="G484" s="47" t="s">
        <v>2</v>
      </c>
      <c r="H484" s="204"/>
      <c r="I484" s="136">
        <f t="shared" si="76"/>
        <v>0</v>
      </c>
    </row>
    <row r="485" spans="1:9" x14ac:dyDescent="0.3">
      <c r="A485" s="46">
        <f>A484+1</f>
        <v>436</v>
      </c>
      <c r="B485" s="53"/>
      <c r="C485" s="50" t="s">
        <v>726</v>
      </c>
      <c r="D485" s="11">
        <v>90</v>
      </c>
      <c r="E485" s="11"/>
      <c r="F485" s="6">
        <f t="shared" si="75"/>
        <v>90</v>
      </c>
      <c r="G485" s="47" t="s">
        <v>2</v>
      </c>
      <c r="H485" s="204"/>
      <c r="I485" s="136">
        <f t="shared" si="76"/>
        <v>0</v>
      </c>
    </row>
    <row r="486" spans="1:9" x14ac:dyDescent="0.3">
      <c r="A486" s="101"/>
      <c r="B486" s="20"/>
      <c r="C486" s="52" t="s">
        <v>727</v>
      </c>
      <c r="D486" s="165"/>
      <c r="E486" s="105"/>
      <c r="F486" s="105"/>
      <c r="G486" s="105"/>
      <c r="H486" s="105"/>
      <c r="I486" s="146"/>
    </row>
    <row r="487" spans="1:9" x14ac:dyDescent="0.3">
      <c r="A487" s="46">
        <f>A485+1</f>
        <v>437</v>
      </c>
      <c r="B487" s="53"/>
      <c r="C487" s="50" t="s">
        <v>728</v>
      </c>
      <c r="D487" s="11">
        <v>3</v>
      </c>
      <c r="E487" s="11"/>
      <c r="F487" s="6">
        <f t="shared" ref="F487:F494" si="77">SUM(D487:E487)</f>
        <v>3</v>
      </c>
      <c r="G487" s="47" t="s">
        <v>3</v>
      </c>
      <c r="H487" s="204"/>
      <c r="I487" s="136">
        <f t="shared" ref="I487:I494" si="78">H487*F487</f>
        <v>0</v>
      </c>
    </row>
    <row r="488" spans="1:9" x14ac:dyDescent="0.3">
      <c r="A488" s="46">
        <f>A487+1</f>
        <v>438</v>
      </c>
      <c r="B488" s="53"/>
      <c r="C488" s="50" t="s">
        <v>729</v>
      </c>
      <c r="D488" s="11">
        <v>1</v>
      </c>
      <c r="E488" s="11"/>
      <c r="F488" s="6">
        <f t="shared" si="77"/>
        <v>1</v>
      </c>
      <c r="G488" s="47" t="s">
        <v>3</v>
      </c>
      <c r="H488" s="204"/>
      <c r="I488" s="136">
        <f t="shared" si="78"/>
        <v>0</v>
      </c>
    </row>
    <row r="489" spans="1:9" x14ac:dyDescent="0.3">
      <c r="A489" s="46">
        <f t="shared" ref="A489:A494" si="79">A488+1</f>
        <v>439</v>
      </c>
      <c r="B489" s="53"/>
      <c r="C489" s="50" t="s">
        <v>730</v>
      </c>
      <c r="D489" s="11">
        <v>1</v>
      </c>
      <c r="E489" s="11"/>
      <c r="F489" s="6">
        <f t="shared" si="77"/>
        <v>1</v>
      </c>
      <c r="G489" s="47" t="s">
        <v>3</v>
      </c>
      <c r="H489" s="204"/>
      <c r="I489" s="136">
        <f t="shared" si="78"/>
        <v>0</v>
      </c>
    </row>
    <row r="490" spans="1:9" x14ac:dyDescent="0.3">
      <c r="A490" s="46">
        <f t="shared" si="79"/>
        <v>440</v>
      </c>
      <c r="B490" s="53"/>
      <c r="C490" s="50" t="s">
        <v>731</v>
      </c>
      <c r="D490" s="11">
        <v>1</v>
      </c>
      <c r="E490" s="11"/>
      <c r="F490" s="6">
        <f t="shared" si="77"/>
        <v>1</v>
      </c>
      <c r="G490" s="47" t="s">
        <v>3</v>
      </c>
      <c r="H490" s="204"/>
      <c r="I490" s="136">
        <f t="shared" si="78"/>
        <v>0</v>
      </c>
    </row>
    <row r="491" spans="1:9" x14ac:dyDescent="0.3">
      <c r="A491" s="46">
        <f t="shared" si="79"/>
        <v>441</v>
      </c>
      <c r="B491" s="53"/>
      <c r="C491" s="50" t="s">
        <v>732</v>
      </c>
      <c r="D491" s="11">
        <v>6</v>
      </c>
      <c r="E491" s="11"/>
      <c r="F491" s="6">
        <f t="shared" si="77"/>
        <v>6</v>
      </c>
      <c r="G491" s="47" t="s">
        <v>3</v>
      </c>
      <c r="H491" s="204"/>
      <c r="I491" s="136">
        <f t="shared" si="78"/>
        <v>0</v>
      </c>
    </row>
    <row r="492" spans="1:9" x14ac:dyDescent="0.3">
      <c r="A492" s="46">
        <f t="shared" si="79"/>
        <v>442</v>
      </c>
      <c r="B492" s="53"/>
      <c r="C492" s="50" t="s">
        <v>733</v>
      </c>
      <c r="D492" s="11">
        <v>2</v>
      </c>
      <c r="E492" s="11"/>
      <c r="F492" s="6">
        <f t="shared" si="77"/>
        <v>2</v>
      </c>
      <c r="G492" s="47" t="s">
        <v>3</v>
      </c>
      <c r="H492" s="204"/>
      <c r="I492" s="136">
        <f t="shared" si="78"/>
        <v>0</v>
      </c>
    </row>
    <row r="493" spans="1:9" x14ac:dyDescent="0.3">
      <c r="A493" s="46">
        <f t="shared" si="79"/>
        <v>443</v>
      </c>
      <c r="B493" s="53"/>
      <c r="C493" s="50" t="s">
        <v>734</v>
      </c>
      <c r="D493" s="11">
        <v>4</v>
      </c>
      <c r="E493" s="11"/>
      <c r="F493" s="6">
        <f t="shared" si="77"/>
        <v>4</v>
      </c>
      <c r="G493" s="47" t="s">
        <v>3</v>
      </c>
      <c r="H493" s="204"/>
      <c r="I493" s="136">
        <f t="shared" si="78"/>
        <v>0</v>
      </c>
    </row>
    <row r="494" spans="1:9" x14ac:dyDescent="0.3">
      <c r="A494" s="46">
        <f t="shared" si="79"/>
        <v>444</v>
      </c>
      <c r="B494" s="53"/>
      <c r="C494" s="50" t="s">
        <v>735</v>
      </c>
      <c r="D494" s="11">
        <v>2</v>
      </c>
      <c r="E494" s="11"/>
      <c r="F494" s="6">
        <f t="shared" si="77"/>
        <v>2</v>
      </c>
      <c r="G494" s="47" t="s">
        <v>3</v>
      </c>
      <c r="H494" s="204"/>
      <c r="I494" s="136">
        <f t="shared" si="78"/>
        <v>0</v>
      </c>
    </row>
    <row r="495" spans="1:9" x14ac:dyDescent="0.3">
      <c r="A495" s="101"/>
      <c r="B495" s="20"/>
      <c r="C495" s="52" t="s">
        <v>736</v>
      </c>
      <c r="D495" s="165"/>
      <c r="E495" s="105"/>
      <c r="F495" s="105"/>
      <c r="G495" s="105"/>
      <c r="H495" s="105"/>
      <c r="I495" s="146"/>
    </row>
    <row r="496" spans="1:9" x14ac:dyDescent="0.3">
      <c r="A496" s="46">
        <f>A494+1</f>
        <v>445</v>
      </c>
      <c r="B496" s="53"/>
      <c r="C496" s="50" t="s">
        <v>737</v>
      </c>
      <c r="D496" s="11">
        <v>1</v>
      </c>
      <c r="E496" s="11"/>
      <c r="F496" s="6">
        <f t="shared" ref="F496:F498" si="80">SUM(D496:E496)</f>
        <v>1</v>
      </c>
      <c r="G496" s="47" t="s">
        <v>3</v>
      </c>
      <c r="H496" s="204"/>
      <c r="I496" s="136">
        <f t="shared" ref="I496:I498" si="81">H496*F496</f>
        <v>0</v>
      </c>
    </row>
    <row r="497" spans="1:9" x14ac:dyDescent="0.3">
      <c r="A497" s="46">
        <f>A496+1</f>
        <v>446</v>
      </c>
      <c r="B497" s="53"/>
      <c r="C497" s="50" t="s">
        <v>738</v>
      </c>
      <c r="D497" s="11">
        <v>1</v>
      </c>
      <c r="E497" s="11"/>
      <c r="F497" s="6">
        <f t="shared" si="80"/>
        <v>1</v>
      </c>
      <c r="G497" s="47" t="s">
        <v>3</v>
      </c>
      <c r="H497" s="204"/>
      <c r="I497" s="136">
        <f t="shared" si="81"/>
        <v>0</v>
      </c>
    </row>
    <row r="498" spans="1:9" x14ac:dyDescent="0.3">
      <c r="A498" s="46">
        <f>A497+1</f>
        <v>447</v>
      </c>
      <c r="B498" s="53"/>
      <c r="C498" s="50" t="s">
        <v>739</v>
      </c>
      <c r="D498" s="11">
        <v>5</v>
      </c>
      <c r="E498" s="11"/>
      <c r="F498" s="6">
        <f t="shared" si="80"/>
        <v>5</v>
      </c>
      <c r="G498" s="47" t="s">
        <v>3</v>
      </c>
      <c r="H498" s="204"/>
      <c r="I498" s="136">
        <f t="shared" si="81"/>
        <v>0</v>
      </c>
    </row>
    <row r="499" spans="1:9" x14ac:dyDescent="0.3">
      <c r="A499" s="101"/>
      <c r="B499" s="20"/>
      <c r="C499" s="52" t="s">
        <v>740</v>
      </c>
      <c r="D499" s="165"/>
      <c r="E499" s="105"/>
      <c r="F499" s="105"/>
      <c r="G499" s="105"/>
      <c r="H499" s="105"/>
      <c r="I499" s="146"/>
    </row>
    <row r="500" spans="1:9" x14ac:dyDescent="0.3">
      <c r="A500" s="46">
        <f>A498+1</f>
        <v>448</v>
      </c>
      <c r="B500" s="53"/>
      <c r="C500" s="27" t="s">
        <v>741</v>
      </c>
      <c r="D500" s="11">
        <v>4</v>
      </c>
      <c r="E500" s="11"/>
      <c r="F500" s="6">
        <f t="shared" ref="F500:F503" si="82">SUM(D500:E500)</f>
        <v>4</v>
      </c>
      <c r="G500" s="47" t="s">
        <v>3</v>
      </c>
      <c r="H500" s="204"/>
      <c r="I500" s="136">
        <f t="shared" ref="I500:I503" si="83">H500*F500</f>
        <v>0</v>
      </c>
    </row>
    <row r="501" spans="1:9" ht="21.6" x14ac:dyDescent="0.3">
      <c r="A501" s="46">
        <f>A500+1</f>
        <v>449</v>
      </c>
      <c r="B501" s="53"/>
      <c r="C501" s="27" t="s">
        <v>742</v>
      </c>
      <c r="D501" s="11">
        <v>4</v>
      </c>
      <c r="E501" s="11"/>
      <c r="F501" s="6">
        <f t="shared" si="82"/>
        <v>4</v>
      </c>
      <c r="G501" s="47" t="s">
        <v>3</v>
      </c>
      <c r="H501" s="204"/>
      <c r="I501" s="136">
        <f t="shared" si="83"/>
        <v>0</v>
      </c>
    </row>
    <row r="502" spans="1:9" x14ac:dyDescent="0.3">
      <c r="A502" s="46">
        <f>A501+1</f>
        <v>450</v>
      </c>
      <c r="B502" s="53"/>
      <c r="C502" s="27" t="s">
        <v>743</v>
      </c>
      <c r="D502" s="11">
        <v>4</v>
      </c>
      <c r="E502" s="11"/>
      <c r="F502" s="6">
        <f t="shared" si="82"/>
        <v>4</v>
      </c>
      <c r="G502" s="47" t="s">
        <v>3</v>
      </c>
      <c r="H502" s="204"/>
      <c r="I502" s="136">
        <f t="shared" si="83"/>
        <v>0</v>
      </c>
    </row>
    <row r="503" spans="1:9" ht="21.6" x14ac:dyDescent="0.3">
      <c r="A503" s="46">
        <f>A502+1</f>
        <v>451</v>
      </c>
      <c r="B503" s="53"/>
      <c r="C503" s="27" t="s">
        <v>744</v>
      </c>
      <c r="D503" s="11">
        <v>1</v>
      </c>
      <c r="E503" s="11"/>
      <c r="F503" s="6">
        <f t="shared" si="82"/>
        <v>1</v>
      </c>
      <c r="G503" s="47" t="s">
        <v>3</v>
      </c>
      <c r="H503" s="204"/>
      <c r="I503" s="136">
        <f t="shared" si="83"/>
        <v>0</v>
      </c>
    </row>
    <row r="504" spans="1:9" x14ac:dyDescent="0.3">
      <c r="A504" s="101"/>
      <c r="B504" s="106"/>
      <c r="C504" s="166" t="s">
        <v>745</v>
      </c>
      <c r="D504" s="164"/>
      <c r="E504" s="102"/>
      <c r="F504" s="102"/>
      <c r="G504" s="102"/>
      <c r="H504" s="102"/>
      <c r="I504" s="142"/>
    </row>
    <row r="505" spans="1:9" ht="21.6" x14ac:dyDescent="0.3">
      <c r="A505" s="46">
        <f>A503+1</f>
        <v>452</v>
      </c>
      <c r="B505" s="53"/>
      <c r="C505" s="167" t="s">
        <v>746</v>
      </c>
      <c r="D505" s="11">
        <v>13</v>
      </c>
      <c r="E505" s="11"/>
      <c r="F505" s="6">
        <f t="shared" ref="F505:F506" si="84">SUM(D505:E505)</f>
        <v>13</v>
      </c>
      <c r="G505" s="31" t="s">
        <v>3</v>
      </c>
      <c r="H505" s="204"/>
      <c r="I505" s="136">
        <f t="shared" ref="I505:I506" si="85">H505*F505</f>
        <v>0</v>
      </c>
    </row>
    <row r="506" spans="1:9" ht="22.2" thickBot="1" x14ac:dyDescent="0.35">
      <c r="A506" s="86">
        <f>A505+1</f>
        <v>453</v>
      </c>
      <c r="B506" s="109"/>
      <c r="C506" s="168" t="s">
        <v>747</v>
      </c>
      <c r="D506" s="88">
        <v>1</v>
      </c>
      <c r="E506" s="88"/>
      <c r="F506" s="85">
        <f t="shared" si="84"/>
        <v>1</v>
      </c>
      <c r="G506" s="89" t="s">
        <v>3</v>
      </c>
      <c r="H506" s="206"/>
      <c r="I506" s="136">
        <f t="shared" si="85"/>
        <v>0</v>
      </c>
    </row>
    <row r="507" spans="1:9" ht="19.8" customHeight="1" thickBot="1" x14ac:dyDescent="0.35">
      <c r="A507" s="65"/>
      <c r="B507" s="4"/>
      <c r="C507" s="23" t="s">
        <v>748</v>
      </c>
      <c r="D507" s="10"/>
      <c r="E507" s="10"/>
      <c r="F507" s="10"/>
      <c r="G507" s="14"/>
      <c r="H507" s="16"/>
      <c r="I507" s="137">
        <f>SUM(I483:I506)</f>
        <v>0</v>
      </c>
    </row>
    <row r="508" spans="1:9" ht="19.8" customHeight="1" thickBot="1" x14ac:dyDescent="0.35">
      <c r="A508" s="172"/>
      <c r="B508" s="179"/>
      <c r="C508" s="180" t="s">
        <v>767</v>
      </c>
      <c r="D508" s="181"/>
      <c r="E508" s="181"/>
      <c r="F508" s="181"/>
      <c r="G508" s="182"/>
      <c r="H508" s="183">
        <v>0.1</v>
      </c>
      <c r="I508" s="137">
        <f>I507*H508</f>
        <v>0</v>
      </c>
    </row>
    <row r="509" spans="1:9" ht="22.8" customHeight="1" thickTop="1" thickBot="1" x14ac:dyDescent="0.35">
      <c r="A509" s="55"/>
      <c r="B509" s="56" t="s">
        <v>750</v>
      </c>
      <c r="C509" s="57"/>
      <c r="D509" s="58"/>
      <c r="E509" s="58"/>
      <c r="F509" s="58"/>
      <c r="G509" s="59"/>
      <c r="H509" s="59"/>
      <c r="I509" s="137">
        <f>I147+I190+I268+I400+I479+I507</f>
        <v>20000</v>
      </c>
    </row>
    <row r="510" spans="1:9" ht="34.799999999999997" customHeight="1" thickTop="1" thickBot="1" x14ac:dyDescent="0.35">
      <c r="A510" s="55"/>
      <c r="B510" s="218" t="s">
        <v>749</v>
      </c>
      <c r="C510" s="219"/>
      <c r="D510" s="219"/>
      <c r="E510" s="219"/>
      <c r="F510" s="219"/>
      <c r="G510" s="59"/>
      <c r="H510" s="60">
        <v>0.1</v>
      </c>
      <c r="I510" s="147">
        <f>I148+I191+I269+I401+I480+I508</f>
        <v>2000</v>
      </c>
    </row>
    <row r="511" spans="1:9" ht="28.8" customHeight="1" thickTop="1" thickBot="1" x14ac:dyDescent="0.35">
      <c r="A511" s="55"/>
      <c r="B511" s="61" t="s">
        <v>751</v>
      </c>
      <c r="C511" s="62"/>
      <c r="D511" s="62"/>
      <c r="E511" s="62"/>
      <c r="F511" s="62"/>
      <c r="G511" s="62"/>
      <c r="H511" s="62"/>
      <c r="I511" s="148">
        <f>I509+I510</f>
        <v>22000</v>
      </c>
    </row>
    <row r="512" spans="1:9" ht="15" thickTop="1" x14ac:dyDescent="0.3"/>
  </sheetData>
  <sheetProtection password="CCC9" sheet="1" selectLockedCells="1"/>
  <mergeCells count="10">
    <mergeCell ref="A6:A7"/>
    <mergeCell ref="F6:F7"/>
    <mergeCell ref="H6:H7"/>
    <mergeCell ref="B510:F510"/>
    <mergeCell ref="I6:I7"/>
    <mergeCell ref="G6:G7"/>
    <mergeCell ref="D6:D7"/>
    <mergeCell ref="E6:E7"/>
    <mergeCell ref="C6:C7"/>
    <mergeCell ref="B6:B7"/>
  </mergeCells>
  <printOptions horizontalCentered="1"/>
  <pageMargins left="0.7" right="0.7" top="0.75" bottom="0.88" header="0.3" footer="0.17"/>
  <pageSetup scale="89" fitToHeight="0" orientation="landscape" r:id="rId1"/>
  <headerFooter>
    <oddHeader>&amp;RIFBC NO. 19-TA003162CD
ADDENDUM NO. 12</oddHeader>
    <oddFooter>&amp;LBidder Name: _________________________________
Authorized Signature: _________________________________&amp;R REVISED APPENDIX J-&amp;P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900 DAYS</vt:lpstr>
      <vt:lpstr>'Bid 900 DAYS'!Print_Area</vt:lpstr>
      <vt:lpstr>'Bid 900 DAYS'!Print_Titles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2020-01-29T16:17:26Z</cp:lastPrinted>
  <dcterms:created xsi:type="dcterms:W3CDTF">2014-09-26T12:58:51Z</dcterms:created>
  <dcterms:modified xsi:type="dcterms:W3CDTF">2020-02-07T14:40:39Z</dcterms:modified>
</cp:coreProperties>
</file>