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Bids, Proposals, Quotes\2019\19-R070680CB Sods, Grass Seeds, Herbicides, Insecticides, &amp; Related Chemicals\Supporting Documents\"/>
    </mc:Choice>
  </mc:AlternateContent>
  <xr:revisionPtr revIDLastSave="0" documentId="13_ncr:1_{C75821B9-D385-48F0-A61B-515EA5172113}" xr6:coauthVersionLast="36" xr6:coauthVersionMax="36" xr10:uidLastSave="{00000000-0000-0000-0000-000000000000}"/>
  <bookViews>
    <workbookView xWindow="0" yWindow="0" windowWidth="28800" windowHeight="12225" xr2:uid="{4AAA2264-7BCF-423D-A140-02C61BBDA14B}"/>
  </bookViews>
  <sheets>
    <sheet name="Three Groups" sheetId="2" r:id="rId1"/>
  </sheets>
  <definedNames>
    <definedName name="_xlnm.Print_Area" localSheetId="0">'Three Groups'!$A$1:$U$100</definedName>
    <definedName name="_xlnm.Print_Titles" localSheetId="0">'Three Groups'!$1:$3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93" i="2" l="1"/>
  <c r="U87" i="2"/>
  <c r="U92" i="2"/>
  <c r="U91" i="2"/>
  <c r="U90" i="2"/>
  <c r="U86" i="2"/>
  <c r="U85" i="2"/>
  <c r="U84" i="2"/>
  <c r="U89" i="2"/>
  <c r="U83" i="2"/>
  <c r="U79" i="2"/>
  <c r="U78" i="2"/>
  <c r="U77" i="2"/>
  <c r="U76" i="2"/>
  <c r="U75" i="2"/>
  <c r="U74" i="2"/>
  <c r="U73" i="2"/>
  <c r="U72" i="2"/>
  <c r="U71" i="2"/>
  <c r="U69" i="2"/>
  <c r="U68" i="2"/>
  <c r="U67" i="2"/>
  <c r="U66" i="2"/>
  <c r="U65" i="2"/>
  <c r="U60" i="2"/>
  <c r="U59" i="2"/>
  <c r="U58" i="2"/>
  <c r="U51" i="2"/>
  <c r="U49" i="2"/>
  <c r="U47" i="2"/>
  <c r="U34" i="2"/>
  <c r="U26" i="2"/>
  <c r="U25" i="2"/>
  <c r="U12" i="2"/>
  <c r="U7" i="2"/>
  <c r="R93" i="2"/>
  <c r="R90" i="2"/>
  <c r="R89" i="2"/>
  <c r="R87" i="2"/>
  <c r="R86" i="2"/>
  <c r="R85" i="2"/>
  <c r="R84" i="2"/>
  <c r="R83" i="2"/>
  <c r="R79" i="2"/>
  <c r="R75" i="2"/>
  <c r="R73" i="2"/>
  <c r="R72" i="2"/>
  <c r="R67" i="2"/>
  <c r="R66" i="2"/>
  <c r="R81" i="2"/>
  <c r="R62" i="2"/>
  <c r="R61" i="2"/>
  <c r="R60" i="2"/>
  <c r="R59" i="2"/>
  <c r="R58" i="2"/>
  <c r="O55" i="2"/>
  <c r="O54" i="2"/>
  <c r="O52" i="2"/>
  <c r="O51" i="2"/>
  <c r="O50" i="2"/>
  <c r="O49" i="2"/>
  <c r="O48" i="2"/>
  <c r="O47" i="2"/>
  <c r="O45" i="2"/>
  <c r="O44" i="2"/>
  <c r="O42" i="2"/>
  <c r="O41" i="2"/>
  <c r="O39" i="2"/>
  <c r="O38" i="2"/>
  <c r="O36" i="2"/>
  <c r="O35" i="2"/>
  <c r="O34" i="2"/>
  <c r="O30" i="2"/>
  <c r="O28" i="2"/>
  <c r="O27" i="2"/>
  <c r="O25" i="2"/>
  <c r="O31" i="2"/>
  <c r="O21" i="2"/>
  <c r="O20" i="2"/>
  <c r="O22" i="2"/>
  <c r="O18" i="2"/>
  <c r="O17" i="2"/>
  <c r="O16" i="2"/>
  <c r="O14" i="2"/>
  <c r="O13" i="2"/>
  <c r="O12" i="2"/>
  <c r="O10" i="2"/>
  <c r="O9" i="2"/>
  <c r="O7" i="2"/>
  <c r="L93" i="2"/>
  <c r="L92" i="2"/>
  <c r="K89" i="2"/>
  <c r="L89" i="2" s="1"/>
  <c r="K79" i="2"/>
  <c r="L79" i="2" s="1"/>
  <c r="K76" i="2"/>
  <c r="L76" i="2" s="1"/>
  <c r="K75" i="2"/>
  <c r="L75" i="2" s="1"/>
  <c r="K72" i="2"/>
  <c r="L72" i="2" s="1"/>
  <c r="K68" i="2"/>
  <c r="L68" i="2" s="1"/>
  <c r="K67" i="2"/>
  <c r="L67" i="2" s="1"/>
  <c r="K66" i="2"/>
  <c r="L66" i="2" s="1"/>
  <c r="K65" i="2"/>
  <c r="L65" i="2" s="1"/>
  <c r="I93" i="2"/>
  <c r="I92" i="2"/>
  <c r="I91" i="2"/>
  <c r="I90" i="2"/>
  <c r="I89" i="2"/>
  <c r="I86" i="2"/>
  <c r="I87" i="2"/>
  <c r="I83" i="2"/>
  <c r="I79" i="2"/>
  <c r="I78" i="2"/>
  <c r="I77" i="2"/>
  <c r="I76" i="2"/>
  <c r="I75" i="2"/>
  <c r="I74" i="2"/>
  <c r="I73" i="2"/>
  <c r="I72" i="2"/>
  <c r="I71" i="2"/>
  <c r="I70" i="2"/>
  <c r="I69" i="2"/>
  <c r="I68" i="2"/>
  <c r="I67" i="2"/>
  <c r="I66" i="2"/>
  <c r="I65" i="2"/>
  <c r="I81" i="2" l="1"/>
</calcChain>
</file>

<file path=xl/sharedStrings.xml><?xml version="1.0" encoding="utf-8"?>
<sst xmlns="http://schemas.openxmlformats.org/spreadsheetml/2006/main" count="809" uniqueCount="220">
  <si>
    <t>ITEM</t>
  </si>
  <si>
    <t>DESCRIPTION / PRODUCT NAME</t>
  </si>
  <si>
    <t>SIZE</t>
  </si>
  <si>
    <t>QUANTITY</t>
  </si>
  <si>
    <t>UNIT</t>
  </si>
  <si>
    <t>PRICE</t>
  </si>
  <si>
    <t>EXTENDED</t>
  </si>
  <si>
    <t>SF</t>
  </si>
  <si>
    <t>BAHIA SOD</t>
  </si>
  <si>
    <t>1-4 Pallets (400 SF - 1,999 SF)</t>
  </si>
  <si>
    <t>Delivered &amp; Spot Placed</t>
  </si>
  <si>
    <t>5-9 Pallets (2,000 SF - 3,999 SF)</t>
  </si>
  <si>
    <t>10-24 Pallets (4,000 SF - 9,999 SF)</t>
  </si>
  <si>
    <t>25 or More Pallets (10,000 SF or More)</t>
  </si>
  <si>
    <t>ST. AUGUSTINE - FLORATAM</t>
  </si>
  <si>
    <t>419 BERMUDA SOD</t>
  </si>
  <si>
    <t>EA</t>
  </si>
  <si>
    <t>A</t>
  </si>
  <si>
    <t>B</t>
  </si>
  <si>
    <t>C</t>
  </si>
  <si>
    <t>Pensacola Bahia Seed</t>
  </si>
  <si>
    <t>Bermuda Seed (Hulled)</t>
  </si>
  <si>
    <t>BAG</t>
  </si>
  <si>
    <t>LB</t>
  </si>
  <si>
    <t>HERBICIDES / ALGICIDES</t>
  </si>
  <si>
    <t>Veteran 720</t>
  </si>
  <si>
    <t>Roundup Pro</t>
  </si>
  <si>
    <t>Isopropylamine Salt of Glyphosate</t>
  </si>
  <si>
    <t>MEC AMINE-D</t>
  </si>
  <si>
    <t>2.5 GAL</t>
  </si>
  <si>
    <t>E</t>
  </si>
  <si>
    <t>1 GAL</t>
  </si>
  <si>
    <t>GA</t>
  </si>
  <si>
    <t>40 LB</t>
  </si>
  <si>
    <t>5 LB</t>
  </si>
  <si>
    <t>Garlon 4 (Generics Allowed)</t>
  </si>
  <si>
    <t>A1</t>
  </si>
  <si>
    <t>A2</t>
  </si>
  <si>
    <t>A3</t>
  </si>
  <si>
    <t>A4</t>
  </si>
  <si>
    <t>B1</t>
  </si>
  <si>
    <t>B2</t>
  </si>
  <si>
    <t>C1</t>
  </si>
  <si>
    <t>C2</t>
  </si>
  <si>
    <t>C3</t>
  </si>
  <si>
    <t>C4</t>
  </si>
  <si>
    <t>D</t>
  </si>
  <si>
    <t>F</t>
  </si>
  <si>
    <t>F1</t>
  </si>
  <si>
    <t>F2</t>
  </si>
  <si>
    <t>G</t>
  </si>
  <si>
    <t>G1</t>
  </si>
  <si>
    <t>G2</t>
  </si>
  <si>
    <t>Garlon 3A (Generics Allowed)</t>
  </si>
  <si>
    <t>Isopropylamine Salt of Imazapyr 28.1% A.I. (active ingredient) (Generics Allowed)</t>
  </si>
  <si>
    <t>Rodeo, Aqua Clear</t>
  </si>
  <si>
    <t>H</t>
  </si>
  <si>
    <t>FUNGICIDES</t>
  </si>
  <si>
    <t>H1</t>
  </si>
  <si>
    <t>Aliette WDG (Generics Allowed)</t>
  </si>
  <si>
    <t>5.5 LB</t>
  </si>
  <si>
    <t>I</t>
  </si>
  <si>
    <t>INSECTICIDES</t>
  </si>
  <si>
    <t>I1</t>
  </si>
  <si>
    <t>Orthene</t>
  </si>
  <si>
    <t>1 LB</t>
  </si>
  <si>
    <t>10 LB</t>
  </si>
  <si>
    <t>25 LB</t>
  </si>
  <si>
    <t>Talstar F</t>
  </si>
  <si>
    <t>GAL</t>
  </si>
  <si>
    <t>J</t>
  </si>
  <si>
    <t>ADJUVANTS &amp; ADDITIVES</t>
  </si>
  <si>
    <t>J1</t>
  </si>
  <si>
    <t>Defoamer</t>
  </si>
  <si>
    <t>1 QT</t>
  </si>
  <si>
    <t>QT</t>
  </si>
  <si>
    <t>J2</t>
  </si>
  <si>
    <t>Loveland X-77 Spreader</t>
  </si>
  <si>
    <t>J3</t>
  </si>
  <si>
    <t>J4</t>
  </si>
  <si>
    <t>Oil of Limonene (Generics Allowed)</t>
  </si>
  <si>
    <t>J5</t>
  </si>
  <si>
    <t>Spray Indicator/Marker Dye (Blue) (Generics Allowed)</t>
  </si>
  <si>
    <t>County Pick-Up</t>
  </si>
  <si>
    <t>Diquat Dibromide</t>
  </si>
  <si>
    <t xml:space="preserve">Manatee County reserves the right to add to or delete items from the product listing. </t>
  </si>
  <si>
    <t>Price increases or decreases shall be based on the Bureau of Labor Statistics (BLS) Producer Price Index for Agricultural Chemicals and Chemical Compounds #WPU065 increase or decrease for the most recent 12 month period.</t>
  </si>
  <si>
    <t>Pricing shall remain firm for the first twenty-four months of the Agreement.  Any increases of pricing must be requested by successful Bidder at least 30 days in advance of the termination of the Agreement or any subsequent renewal period.</t>
  </si>
  <si>
    <t>ZOYSIA SOD</t>
  </si>
  <si>
    <t>F3</t>
  </si>
  <si>
    <t>F4</t>
  </si>
  <si>
    <t>F5</t>
  </si>
  <si>
    <t>D1</t>
  </si>
  <si>
    <t>D2</t>
  </si>
  <si>
    <t>D3</t>
  </si>
  <si>
    <t>A5</t>
  </si>
  <si>
    <t>A6</t>
  </si>
  <si>
    <t>A7</t>
  </si>
  <si>
    <t>A8</t>
  </si>
  <si>
    <t>A9</t>
  </si>
  <si>
    <t>A10</t>
  </si>
  <si>
    <t>A11</t>
  </si>
  <si>
    <t>A12</t>
  </si>
  <si>
    <t>A13</t>
  </si>
  <si>
    <t>B3</t>
  </si>
  <si>
    <t>B4</t>
  </si>
  <si>
    <t>B5</t>
  </si>
  <si>
    <t>B6</t>
  </si>
  <si>
    <t>C5</t>
  </si>
  <si>
    <t>C6</t>
  </si>
  <si>
    <t>C7</t>
  </si>
  <si>
    <t>C8</t>
  </si>
  <si>
    <t>C9</t>
  </si>
  <si>
    <t>D4</t>
  </si>
  <si>
    <t>D5</t>
  </si>
  <si>
    <t>D6</t>
  </si>
  <si>
    <t>E1</t>
  </si>
  <si>
    <t>E2</t>
  </si>
  <si>
    <t>G3</t>
  </si>
  <si>
    <t>G4</t>
  </si>
  <si>
    <t>G5</t>
  </si>
  <si>
    <t>G6</t>
  </si>
  <si>
    <t>G7</t>
  </si>
  <si>
    <t>G8</t>
  </si>
  <si>
    <t>G9</t>
  </si>
  <si>
    <t>G10</t>
  </si>
  <si>
    <t>G11</t>
  </si>
  <si>
    <t>G12</t>
  </si>
  <si>
    <t>G13</t>
  </si>
  <si>
    <t>G14</t>
  </si>
  <si>
    <t>G15</t>
  </si>
  <si>
    <t>I2</t>
  </si>
  <si>
    <t>I3</t>
  </si>
  <si>
    <t>I4</t>
  </si>
  <si>
    <t>I5</t>
  </si>
  <si>
    <t>Group 2: Grass Seeds and Mulch</t>
  </si>
  <si>
    <t>Group 1: Sods</t>
  </si>
  <si>
    <t>$</t>
  </si>
  <si>
    <t>MEASURE</t>
  </si>
  <si>
    <t>Staples Installed (County Supplied)</t>
  </si>
  <si>
    <t>Staples Installed (Bidder Supplied)</t>
  </si>
  <si>
    <t xml:space="preserve">SEEDS &amp; MULCH </t>
  </si>
  <si>
    <t>The following applies to Group 1, Group 2, and Group 3</t>
  </si>
  <si>
    <t>The quantities listed are estimates only. Actual purchases shall be on an "as needed" basis.</t>
  </si>
  <si>
    <t>SUBSTITUTIONS/</t>
  </si>
  <si>
    <t>ALTERNATES</t>
  </si>
  <si>
    <t>UNIT OF</t>
  </si>
  <si>
    <t>ANNUAL EST.</t>
  </si>
  <si>
    <t>SOD STAPLES</t>
  </si>
  <si>
    <t>No Substitutions</t>
  </si>
  <si>
    <t xml:space="preserve">Amdro 1-LB </t>
  </si>
  <si>
    <t>Amdro 25-LB</t>
  </si>
  <si>
    <t>Promate Accuracy, Windbrake, Airtight</t>
  </si>
  <si>
    <t>Plateau  ONLY OFFER 1-GAL</t>
  </si>
  <si>
    <t>Milestone</t>
  </si>
  <si>
    <t>Sencor 75 Turf</t>
  </si>
  <si>
    <t xml:space="preserve">Sonar Q </t>
  </si>
  <si>
    <t xml:space="preserve">Sonar (A.S) </t>
  </si>
  <si>
    <t>Silnet 200 (Aquatic Label)</t>
  </si>
  <si>
    <t>Rye Grass, 50 lb bag (October thru March)</t>
  </si>
  <si>
    <t>Pallet</t>
  </si>
  <si>
    <t>50 lb bag</t>
  </si>
  <si>
    <t>BALES</t>
  </si>
  <si>
    <t>30 lb bales</t>
  </si>
  <si>
    <t>Brown Top Millet(April thru September)</t>
  </si>
  <si>
    <t>Cellulose Mulch (for Hydro Seeding), 70% Paper, 30% Wood Fiber</t>
  </si>
  <si>
    <t>1-4 Pallets Delivered &amp; Installed (400-1,999 SF)</t>
  </si>
  <si>
    <t>1-4 Pallets Delivered (400-1,999 SF)</t>
  </si>
  <si>
    <t>5-9 Pallets Delivered (2,000-3,999 SF)</t>
  </si>
  <si>
    <t>5-9 Pallets Delivered &amp; Installed (2,000-3,999 SF)</t>
  </si>
  <si>
    <t>10-24 Pallets Delivered (4,000-9,999 SF)</t>
  </si>
  <si>
    <t>10-24 Pallets Delivered &amp; Installed (4,000-9,000 SF)</t>
  </si>
  <si>
    <t>Delivered &amp; Installed</t>
  </si>
  <si>
    <t>Roll</t>
  </si>
  <si>
    <t>Slope Delivery &amp; Installation</t>
  </si>
  <si>
    <t xml:space="preserve">Slope Delivery &amp; Installation </t>
  </si>
  <si>
    <t xml:space="preserve">Delivered &amp; Installed </t>
  </si>
  <si>
    <t>CONTAINER /</t>
  </si>
  <si>
    <t>10-24 Pallets or Rolled (4,000-9,999 SF)</t>
  </si>
  <si>
    <t>25 or More Pallets or Rolled ( &gt;10,000 SF)</t>
  </si>
  <si>
    <t>5-9 Pallets or Rolled (2,000-3,999 SF)</t>
  </si>
  <si>
    <t>1-4 Pallets or Rolled  (400 SF - 1,999 SF)</t>
  </si>
  <si>
    <t>Group 3: Herbicides, Insecticides, and Related Chemicals</t>
  </si>
  <si>
    <t>ALLIGARE LLC, Opelika, AL</t>
  </si>
  <si>
    <t>HELENA AGRI ENTERPRISES, Dade City, FL</t>
  </si>
  <si>
    <t>Endrun</t>
  </si>
  <si>
    <t>Ranger Pro</t>
  </si>
  <si>
    <t>Roundup Custom</t>
  </si>
  <si>
    <t>Tribune</t>
  </si>
  <si>
    <t>Gralon 4 Ultra</t>
  </si>
  <si>
    <t>Polaris</t>
  </si>
  <si>
    <t>Fosetyl-AL80 WDG</t>
  </si>
  <si>
    <t>Acephate 97</t>
  </si>
  <si>
    <t>Bifen I/T</t>
  </si>
  <si>
    <t>Foambuster 10</t>
  </si>
  <si>
    <t>Inlet</t>
  </si>
  <si>
    <t>Cide Kick</t>
  </si>
  <si>
    <t>NO BID</t>
  </si>
  <si>
    <t>Dicamba +2,4-D</t>
  </si>
  <si>
    <t>Glyphosate 4 plus</t>
  </si>
  <si>
    <t>Glyphosate 5,4</t>
  </si>
  <si>
    <t>Tric 4</t>
  </si>
  <si>
    <t>Tric 3A</t>
  </si>
  <si>
    <t>Ecomazapyr</t>
  </si>
  <si>
    <t>Trace</t>
  </si>
  <si>
    <t>Super Marking dye</t>
  </si>
  <si>
    <t>Fosetyl-AL</t>
  </si>
  <si>
    <t>Acephate</t>
  </si>
  <si>
    <t>Pramitol</t>
  </si>
  <si>
    <t>Triclopyr 4</t>
  </si>
  <si>
    <t>Diquat</t>
  </si>
  <si>
    <t>Bifenthrin I/T</t>
  </si>
  <si>
    <t>Knockdown</t>
  </si>
  <si>
    <t>No Foam B</t>
  </si>
  <si>
    <t>Turf Mark</t>
  </si>
  <si>
    <t>Spec Spray Indicator</t>
  </si>
  <si>
    <t>SUNBELT SOD &amp; GRADING COMPANY, Ruskin, FL</t>
  </si>
  <si>
    <t>EWING IRRIGATION PRODUCTS, INC., Sarasota, FL</t>
  </si>
  <si>
    <t>WHOLESALE LANDSCAPE SUPPLY, INC. dba BIG EARTH LANDSCAPE SUPPLY, Bradenton, FL</t>
  </si>
  <si>
    <t>Yellow highlighted Unit Prices indicate the lowest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</si>
</sst>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ck">
        <color indexed="64"/>
      </top>
      <bottom/>
      <diagonal/>
    </border>
    <border>
      <left style="medium">
        <color indexed="64"/>
      </left>
      <right/>
      <top style="thick">
        <color indexed="64"/>
      </top>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indexed="64"/>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double">
        <color indexed="64"/>
      </top>
      <bottom style="thin">
        <color indexed="64"/>
      </bottom>
      <diagonal/>
    </border>
  </borders>
  <cellStyleXfs count="2">
    <xf numFmtId="0" fontId="0" fillId="0" borderId="0"/>
    <xf numFmtId="44" fontId="3" fillId="0" borderId="0" applyFont="0" applyFill="0" applyBorder="0" applyAlignment="0" applyProtection="0"/>
  </cellStyleXfs>
  <cellXfs count="259">
    <xf numFmtId="0" fontId="0" fillId="0" borderId="0" xfId="0"/>
    <xf numFmtId="0" fontId="0" fillId="0" borderId="0" xfId="0" applyAlignment="1">
      <alignment horizontal="center"/>
    </xf>
    <xf numFmtId="3" fontId="0" fillId="0" borderId="0" xfId="0" applyNumberFormat="1" applyAlignment="1">
      <alignment horizontal="center"/>
    </xf>
    <xf numFmtId="0" fontId="0" fillId="0" borderId="0" xfId="0" applyBorder="1" applyAlignment="1">
      <alignment vertical="center"/>
    </xf>
    <xf numFmtId="0" fontId="0" fillId="0" borderId="0" xfId="0" applyAlignment="1">
      <alignment vertical="center"/>
    </xf>
    <xf numFmtId="44" fontId="0" fillId="0" borderId="0" xfId="1" applyFont="1"/>
    <xf numFmtId="44" fontId="0" fillId="0" borderId="0" xfId="1" applyFont="1" applyBorder="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4" fontId="0" fillId="0" borderId="0" xfId="1" applyFont="1" applyAlignment="1">
      <alignment vertical="center"/>
    </xf>
    <xf numFmtId="3" fontId="0" fillId="0" borderId="0" xfId="0" applyNumberFormat="1" applyBorder="1" applyAlignment="1">
      <alignment horizontal="center" vertical="center"/>
    </xf>
    <xf numFmtId="0" fontId="0" fillId="0" borderId="0" xfId="0" applyBorder="1" applyAlignment="1">
      <alignment horizontal="center" vertical="center"/>
    </xf>
    <xf numFmtId="44" fontId="0" fillId="0" borderId="0" xfId="1" applyFont="1" applyAlignment="1">
      <alignment horizontal="right" vertical="center"/>
    </xf>
    <xf numFmtId="44" fontId="0" fillId="0" borderId="0" xfId="1" applyFont="1" applyBorder="1" applyAlignment="1">
      <alignment horizontal="right" vertical="center"/>
    </xf>
    <xf numFmtId="44" fontId="0" fillId="0" borderId="0" xfId="1" applyFont="1" applyAlignment="1">
      <alignment horizontal="right"/>
    </xf>
    <xf numFmtId="0" fontId="1" fillId="0" borderId="0" xfId="0" applyFont="1" applyAlignment="1">
      <alignment vertical="center"/>
    </xf>
    <xf numFmtId="0" fontId="1" fillId="0" borderId="0" xfId="0" applyFont="1" applyAlignment="1">
      <alignment horizontal="center" vertical="center"/>
    </xf>
    <xf numFmtId="3" fontId="1" fillId="0" borderId="0" xfId="0" applyNumberFormat="1" applyFont="1" applyAlignment="1">
      <alignment horizontal="center" vertical="center"/>
    </xf>
    <xf numFmtId="0" fontId="1" fillId="0" borderId="1" xfId="0" applyFont="1" applyBorder="1" applyAlignment="1">
      <alignment horizontal="center" vertical="center"/>
    </xf>
    <xf numFmtId="44" fontId="1" fillId="0" borderId="0" xfId="1" applyFont="1" applyBorder="1" applyAlignment="1">
      <alignment horizontal="center" vertical="center"/>
    </xf>
    <xf numFmtId="0" fontId="1" fillId="0" borderId="9" xfId="0"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3" fontId="0" fillId="0" borderId="11" xfId="0" applyNumberFormat="1" applyBorder="1" applyAlignment="1">
      <alignment horizontal="center" vertical="center"/>
    </xf>
    <xf numFmtId="0" fontId="0" fillId="0" borderId="11" xfId="0" applyFill="1" applyBorder="1" applyAlignment="1">
      <alignment vertical="center"/>
    </xf>
    <xf numFmtId="0" fontId="0" fillId="0" borderId="4" xfId="0" applyBorder="1" applyAlignment="1">
      <alignment vertical="center"/>
    </xf>
    <xf numFmtId="3"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12" xfId="1" applyNumberFormat="1" applyFont="1" applyBorder="1" applyAlignment="1">
      <alignment vertical="center"/>
    </xf>
    <xf numFmtId="0" fontId="0" fillId="0" borderId="13" xfId="0"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0" xfId="0" applyFont="1" applyBorder="1" applyAlignment="1">
      <alignment horizontal="center"/>
    </xf>
    <xf numFmtId="0" fontId="0" fillId="0" borderId="4" xfId="0" applyFill="1" applyBorder="1" applyAlignment="1">
      <alignment vertical="center"/>
    </xf>
    <xf numFmtId="0" fontId="0" fillId="0" borderId="17" xfId="0" applyBorder="1" applyAlignment="1">
      <alignment horizontal="center" vertical="center"/>
    </xf>
    <xf numFmtId="3" fontId="0" fillId="0" borderId="18" xfId="0" applyNumberFormat="1" applyBorder="1" applyAlignment="1">
      <alignment horizontal="center" vertical="center"/>
    </xf>
    <xf numFmtId="0" fontId="0" fillId="0" borderId="18" xfId="0" applyBorder="1" applyAlignment="1">
      <alignment horizontal="center" vertical="center"/>
    </xf>
    <xf numFmtId="0" fontId="0" fillId="0" borderId="19" xfId="1" applyNumberFormat="1" applyFont="1" applyBorder="1" applyAlignment="1">
      <alignment vertical="center"/>
    </xf>
    <xf numFmtId="0" fontId="0" fillId="0" borderId="20" xfId="0" applyBorder="1" applyAlignment="1">
      <alignment horizontal="center" vertical="center"/>
    </xf>
    <xf numFmtId="0" fontId="0" fillId="0" borderId="21" xfId="1" applyNumberFormat="1" applyFont="1" applyBorder="1" applyAlignment="1">
      <alignment vertical="center"/>
    </xf>
    <xf numFmtId="0" fontId="0" fillId="0" borderId="11" xfId="0" applyFill="1" applyBorder="1" applyAlignment="1">
      <alignment vertical="center" wrapText="1"/>
    </xf>
    <xf numFmtId="0" fontId="0" fillId="0" borderId="11" xfId="0" applyFill="1" applyBorder="1" applyAlignment="1">
      <alignment horizontal="center" vertical="center"/>
    </xf>
    <xf numFmtId="3" fontId="0" fillId="0" borderId="11" xfId="0" applyNumberFormat="1" applyFill="1" applyBorder="1" applyAlignment="1">
      <alignment horizontal="center" vertical="center"/>
    </xf>
    <xf numFmtId="3" fontId="0" fillId="0" borderId="11" xfId="0" applyNumberFormat="1" applyBorder="1" applyAlignment="1">
      <alignment horizontal="center"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44" fontId="0" fillId="0" borderId="11" xfId="1" applyFont="1" applyBorder="1" applyAlignment="1" applyProtection="1">
      <alignment horizontal="left" vertical="center"/>
      <protection locked="0"/>
    </xf>
    <xf numFmtId="44" fontId="0" fillId="0" borderId="4" xfId="1" applyFont="1" applyBorder="1" applyAlignment="1" applyProtection="1">
      <alignment horizontal="left" vertical="center"/>
      <protection locked="0"/>
    </xf>
    <xf numFmtId="44" fontId="0" fillId="0" borderId="18" xfId="1" applyFont="1" applyBorder="1" applyAlignment="1" applyProtection="1">
      <alignment horizontal="left" vertical="center"/>
      <protection locked="0"/>
    </xf>
    <xf numFmtId="0" fontId="0" fillId="2" borderId="0" xfId="0" applyFill="1" applyBorder="1" applyAlignment="1">
      <alignment horizontal="center" vertical="center"/>
    </xf>
    <xf numFmtId="44" fontId="0" fillId="2" borderId="0" xfId="1" applyFont="1" applyFill="1" applyBorder="1" applyAlignment="1">
      <alignment horizontal="right" vertical="center"/>
    </xf>
    <xf numFmtId="44" fontId="0" fillId="2" borderId="0" xfId="1" applyFont="1" applyFill="1" applyBorder="1" applyAlignment="1">
      <alignment vertical="center"/>
    </xf>
    <xf numFmtId="0" fontId="0" fillId="2" borderId="3" xfId="0" applyFill="1" applyBorder="1" applyAlignment="1">
      <alignment horizontal="center" vertical="center"/>
    </xf>
    <xf numFmtId="44" fontId="0" fillId="2" borderId="3" xfId="1" applyFont="1" applyFill="1" applyBorder="1" applyAlignment="1">
      <alignment horizontal="right" vertical="center"/>
    </xf>
    <xf numFmtId="0" fontId="1" fillId="2" borderId="11" xfId="0" applyFont="1" applyFill="1" applyBorder="1" applyAlignment="1">
      <alignment horizontal="left" vertical="center"/>
    </xf>
    <xf numFmtId="3" fontId="0" fillId="2" borderId="11" xfId="0" applyNumberFormat="1" applyFill="1" applyBorder="1" applyAlignment="1">
      <alignment horizontal="center" vertical="center"/>
    </xf>
    <xf numFmtId="0" fontId="0" fillId="2" borderId="0" xfId="0" applyFill="1"/>
    <xf numFmtId="0" fontId="1" fillId="3" borderId="10" xfId="0" applyFont="1" applyFill="1" applyBorder="1" applyAlignment="1">
      <alignment vertical="center"/>
    </xf>
    <xf numFmtId="0" fontId="0" fillId="3" borderId="10" xfId="0" applyFill="1" applyBorder="1"/>
    <xf numFmtId="0" fontId="0" fillId="2" borderId="1" xfId="0" applyFill="1" applyBorder="1" applyAlignment="1">
      <alignment horizontal="center" vertical="center"/>
    </xf>
    <xf numFmtId="0" fontId="0" fillId="2" borderId="28" xfId="0" applyFill="1" applyBorder="1" applyAlignment="1">
      <alignment horizontal="center" vertical="center"/>
    </xf>
    <xf numFmtId="0" fontId="1" fillId="3" borderId="9" xfId="0" applyFont="1" applyFill="1" applyBorder="1" applyAlignment="1">
      <alignment vertical="center"/>
    </xf>
    <xf numFmtId="0" fontId="1" fillId="3" borderId="6" xfId="0" applyFont="1" applyFill="1" applyBorder="1" applyAlignment="1">
      <alignment vertical="center"/>
    </xf>
    <xf numFmtId="0" fontId="1" fillId="3" borderId="5" xfId="0" applyFont="1" applyFill="1" applyBorder="1" applyAlignment="1">
      <alignment vertical="center"/>
    </xf>
    <xf numFmtId="44" fontId="1" fillId="0" borderId="2" xfId="1" applyFont="1" applyBorder="1" applyAlignment="1">
      <alignment horizontal="center" vertical="center"/>
    </xf>
    <xf numFmtId="44" fontId="0" fillId="2" borderId="2" xfId="1" applyFont="1" applyFill="1" applyBorder="1" applyAlignment="1">
      <alignment vertical="center"/>
    </xf>
    <xf numFmtId="164" fontId="0" fillId="0" borderId="21" xfId="1" applyNumberFormat="1" applyFont="1" applyBorder="1" applyAlignment="1">
      <alignment vertical="center"/>
    </xf>
    <xf numFmtId="44" fontId="0" fillId="2" borderId="30" xfId="1" applyFont="1" applyFill="1" applyBorder="1" applyAlignment="1">
      <alignment vertical="center"/>
    </xf>
    <xf numFmtId="0" fontId="0" fillId="0" borderId="20" xfId="0" applyBorder="1" applyAlignment="1" applyProtection="1">
      <alignment horizontal="center" vertical="center"/>
      <protection locked="0"/>
    </xf>
    <xf numFmtId="0" fontId="0" fillId="0" borderId="20" xfId="0" applyBorder="1" applyAlignment="1" applyProtection="1">
      <alignment horizontal="center" vertical="center" wrapText="1"/>
      <protection locked="0"/>
    </xf>
    <xf numFmtId="0" fontId="0" fillId="0" borderId="20" xfId="0" applyFill="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 fillId="0" borderId="1" xfId="0" applyFont="1" applyBorder="1" applyAlignment="1">
      <alignment horizontal="center"/>
    </xf>
    <xf numFmtId="0" fontId="0" fillId="0" borderId="21" xfId="0" applyBorder="1" applyAlignment="1">
      <alignment horizontal="center" vertical="center"/>
    </xf>
    <xf numFmtId="0" fontId="0" fillId="0" borderId="12" xfId="0" applyBorder="1" applyAlignment="1">
      <alignment horizontal="center" vertical="center"/>
    </xf>
    <xf numFmtId="0" fontId="1" fillId="2" borderId="1" xfId="0" applyFont="1" applyFill="1" applyBorder="1" applyAlignment="1">
      <alignment horizontal="center"/>
    </xf>
    <xf numFmtId="0" fontId="0" fillId="0" borderId="19" xfId="0" applyBorder="1" applyAlignment="1">
      <alignment horizontal="center" vertical="center"/>
    </xf>
    <xf numFmtId="0" fontId="1" fillId="0" borderId="35" xfId="0" applyFont="1" applyBorder="1" applyAlignment="1">
      <alignment horizontal="center"/>
    </xf>
    <xf numFmtId="0" fontId="1" fillId="3" borderId="39" xfId="0" applyFont="1" applyFill="1" applyBorder="1" applyAlignment="1">
      <alignment horizontal="center"/>
    </xf>
    <xf numFmtId="0" fontId="1" fillId="3" borderId="6" xfId="0" applyFont="1" applyFill="1" applyBorder="1" applyAlignment="1">
      <alignment horizontal="center"/>
    </xf>
    <xf numFmtId="164" fontId="0" fillId="0" borderId="14" xfId="1" applyNumberFormat="1" applyFont="1" applyBorder="1" applyAlignment="1">
      <alignment vertical="center"/>
    </xf>
    <xf numFmtId="0" fontId="0" fillId="0" borderId="14" xfId="1" applyNumberFormat="1" applyFont="1" applyBorder="1" applyAlignment="1">
      <alignment vertical="center"/>
    </xf>
    <xf numFmtId="44" fontId="0" fillId="2" borderId="3" xfId="1" applyFont="1" applyFill="1" applyBorder="1" applyAlignment="1">
      <alignment vertical="center"/>
    </xf>
    <xf numFmtId="0" fontId="0" fillId="0" borderId="23" xfId="1" applyNumberFormat="1" applyFont="1" applyBorder="1" applyAlignment="1">
      <alignment vertical="center"/>
    </xf>
    <xf numFmtId="0" fontId="0" fillId="3" borderId="9" xfId="0" applyFill="1" applyBorder="1"/>
    <xf numFmtId="0" fontId="0" fillId="3" borderId="27" xfId="0" applyFill="1" applyBorder="1"/>
    <xf numFmtId="0" fontId="0" fillId="0" borderId="40" xfId="0" applyBorder="1" applyAlignment="1" applyProtection="1">
      <alignment horizontal="center" vertical="center"/>
      <protection locked="0"/>
    </xf>
    <xf numFmtId="44" fontId="0" fillId="0" borderId="41" xfId="1" applyFont="1" applyBorder="1" applyAlignment="1" applyProtection="1">
      <alignment horizontal="left" vertical="center"/>
      <protection locked="0"/>
    </xf>
    <xf numFmtId="0" fontId="0" fillId="0" borderId="26" xfId="1" applyNumberFormat="1" applyFont="1" applyBorder="1" applyAlignment="1">
      <alignment vertical="center"/>
    </xf>
    <xf numFmtId="0" fontId="0" fillId="3" borderId="6" xfId="0" applyFill="1" applyBorder="1"/>
    <xf numFmtId="0" fontId="0" fillId="3" borderId="5" xfId="0" applyFill="1" applyBorder="1"/>
    <xf numFmtId="0" fontId="0" fillId="3" borderId="7" xfId="0" applyFill="1" applyBorder="1"/>
    <xf numFmtId="0" fontId="0" fillId="0" borderId="43" xfId="0" applyBorder="1" applyAlignment="1">
      <alignment horizontal="center" vertical="center"/>
    </xf>
    <xf numFmtId="0" fontId="0" fillId="0" borderId="43" xfId="0" applyBorder="1" applyAlignment="1">
      <alignment vertical="center"/>
    </xf>
    <xf numFmtId="3" fontId="0" fillId="0" borderId="43" xfId="0" applyNumberFormat="1" applyBorder="1" applyAlignment="1">
      <alignment horizontal="center" vertical="center"/>
    </xf>
    <xf numFmtId="0" fontId="0" fillId="0" borderId="44" xfId="0" applyBorder="1" applyAlignment="1">
      <alignment horizontal="center" vertical="center"/>
    </xf>
    <xf numFmtId="0" fontId="0" fillId="0" borderId="45" xfId="0" applyBorder="1" applyAlignment="1" applyProtection="1">
      <alignment horizontal="center" vertical="center"/>
      <protection locked="0"/>
    </xf>
    <xf numFmtId="44" fontId="0" fillId="0" borderId="43" xfId="1" applyFont="1" applyBorder="1" applyAlignment="1" applyProtection="1">
      <alignment horizontal="left" vertical="center"/>
      <protection locked="0"/>
    </xf>
    <xf numFmtId="0" fontId="0" fillId="0" borderId="46" xfId="1" applyNumberFormat="1" applyFont="1" applyBorder="1" applyAlignment="1">
      <alignment vertical="center"/>
    </xf>
    <xf numFmtId="0" fontId="0" fillId="0" borderId="44" xfId="1" applyNumberFormat="1" applyFont="1" applyBorder="1" applyAlignment="1">
      <alignment vertical="center"/>
    </xf>
    <xf numFmtId="0" fontId="1" fillId="3" borderId="42" xfId="0" applyFont="1" applyFill="1" applyBorder="1" applyAlignment="1">
      <alignment horizontal="center"/>
    </xf>
    <xf numFmtId="0" fontId="1" fillId="3" borderId="9" xfId="0" applyFont="1" applyFill="1" applyBorder="1" applyAlignment="1">
      <alignment horizontal="center"/>
    </xf>
    <xf numFmtId="0" fontId="4" fillId="4" borderId="32" xfId="0" applyFont="1" applyFill="1" applyBorder="1" applyAlignment="1">
      <alignment vertical="center"/>
    </xf>
    <xf numFmtId="0" fontId="4" fillId="4" borderId="33" xfId="0" applyFont="1" applyFill="1" applyBorder="1" applyAlignment="1">
      <alignment vertical="center"/>
    </xf>
    <xf numFmtId="0" fontId="0" fillId="4" borderId="32" xfId="0" applyFill="1" applyBorder="1"/>
    <xf numFmtId="0" fontId="0" fillId="4" borderId="33" xfId="0" applyFill="1" applyBorder="1"/>
    <xf numFmtId="0" fontId="0" fillId="4" borderId="34" xfId="0" applyFill="1" applyBorder="1"/>
    <xf numFmtId="0" fontId="0" fillId="0" borderId="40" xfId="0" applyBorder="1" applyAlignment="1">
      <alignment horizontal="center" vertical="center"/>
    </xf>
    <xf numFmtId="0" fontId="0" fillId="0" borderId="41" xfId="0" applyFill="1" applyBorder="1" applyAlignment="1">
      <alignment vertical="center"/>
    </xf>
    <xf numFmtId="3" fontId="0" fillId="0" borderId="41" xfId="0" applyNumberFormat="1" applyBorder="1" applyAlignment="1">
      <alignment horizontal="center" vertical="center"/>
    </xf>
    <xf numFmtId="0" fontId="0" fillId="0" borderId="26" xfId="0" applyBorder="1" applyAlignment="1">
      <alignment horizontal="center" vertical="center"/>
    </xf>
    <xf numFmtId="0" fontId="0" fillId="2" borderId="31" xfId="0" applyFill="1" applyBorder="1" applyAlignment="1">
      <alignment horizontal="center" vertical="center"/>
    </xf>
    <xf numFmtId="0" fontId="0" fillId="0" borderId="47" xfId="1" applyNumberFormat="1" applyFont="1" applyBorder="1" applyAlignment="1">
      <alignment vertical="center"/>
    </xf>
    <xf numFmtId="0" fontId="0" fillId="2" borderId="40" xfId="0" applyFill="1" applyBorder="1" applyAlignment="1">
      <alignment horizontal="center" vertical="center"/>
    </xf>
    <xf numFmtId="0" fontId="4" fillId="4" borderId="36" xfId="0" applyFont="1" applyFill="1" applyBorder="1" applyAlignment="1">
      <alignment vertical="center"/>
    </xf>
    <xf numFmtId="0" fontId="4" fillId="4" borderId="37" xfId="0" applyFont="1" applyFill="1" applyBorder="1" applyAlignment="1">
      <alignment vertical="center"/>
    </xf>
    <xf numFmtId="0" fontId="0" fillId="4" borderId="36" xfId="0" applyFill="1" applyBorder="1" applyAlignment="1">
      <alignment vertical="center"/>
    </xf>
    <xf numFmtId="0" fontId="0" fillId="4" borderId="37" xfId="0" applyFill="1" applyBorder="1" applyAlignment="1">
      <alignment vertical="center"/>
    </xf>
    <xf numFmtId="0" fontId="0" fillId="4" borderId="38" xfId="0" applyFill="1" applyBorder="1" applyAlignment="1">
      <alignment vertical="center"/>
    </xf>
    <xf numFmtId="0" fontId="0" fillId="0" borderId="41" xfId="0" applyFill="1" applyBorder="1" applyAlignment="1">
      <alignment vertical="center" wrapText="1"/>
    </xf>
    <xf numFmtId="44" fontId="0" fillId="0" borderId="41" xfId="1" applyFont="1" applyBorder="1" applyAlignment="1" applyProtection="1">
      <alignment vertical="center"/>
      <protection locked="0"/>
    </xf>
    <xf numFmtId="44" fontId="0" fillId="0" borderId="47" xfId="1" applyFont="1" applyBorder="1" applyAlignment="1">
      <alignment vertical="center"/>
    </xf>
    <xf numFmtId="44" fontId="0" fillId="0" borderId="26" xfId="1" applyFont="1" applyBorder="1" applyAlignment="1">
      <alignment vertical="center"/>
    </xf>
    <xf numFmtId="0" fontId="0" fillId="4" borderId="36" xfId="0" applyFill="1" applyBorder="1"/>
    <xf numFmtId="0" fontId="0" fillId="4" borderId="37" xfId="0" applyFill="1" applyBorder="1"/>
    <xf numFmtId="0" fontId="0" fillId="4" borderId="38" xfId="0" applyFill="1" applyBorder="1"/>
    <xf numFmtId="0" fontId="0" fillId="2" borderId="48" xfId="0" applyFill="1" applyBorder="1" applyAlignment="1">
      <alignment horizontal="center" vertical="center"/>
    </xf>
    <xf numFmtId="44" fontId="0" fillId="2" borderId="43" xfId="1" applyFont="1" applyFill="1" applyBorder="1" applyAlignment="1">
      <alignment horizontal="right" vertical="center"/>
    </xf>
    <xf numFmtId="44" fontId="0" fillId="2" borderId="46" xfId="1" applyFont="1" applyFill="1" applyBorder="1" applyAlignment="1">
      <alignment vertical="center"/>
    </xf>
    <xf numFmtId="0" fontId="0" fillId="2" borderId="45" xfId="0" applyFill="1" applyBorder="1" applyAlignment="1">
      <alignment horizontal="center" vertical="center"/>
    </xf>
    <xf numFmtId="44" fontId="0" fillId="2" borderId="44" xfId="1" applyFont="1" applyFill="1" applyBorder="1" applyAlignment="1">
      <alignment vertical="center"/>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43" xfId="0" applyFill="1" applyBorder="1" applyAlignment="1">
      <alignment vertical="center"/>
    </xf>
    <xf numFmtId="0" fontId="5" fillId="0" borderId="45" xfId="0" applyFont="1" applyBorder="1" applyAlignment="1" applyProtection="1">
      <alignment horizontal="center" vertical="center"/>
      <protection locked="0"/>
    </xf>
    <xf numFmtId="0" fontId="1" fillId="3" borderId="6" xfId="0" applyFont="1" applyFill="1" applyBorder="1" applyAlignment="1"/>
    <xf numFmtId="0" fontId="1" fillId="3" borderId="5" xfId="0" applyFont="1" applyFill="1" applyBorder="1" applyAlignment="1"/>
    <xf numFmtId="0" fontId="1" fillId="3" borderId="9" xfId="0" applyFont="1" applyFill="1" applyBorder="1" applyAlignment="1"/>
    <xf numFmtId="0" fontId="1" fillId="3" borderId="10" xfId="0" applyFont="1" applyFill="1" applyBorder="1" applyAlignment="1"/>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0" fillId="3" borderId="15" xfId="0" applyFill="1" applyBorder="1" applyAlignment="1">
      <alignment horizontal="center" vertical="center"/>
    </xf>
    <xf numFmtId="0" fontId="0" fillId="3" borderId="29" xfId="0" applyFill="1" applyBorder="1" applyAlignment="1">
      <alignment horizontal="center" vertical="center"/>
    </xf>
    <xf numFmtId="0" fontId="0" fillId="3" borderId="20" xfId="0" applyFill="1" applyBorder="1" applyAlignment="1">
      <alignment horizontal="center" vertical="center"/>
    </xf>
    <xf numFmtId="0" fontId="0" fillId="3" borderId="13" xfId="0" applyFill="1" applyBorder="1" applyAlignment="1">
      <alignment horizontal="center" vertical="center"/>
    </xf>
    <xf numFmtId="0" fontId="0" fillId="3" borderId="43" xfId="0" applyFill="1" applyBorder="1" applyAlignment="1">
      <alignment horizontal="center" vertical="center"/>
    </xf>
    <xf numFmtId="0" fontId="0" fillId="3" borderId="48" xfId="0" applyFill="1" applyBorder="1" applyAlignment="1">
      <alignment horizontal="center" vertical="center"/>
    </xf>
    <xf numFmtId="0" fontId="0" fillId="3" borderId="45" xfId="0" applyFill="1" applyBorder="1" applyAlignment="1">
      <alignment horizontal="center" vertical="center"/>
    </xf>
    <xf numFmtId="0" fontId="0" fillId="3" borderId="41" xfId="0" applyFill="1" applyBorder="1" applyAlignment="1">
      <alignment horizontal="center" vertical="center"/>
    </xf>
    <xf numFmtId="0" fontId="0" fillId="3" borderId="40" xfId="0" applyFill="1" applyBorder="1" applyAlignment="1">
      <alignment horizontal="center" vertical="center"/>
    </xf>
    <xf numFmtId="44" fontId="0" fillId="0" borderId="46" xfId="1" applyNumberFormat="1" applyFont="1" applyBorder="1" applyAlignment="1">
      <alignment vertical="center"/>
    </xf>
    <xf numFmtId="44" fontId="0" fillId="0" borderId="14" xfId="1" applyNumberFormat="1" applyFont="1" applyBorder="1" applyAlignment="1">
      <alignment vertical="center"/>
    </xf>
    <xf numFmtId="44" fontId="0" fillId="0" borderId="23" xfId="1" applyNumberFormat="1" applyFont="1" applyBorder="1" applyAlignment="1">
      <alignment vertical="center"/>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8" xfId="0" applyBorder="1" applyAlignment="1">
      <alignment vertical="center"/>
    </xf>
    <xf numFmtId="0" fontId="0" fillId="0" borderId="8" xfId="0" applyBorder="1" applyAlignment="1">
      <alignment horizontal="center" vertical="center"/>
    </xf>
    <xf numFmtId="3" fontId="0" fillId="0" borderId="8" xfId="0" applyNumberFormat="1" applyBorder="1" applyAlignment="1">
      <alignment horizontal="center" vertical="center"/>
    </xf>
    <xf numFmtId="0" fontId="0" fillId="0" borderId="22" xfId="0" applyBorder="1" applyAlignment="1">
      <alignment horizontal="center" vertical="center"/>
    </xf>
    <xf numFmtId="44" fontId="0" fillId="0" borderId="8" xfId="1" applyFont="1" applyBorder="1" applyAlignment="1">
      <alignment horizontal="left" vertical="center"/>
    </xf>
    <xf numFmtId="0" fontId="0" fillId="0" borderId="8" xfId="1" applyNumberFormat="1" applyFont="1" applyBorder="1" applyAlignment="1">
      <alignment vertical="center"/>
    </xf>
    <xf numFmtId="0" fontId="0" fillId="0" borderId="22" xfId="1" applyNumberFormat="1" applyFont="1" applyBorder="1" applyAlignment="1">
      <alignment vertical="center"/>
    </xf>
    <xf numFmtId="0" fontId="0" fillId="0" borderId="45" xfId="0" applyFont="1"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44" fontId="0" fillId="0" borderId="19" xfId="1" applyNumberFormat="1" applyFont="1" applyBorder="1" applyAlignment="1">
      <alignment vertical="center"/>
    </xf>
    <xf numFmtId="44" fontId="0" fillId="0" borderId="11" xfId="1" applyFont="1" applyBorder="1" applyAlignment="1" applyProtection="1">
      <alignment horizontal="center" vertical="center"/>
      <protection locked="0"/>
    </xf>
    <xf numFmtId="44" fontId="0" fillId="0" borderId="44" xfId="1" applyNumberFormat="1" applyFont="1" applyBorder="1" applyAlignment="1">
      <alignment vertical="center"/>
    </xf>
    <xf numFmtId="44" fontId="0" fillId="0" borderId="21" xfId="1" applyNumberFormat="1" applyFont="1" applyBorder="1" applyAlignment="1">
      <alignment vertical="center"/>
    </xf>
    <xf numFmtId="44" fontId="0" fillId="0" borderId="26" xfId="1" applyNumberFormat="1" applyFont="1" applyBorder="1" applyAlignment="1">
      <alignment vertical="center"/>
    </xf>
    <xf numFmtId="44" fontId="0" fillId="0" borderId="8" xfId="1" applyFont="1" applyBorder="1" applyAlignment="1">
      <alignment horizontal="center" vertical="center"/>
    </xf>
    <xf numFmtId="44" fontId="0" fillId="0" borderId="43" xfId="1" applyFont="1" applyBorder="1" applyAlignment="1" applyProtection="1">
      <alignment horizontal="center" vertical="center"/>
      <protection locked="0"/>
    </xf>
    <xf numFmtId="44" fontId="0" fillId="0" borderId="4" xfId="1" applyFont="1" applyBorder="1" applyAlignment="1" applyProtection="1">
      <alignment horizontal="center" vertical="center"/>
      <protection locked="0"/>
    </xf>
    <xf numFmtId="44" fontId="0" fillId="0" borderId="23" xfId="1" applyFont="1" applyBorder="1" applyAlignment="1" applyProtection="1">
      <alignment horizontal="left" vertical="center"/>
      <protection locked="0"/>
    </xf>
    <xf numFmtId="44" fontId="0" fillId="0" borderId="12" xfId="1" applyNumberFormat="1" applyFont="1" applyBorder="1" applyAlignment="1">
      <alignment vertical="center"/>
    </xf>
    <xf numFmtId="44" fontId="0" fillId="0" borderId="41" xfId="1" applyFont="1" applyBorder="1" applyAlignment="1" applyProtection="1">
      <alignment horizontal="center" vertical="center"/>
      <protection locked="0"/>
    </xf>
    <xf numFmtId="44" fontId="0" fillId="0" borderId="22" xfId="1" applyNumberFormat="1" applyFont="1" applyBorder="1" applyAlignment="1">
      <alignment vertical="center"/>
    </xf>
    <xf numFmtId="0" fontId="0" fillId="4" borderId="11" xfId="0" applyFill="1" applyBorder="1" applyAlignment="1">
      <alignment horizontal="center" vertical="center"/>
    </xf>
    <xf numFmtId="3" fontId="0" fillId="4" borderId="11" xfId="0" applyNumberFormat="1" applyFill="1" applyBorder="1" applyAlignment="1">
      <alignment horizontal="center" vertical="center"/>
    </xf>
    <xf numFmtId="0" fontId="0" fillId="4" borderId="21" xfId="0" applyFill="1" applyBorder="1" applyAlignment="1">
      <alignment horizontal="center" vertical="center"/>
    </xf>
    <xf numFmtId="0" fontId="0" fillId="4" borderId="15" xfId="0" applyFill="1" applyBorder="1" applyAlignment="1">
      <alignment horizontal="center" vertical="center"/>
    </xf>
    <xf numFmtId="44" fontId="0" fillId="4" borderId="11" xfId="1" applyFont="1" applyFill="1" applyBorder="1" applyAlignment="1">
      <alignment horizontal="left" vertical="center"/>
    </xf>
    <xf numFmtId="44" fontId="0" fillId="4" borderId="14" xfId="1" applyFont="1" applyFill="1" applyBorder="1" applyAlignment="1">
      <alignment vertical="center"/>
    </xf>
    <xf numFmtId="0" fontId="0" fillId="4" borderId="20" xfId="0" applyFill="1" applyBorder="1" applyAlignment="1">
      <alignment horizontal="center" vertical="center"/>
    </xf>
    <xf numFmtId="44" fontId="0" fillId="4" borderId="21" xfId="1" applyFont="1" applyFill="1" applyBorder="1" applyAlignment="1">
      <alignment vertical="center"/>
    </xf>
    <xf numFmtId="44" fontId="0" fillId="4" borderId="11" xfId="1" applyFont="1" applyFill="1" applyBorder="1" applyAlignment="1">
      <alignment horizontal="right" vertical="center"/>
    </xf>
    <xf numFmtId="0" fontId="0" fillId="4" borderId="43" xfId="0" applyFill="1" applyBorder="1" applyAlignment="1">
      <alignment horizontal="center" vertical="center"/>
    </xf>
    <xf numFmtId="0" fontId="0" fillId="4" borderId="41" xfId="0" applyFill="1" applyBorder="1" applyAlignment="1">
      <alignment horizontal="center" vertical="center"/>
    </xf>
    <xf numFmtId="44" fontId="0" fillId="5" borderId="11" xfId="1" applyFont="1" applyFill="1" applyBorder="1" applyAlignment="1" applyProtection="1">
      <alignment horizontal="left" vertical="center"/>
      <protection locked="0"/>
    </xf>
    <xf numFmtId="44" fontId="0" fillId="5" borderId="23" xfId="1" applyFont="1" applyFill="1" applyBorder="1" applyAlignment="1" applyProtection="1">
      <alignment horizontal="left" vertical="center"/>
      <protection locked="0"/>
    </xf>
    <xf numFmtId="44" fontId="0" fillId="5" borderId="4" xfId="1" applyFont="1" applyFill="1" applyBorder="1" applyAlignment="1" applyProtection="1">
      <alignment horizontal="left" vertical="center"/>
      <protection locked="0"/>
    </xf>
    <xf numFmtId="44" fontId="0" fillId="5" borderId="43" xfId="1" applyFont="1" applyFill="1" applyBorder="1" applyAlignment="1" applyProtection="1">
      <alignment horizontal="left" vertical="center"/>
      <protection locked="0"/>
    </xf>
    <xf numFmtId="44" fontId="0" fillId="0" borderId="11" xfId="1" applyFont="1" applyFill="1" applyBorder="1" applyAlignment="1" applyProtection="1">
      <alignment horizontal="left" vertical="center"/>
      <protection locked="0"/>
    </xf>
    <xf numFmtId="44" fontId="0" fillId="5" borderId="41" xfId="1" applyFont="1" applyFill="1" applyBorder="1" applyAlignment="1" applyProtection="1">
      <alignment horizontal="left" vertical="center"/>
      <protection locked="0"/>
    </xf>
    <xf numFmtId="44" fontId="0" fillId="5" borderId="41" xfId="1" applyFont="1" applyFill="1" applyBorder="1" applyAlignment="1" applyProtection="1">
      <alignment vertical="center"/>
      <protection locked="0"/>
    </xf>
    <xf numFmtId="0" fontId="0" fillId="5" borderId="20" xfId="0" applyFill="1" applyBorder="1" applyAlignment="1" applyProtection="1">
      <alignment horizontal="center" vertical="center" wrapText="1"/>
      <protection locked="0"/>
    </xf>
    <xf numFmtId="0" fontId="0" fillId="5" borderId="43" xfId="0" applyFill="1" applyBorder="1" applyAlignment="1">
      <alignment vertical="center"/>
    </xf>
    <xf numFmtId="0" fontId="0" fillId="5" borderId="20" xfId="0" applyFill="1" applyBorder="1" applyAlignment="1" applyProtection="1">
      <alignment horizontal="center" vertical="center"/>
      <protection locked="0"/>
    </xf>
    <xf numFmtId="0" fontId="0" fillId="5" borderId="11" xfId="0" applyFill="1" applyBorder="1" applyAlignment="1">
      <alignment vertical="center"/>
    </xf>
    <xf numFmtId="0" fontId="0" fillId="5" borderId="20" xfId="0" applyFont="1"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5" borderId="49" xfId="0" applyFill="1" applyBorder="1" applyAlignment="1">
      <alignment horizontal="center" vertical="center" wrapText="1"/>
    </xf>
    <xf numFmtId="44" fontId="0" fillId="5" borderId="8" xfId="1" applyFont="1" applyFill="1" applyBorder="1" applyAlignment="1">
      <alignment horizontal="left" vertical="center"/>
    </xf>
    <xf numFmtId="0" fontId="0" fillId="5" borderId="45" xfId="0" applyFont="1" applyFill="1" applyBorder="1" applyAlignment="1" applyProtection="1">
      <alignment horizontal="center" vertical="center"/>
      <protection locked="0"/>
    </xf>
    <xf numFmtId="0" fontId="0" fillId="5" borderId="4" xfId="0" applyFill="1" applyBorder="1" applyAlignment="1">
      <alignment vertical="center"/>
    </xf>
    <xf numFmtId="0" fontId="0" fillId="5" borderId="17" xfId="0" applyFill="1" applyBorder="1" applyAlignment="1" applyProtection="1">
      <alignment horizontal="center" vertical="center" wrapText="1"/>
      <protection locked="0"/>
    </xf>
    <xf numFmtId="44" fontId="0" fillId="5" borderId="18" xfId="1" applyFont="1" applyFill="1" applyBorder="1" applyAlignment="1" applyProtection="1">
      <alignment horizontal="left" vertical="center"/>
      <protection locked="0"/>
    </xf>
    <xf numFmtId="0" fontId="1" fillId="0" borderId="1" xfId="0" applyFont="1" applyBorder="1" applyAlignment="1">
      <alignment horizontal="center" vertical="center" wrapText="1"/>
    </xf>
    <xf numFmtId="0" fontId="0" fillId="0" borderId="11" xfId="0" applyBorder="1" applyAlignment="1">
      <alignment horizontal="center" vertical="center" wrapText="1"/>
    </xf>
    <xf numFmtId="0" fontId="0" fillId="3" borderId="11" xfId="0" applyFill="1" applyBorder="1" applyAlignment="1">
      <alignment horizontal="center" vertical="center" wrapText="1"/>
    </xf>
    <xf numFmtId="0" fontId="0" fillId="0" borderId="21" xfId="0" applyBorder="1" applyAlignment="1">
      <alignment horizontal="center" vertical="center" wrapText="1"/>
    </xf>
    <xf numFmtId="0" fontId="0" fillId="3" borderId="15" xfId="0" applyFill="1" applyBorder="1" applyAlignment="1">
      <alignment horizontal="center" vertical="center" wrapText="1"/>
    </xf>
    <xf numFmtId="44" fontId="0" fillId="0" borderId="11" xfId="1" applyFont="1" applyBorder="1" applyAlignment="1" applyProtection="1">
      <alignment horizontal="left" vertical="center" wrapText="1"/>
      <protection locked="0"/>
    </xf>
    <xf numFmtId="0" fontId="0" fillId="0" borderId="14" xfId="1" applyNumberFormat="1" applyFont="1" applyBorder="1" applyAlignment="1">
      <alignment vertical="center" wrapText="1"/>
    </xf>
    <xf numFmtId="0" fontId="0" fillId="3" borderId="20" xfId="0" applyFill="1" applyBorder="1" applyAlignment="1">
      <alignment horizontal="center" vertical="center" wrapText="1"/>
    </xf>
    <xf numFmtId="0" fontId="0" fillId="0" borderId="21" xfId="1" applyNumberFormat="1" applyFont="1" applyBorder="1" applyAlignment="1">
      <alignment vertical="center" wrapText="1"/>
    </xf>
    <xf numFmtId="44" fontId="0" fillId="5" borderId="11" xfId="1" applyFont="1" applyFill="1" applyBorder="1" applyAlignment="1" applyProtection="1">
      <alignment horizontal="left" vertical="center" wrapText="1"/>
      <protection locked="0"/>
    </xf>
    <xf numFmtId="44" fontId="0" fillId="0" borderId="21" xfId="1" applyNumberFormat="1" applyFont="1" applyBorder="1" applyAlignment="1">
      <alignment vertical="center" wrapText="1"/>
    </xf>
    <xf numFmtId="44" fontId="0" fillId="0" borderId="11" xfId="1" applyFont="1" applyBorder="1" applyAlignment="1" applyProtection="1">
      <alignment horizontal="center" vertical="center" wrapText="1"/>
      <protection locked="0"/>
    </xf>
    <xf numFmtId="0" fontId="0" fillId="0" borderId="0" xfId="0" applyAlignment="1">
      <alignment vertical="center" wrapText="1"/>
    </xf>
    <xf numFmtId="0" fontId="2" fillId="0" borderId="0" xfId="0" applyFont="1" applyBorder="1" applyAlignment="1">
      <alignment horizontal="left" vertical="center"/>
    </xf>
    <xf numFmtId="0" fontId="0" fillId="0" borderId="0" xfId="0" applyBorder="1" applyAlignment="1">
      <alignment horizontal="left" vertical="center" wrapText="1"/>
    </xf>
    <xf numFmtId="0" fontId="1" fillId="3" borderId="10"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27" xfId="0" applyFont="1" applyFill="1" applyBorder="1" applyAlignment="1">
      <alignment horizontal="center"/>
    </xf>
    <xf numFmtId="0" fontId="1" fillId="3" borderId="5" xfId="0" applyFont="1" applyFill="1" applyBorder="1" applyAlignment="1">
      <alignment horizontal="center"/>
    </xf>
    <xf numFmtId="0" fontId="1" fillId="3" borderId="7" xfId="0" applyFont="1" applyFill="1" applyBorder="1" applyAlignment="1">
      <alignment horizontal="center"/>
    </xf>
    <xf numFmtId="0" fontId="1" fillId="2" borderId="4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0"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1" fillId="0" borderId="36" xfId="0" applyFont="1" applyBorder="1" applyAlignment="1">
      <alignment horizontal="center" wrapText="1"/>
    </xf>
    <xf numFmtId="0" fontId="1" fillId="0" borderId="37" xfId="0" applyFont="1" applyBorder="1" applyAlignment="1">
      <alignment horizontal="center" wrapText="1"/>
    </xf>
    <xf numFmtId="0" fontId="1" fillId="0" borderId="38" xfId="0" applyFont="1" applyBorder="1" applyAlignment="1">
      <alignment horizontal="center" wrapText="1"/>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1" fillId="0" borderId="25" xfId="0" applyFont="1" applyBorder="1" applyAlignment="1">
      <alignment horizontal="center" wrapText="1"/>
    </xf>
    <xf numFmtId="0" fontId="1" fillId="0" borderId="24" xfId="0" applyFont="1" applyBorder="1" applyAlignment="1">
      <alignment horizontal="center"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 fillId="0" borderId="46"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5" borderId="0" xfId="0" applyFont="1" applyFill="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ECF0-97D1-49EE-810C-19012084E46D}">
  <dimension ref="A1:U100"/>
  <sheetViews>
    <sheetView tabSelected="1" zoomScale="85" zoomScaleNormal="85" zoomScaleSheetLayoutView="100" workbookViewId="0">
      <selection activeCell="E96" sqref="E96"/>
    </sheetView>
  </sheetViews>
  <sheetFormatPr defaultRowHeight="15" x14ac:dyDescent="0.25"/>
  <cols>
    <col min="1" max="1" width="2.42578125" style="32" bestFit="1" customWidth="1"/>
    <col min="2" max="2" width="5.28515625" style="1" bestFit="1" customWidth="1"/>
    <col min="3" max="3" width="34.140625" style="4" customWidth="1"/>
    <col min="4" max="4" width="13.42578125" style="1" customWidth="1"/>
    <col min="5" max="5" width="13.7109375" style="2" customWidth="1"/>
    <col min="6" max="6" width="12.28515625" style="1" customWidth="1"/>
    <col min="7" max="7" width="16.28515625" style="1" customWidth="1"/>
    <col min="8" max="8" width="15.42578125" style="14" customWidth="1"/>
    <col min="9" max="9" width="16.85546875" style="5" customWidth="1"/>
    <col min="10" max="10" width="16.28515625" style="1" customWidth="1"/>
    <col min="11" max="11" width="15.42578125" style="14" customWidth="1"/>
    <col min="12" max="12" width="16.85546875" style="5" customWidth="1"/>
    <col min="13" max="13" width="16.28515625" style="1" customWidth="1"/>
    <col min="14" max="14" width="15.42578125" style="14" customWidth="1"/>
    <col min="15" max="15" width="16.85546875" style="5" customWidth="1"/>
    <col min="16" max="16" width="16.28515625" style="1" customWidth="1"/>
    <col min="17" max="17" width="15.42578125" style="14" customWidth="1"/>
    <col min="18" max="18" width="16.85546875" style="5" customWidth="1"/>
    <col min="19" max="19" width="16.28515625" style="1" customWidth="1"/>
    <col min="20" max="20" width="15.42578125" style="14" customWidth="1"/>
    <col min="21" max="21" width="16.85546875" style="5" customWidth="1"/>
  </cols>
  <sheetData>
    <row r="1" spans="1:21" ht="36" customHeight="1" thickTop="1" x14ac:dyDescent="0.25">
      <c r="B1" s="7"/>
      <c r="D1" s="7"/>
      <c r="E1" s="8"/>
      <c r="F1" s="7"/>
      <c r="G1" s="248" t="s">
        <v>184</v>
      </c>
      <c r="H1" s="249"/>
      <c r="I1" s="249"/>
      <c r="J1" s="242" t="s">
        <v>183</v>
      </c>
      <c r="K1" s="243"/>
      <c r="L1" s="244"/>
      <c r="M1" s="242" t="s">
        <v>216</v>
      </c>
      <c r="N1" s="243"/>
      <c r="O1" s="244"/>
      <c r="P1" s="242" t="s">
        <v>217</v>
      </c>
      <c r="Q1" s="243"/>
      <c r="R1" s="244"/>
      <c r="S1" s="242" t="s">
        <v>218</v>
      </c>
      <c r="T1" s="243"/>
      <c r="U1" s="244"/>
    </row>
    <row r="2" spans="1:21" ht="15.95" customHeight="1" x14ac:dyDescent="0.25">
      <c r="B2" s="16"/>
      <c r="C2" s="15"/>
      <c r="D2" s="16" t="s">
        <v>177</v>
      </c>
      <c r="E2" s="17" t="s">
        <v>147</v>
      </c>
      <c r="F2" s="16" t="s">
        <v>146</v>
      </c>
      <c r="G2" s="18" t="s">
        <v>144</v>
      </c>
      <c r="H2" s="19" t="s">
        <v>4</v>
      </c>
      <c r="I2" s="19" t="s">
        <v>6</v>
      </c>
      <c r="J2" s="18" t="s">
        <v>144</v>
      </c>
      <c r="K2" s="19" t="s">
        <v>4</v>
      </c>
      <c r="L2" s="65" t="s">
        <v>6</v>
      </c>
      <c r="M2" s="18" t="s">
        <v>144</v>
      </c>
      <c r="N2" s="19" t="s">
        <v>4</v>
      </c>
      <c r="O2" s="65" t="s">
        <v>6</v>
      </c>
      <c r="P2" s="18" t="s">
        <v>144</v>
      </c>
      <c r="Q2" s="19" t="s">
        <v>4</v>
      </c>
      <c r="R2" s="65" t="s">
        <v>6</v>
      </c>
      <c r="S2" s="18" t="s">
        <v>144</v>
      </c>
      <c r="T2" s="19" t="s">
        <v>4</v>
      </c>
      <c r="U2" s="65" t="s">
        <v>6</v>
      </c>
    </row>
    <row r="3" spans="1:21" ht="15.95" customHeight="1" thickBot="1" x14ac:dyDescent="0.3">
      <c r="B3" s="16" t="s">
        <v>0</v>
      </c>
      <c r="C3" s="16" t="s">
        <v>1</v>
      </c>
      <c r="D3" s="16" t="s">
        <v>2</v>
      </c>
      <c r="E3" s="17" t="s">
        <v>3</v>
      </c>
      <c r="F3" s="16" t="s">
        <v>138</v>
      </c>
      <c r="G3" s="18" t="s">
        <v>145</v>
      </c>
      <c r="H3" s="19" t="s">
        <v>5</v>
      </c>
      <c r="I3" s="19" t="s">
        <v>5</v>
      </c>
      <c r="J3" s="18" t="s">
        <v>145</v>
      </c>
      <c r="K3" s="19" t="s">
        <v>5</v>
      </c>
      <c r="L3" s="65" t="s">
        <v>5</v>
      </c>
      <c r="M3" s="18" t="s">
        <v>145</v>
      </c>
      <c r="N3" s="19" t="s">
        <v>5</v>
      </c>
      <c r="O3" s="65" t="s">
        <v>5</v>
      </c>
      <c r="P3" s="18" t="s">
        <v>145</v>
      </c>
      <c r="Q3" s="19" t="s">
        <v>5</v>
      </c>
      <c r="R3" s="65" t="s">
        <v>5</v>
      </c>
      <c r="S3" s="18" t="s">
        <v>145</v>
      </c>
      <c r="T3" s="19" t="s">
        <v>5</v>
      </c>
      <c r="U3" s="65" t="s">
        <v>5</v>
      </c>
    </row>
    <row r="4" spans="1:21" ht="30" customHeight="1" thickBot="1" x14ac:dyDescent="0.3">
      <c r="A4" s="245" t="s">
        <v>136</v>
      </c>
      <c r="B4" s="246"/>
      <c r="C4" s="246"/>
      <c r="D4" s="246"/>
      <c r="E4" s="246"/>
      <c r="F4" s="247"/>
      <c r="G4" s="106"/>
      <c r="H4" s="107"/>
      <c r="I4" s="107"/>
      <c r="J4" s="108"/>
      <c r="K4" s="109"/>
      <c r="L4" s="110"/>
      <c r="M4" s="108"/>
      <c r="N4" s="109"/>
      <c r="O4" s="110"/>
      <c r="P4" s="108"/>
      <c r="Q4" s="109"/>
      <c r="R4" s="110"/>
      <c r="S4" s="108"/>
      <c r="T4" s="109"/>
      <c r="U4" s="110"/>
    </row>
    <row r="5" spans="1:21" ht="18" customHeight="1" thickTop="1" thickBot="1" x14ac:dyDescent="0.3">
      <c r="A5" s="82" t="s">
        <v>17</v>
      </c>
      <c r="B5" s="62"/>
      <c r="C5" s="225" t="s">
        <v>8</v>
      </c>
      <c r="D5" s="225"/>
      <c r="E5" s="225"/>
      <c r="F5" s="226"/>
      <c r="G5" s="58"/>
      <c r="H5" s="58"/>
      <c r="I5" s="64"/>
      <c r="J5" s="88"/>
      <c r="K5" s="59"/>
      <c r="L5" s="89"/>
      <c r="M5" s="88"/>
      <c r="N5" s="59"/>
      <c r="O5" s="89"/>
      <c r="P5" s="88"/>
      <c r="Q5" s="59"/>
      <c r="R5" s="89"/>
      <c r="S5" s="88"/>
      <c r="T5" s="59"/>
      <c r="U5" s="89"/>
    </row>
    <row r="6" spans="1:21" ht="15.95" customHeight="1" thickTop="1" x14ac:dyDescent="0.25">
      <c r="A6" s="76"/>
      <c r="B6" s="250" t="s">
        <v>9</v>
      </c>
      <c r="C6" s="251"/>
      <c r="D6" s="251"/>
      <c r="E6" s="251"/>
      <c r="F6" s="252"/>
      <c r="G6" s="50"/>
      <c r="H6" s="51"/>
      <c r="I6" s="52"/>
      <c r="J6" s="60"/>
      <c r="K6" s="51"/>
      <c r="L6" s="66"/>
      <c r="M6" s="60"/>
      <c r="N6" s="51"/>
      <c r="O6" s="66"/>
      <c r="P6" s="60"/>
      <c r="Q6" s="51"/>
      <c r="R6" s="66"/>
      <c r="S6" s="60"/>
      <c r="T6" s="51"/>
      <c r="U6" s="66"/>
    </row>
    <row r="7" spans="1:21" s="4" customFormat="1" ht="15.95" customHeight="1" x14ac:dyDescent="0.25">
      <c r="A7" s="18"/>
      <c r="B7" s="21" t="s">
        <v>36</v>
      </c>
      <c r="C7" s="22" t="s">
        <v>10</v>
      </c>
      <c r="D7" s="143" t="s">
        <v>160</v>
      </c>
      <c r="E7" s="23">
        <v>6000</v>
      </c>
      <c r="F7" s="77" t="s">
        <v>7</v>
      </c>
      <c r="G7" s="145" t="s">
        <v>149</v>
      </c>
      <c r="H7" s="47" t="s">
        <v>137</v>
      </c>
      <c r="I7" s="84"/>
      <c r="J7" s="147" t="s">
        <v>149</v>
      </c>
      <c r="K7" s="47" t="s">
        <v>137</v>
      </c>
      <c r="L7" s="67"/>
      <c r="M7" s="147" t="s">
        <v>149</v>
      </c>
      <c r="N7" s="47">
        <v>0.45</v>
      </c>
      <c r="O7" s="171">
        <f>E7*N7</f>
        <v>2700</v>
      </c>
      <c r="P7" s="147" t="s">
        <v>149</v>
      </c>
      <c r="Q7" s="47" t="s">
        <v>137</v>
      </c>
      <c r="R7" s="67"/>
      <c r="S7" s="147" t="s">
        <v>149</v>
      </c>
      <c r="T7" s="191">
        <v>0.23</v>
      </c>
      <c r="U7" s="67">
        <f>E7*T7</f>
        <v>1380</v>
      </c>
    </row>
    <row r="8" spans="1:21" s="4" customFormat="1" ht="15.95" customHeight="1" x14ac:dyDescent="0.25">
      <c r="A8" s="18"/>
      <c r="B8" s="21" t="s">
        <v>37</v>
      </c>
      <c r="C8" s="24" t="s">
        <v>83</v>
      </c>
      <c r="D8" s="143" t="s">
        <v>160</v>
      </c>
      <c r="E8" s="23">
        <v>8000</v>
      </c>
      <c r="F8" s="77" t="s">
        <v>7</v>
      </c>
      <c r="G8" s="145" t="s">
        <v>149</v>
      </c>
      <c r="H8" s="47" t="s">
        <v>137</v>
      </c>
      <c r="I8" s="85"/>
      <c r="J8" s="147" t="s">
        <v>149</v>
      </c>
      <c r="K8" s="47" t="s">
        <v>137</v>
      </c>
      <c r="L8" s="39"/>
      <c r="M8" s="147" t="s">
        <v>149</v>
      </c>
      <c r="N8" s="169" t="s">
        <v>197</v>
      </c>
      <c r="O8" s="39"/>
      <c r="P8" s="147" t="s">
        <v>149</v>
      </c>
      <c r="Q8" s="47" t="s">
        <v>137</v>
      </c>
      <c r="R8" s="39"/>
      <c r="S8" s="147" t="s">
        <v>149</v>
      </c>
      <c r="T8" s="169" t="s">
        <v>197</v>
      </c>
      <c r="U8" s="39"/>
    </row>
    <row r="9" spans="1:21" s="4" customFormat="1" ht="15.95" customHeight="1" x14ac:dyDescent="0.25">
      <c r="A9" s="18"/>
      <c r="B9" s="21" t="s">
        <v>38</v>
      </c>
      <c r="C9" s="24" t="s">
        <v>172</v>
      </c>
      <c r="D9" s="143" t="s">
        <v>160</v>
      </c>
      <c r="E9" s="23">
        <v>4000</v>
      </c>
      <c r="F9" s="77" t="s">
        <v>7</v>
      </c>
      <c r="G9" s="145" t="s">
        <v>149</v>
      </c>
      <c r="H9" s="47" t="s">
        <v>137</v>
      </c>
      <c r="I9" s="85"/>
      <c r="J9" s="147" t="s">
        <v>149</v>
      </c>
      <c r="K9" s="47" t="s">
        <v>137</v>
      </c>
      <c r="L9" s="39"/>
      <c r="M9" s="147" t="s">
        <v>149</v>
      </c>
      <c r="N9" s="191">
        <v>0.55000000000000004</v>
      </c>
      <c r="O9" s="171">
        <f>E9*N9</f>
        <v>2200</v>
      </c>
      <c r="P9" s="147" t="s">
        <v>149</v>
      </c>
      <c r="Q9" s="47" t="s">
        <v>137</v>
      </c>
      <c r="R9" s="39"/>
      <c r="S9" s="147" t="s">
        <v>149</v>
      </c>
      <c r="T9" s="169" t="s">
        <v>197</v>
      </c>
      <c r="U9" s="39"/>
    </row>
    <row r="10" spans="1:21" s="4" customFormat="1" ht="15.95" customHeight="1" x14ac:dyDescent="0.25">
      <c r="A10" s="18"/>
      <c r="B10" s="21" t="s">
        <v>39</v>
      </c>
      <c r="C10" s="22" t="s">
        <v>174</v>
      </c>
      <c r="D10" s="143" t="s">
        <v>160</v>
      </c>
      <c r="E10" s="23">
        <v>1000</v>
      </c>
      <c r="F10" s="77" t="s">
        <v>7</v>
      </c>
      <c r="G10" s="145" t="s">
        <v>149</v>
      </c>
      <c r="H10" s="47" t="s">
        <v>137</v>
      </c>
      <c r="I10" s="85"/>
      <c r="J10" s="147" t="s">
        <v>149</v>
      </c>
      <c r="K10" s="47" t="s">
        <v>137</v>
      </c>
      <c r="L10" s="39"/>
      <c r="M10" s="147" t="s">
        <v>149</v>
      </c>
      <c r="N10" s="191">
        <v>0.55000000000000004</v>
      </c>
      <c r="O10" s="171">
        <f>E10*N10</f>
        <v>550</v>
      </c>
      <c r="P10" s="147" t="s">
        <v>149</v>
      </c>
      <c r="Q10" s="47" t="s">
        <v>137</v>
      </c>
      <c r="R10" s="39"/>
      <c r="S10" s="147" t="s">
        <v>149</v>
      </c>
      <c r="T10" s="169" t="s">
        <v>197</v>
      </c>
      <c r="U10" s="39"/>
    </row>
    <row r="11" spans="1:21" ht="15.95" customHeight="1" x14ac:dyDescent="0.25">
      <c r="A11" s="76"/>
      <c r="B11" s="256" t="s">
        <v>11</v>
      </c>
      <c r="C11" s="257"/>
      <c r="D11" s="180"/>
      <c r="E11" s="181"/>
      <c r="F11" s="182"/>
      <c r="G11" s="183"/>
      <c r="H11" s="184"/>
      <c r="I11" s="185"/>
      <c r="J11" s="186"/>
      <c r="K11" s="184"/>
      <c r="L11" s="187"/>
      <c r="M11" s="186"/>
      <c r="N11" s="184"/>
      <c r="O11" s="187"/>
      <c r="P11" s="186"/>
      <c r="Q11" s="184"/>
      <c r="R11" s="187"/>
      <c r="S11" s="186"/>
      <c r="T11" s="184"/>
      <c r="U11" s="187"/>
    </row>
    <row r="12" spans="1:21" s="4" customFormat="1" ht="15.95" customHeight="1" x14ac:dyDescent="0.25">
      <c r="A12" s="18"/>
      <c r="B12" s="21" t="s">
        <v>95</v>
      </c>
      <c r="C12" s="22" t="s">
        <v>10</v>
      </c>
      <c r="D12" s="143" t="s">
        <v>160</v>
      </c>
      <c r="E12" s="23">
        <v>5600</v>
      </c>
      <c r="F12" s="77" t="s">
        <v>7</v>
      </c>
      <c r="G12" s="145" t="s">
        <v>149</v>
      </c>
      <c r="H12" s="47" t="s">
        <v>137</v>
      </c>
      <c r="I12" s="85"/>
      <c r="J12" s="147" t="s">
        <v>149</v>
      </c>
      <c r="K12" s="47" t="s">
        <v>137</v>
      </c>
      <c r="L12" s="39"/>
      <c r="M12" s="147" t="s">
        <v>149</v>
      </c>
      <c r="N12" s="47">
        <v>0.42</v>
      </c>
      <c r="O12" s="171">
        <f>E12*N12</f>
        <v>2352</v>
      </c>
      <c r="P12" s="147" t="s">
        <v>149</v>
      </c>
      <c r="Q12" s="47" t="s">
        <v>137</v>
      </c>
      <c r="R12" s="39"/>
      <c r="S12" s="147" t="s">
        <v>149</v>
      </c>
      <c r="T12" s="191">
        <v>0.23</v>
      </c>
      <c r="U12" s="67">
        <f>E12*T12</f>
        <v>1288</v>
      </c>
    </row>
    <row r="13" spans="1:21" s="4" customFormat="1" ht="15.95" customHeight="1" x14ac:dyDescent="0.25">
      <c r="A13" s="18"/>
      <c r="B13" s="21" t="s">
        <v>96</v>
      </c>
      <c r="C13" s="22" t="s">
        <v>172</v>
      </c>
      <c r="D13" s="143" t="s">
        <v>160</v>
      </c>
      <c r="E13" s="23">
        <v>7600</v>
      </c>
      <c r="F13" s="77" t="s">
        <v>7</v>
      </c>
      <c r="G13" s="145" t="s">
        <v>149</v>
      </c>
      <c r="H13" s="47" t="s">
        <v>137</v>
      </c>
      <c r="I13" s="85"/>
      <c r="J13" s="147" t="s">
        <v>149</v>
      </c>
      <c r="K13" s="47" t="s">
        <v>137</v>
      </c>
      <c r="L13" s="39"/>
      <c r="M13" s="147" t="s">
        <v>149</v>
      </c>
      <c r="N13" s="191">
        <v>0.52</v>
      </c>
      <c r="O13" s="171">
        <f>E13*N13</f>
        <v>3952</v>
      </c>
      <c r="P13" s="147" t="s">
        <v>149</v>
      </c>
      <c r="Q13" s="47" t="s">
        <v>137</v>
      </c>
      <c r="R13" s="39"/>
      <c r="S13" s="147" t="s">
        <v>149</v>
      </c>
      <c r="T13" s="169" t="s">
        <v>197</v>
      </c>
      <c r="U13" s="39"/>
    </row>
    <row r="14" spans="1:21" s="4" customFormat="1" ht="15.95" customHeight="1" x14ac:dyDescent="0.25">
      <c r="A14" s="18"/>
      <c r="B14" s="21" t="s">
        <v>97</v>
      </c>
      <c r="C14" s="24" t="s">
        <v>174</v>
      </c>
      <c r="D14" s="143" t="s">
        <v>160</v>
      </c>
      <c r="E14" s="23">
        <v>1800</v>
      </c>
      <c r="F14" s="77" t="s">
        <v>7</v>
      </c>
      <c r="G14" s="145" t="s">
        <v>149</v>
      </c>
      <c r="H14" s="47" t="s">
        <v>137</v>
      </c>
      <c r="I14" s="85"/>
      <c r="J14" s="147" t="s">
        <v>149</v>
      </c>
      <c r="K14" s="47" t="s">
        <v>137</v>
      </c>
      <c r="L14" s="39"/>
      <c r="M14" s="147" t="s">
        <v>149</v>
      </c>
      <c r="N14" s="191">
        <v>0.52</v>
      </c>
      <c r="O14" s="171">
        <f>E14*N14</f>
        <v>936</v>
      </c>
      <c r="P14" s="147" t="s">
        <v>149</v>
      </c>
      <c r="Q14" s="47" t="s">
        <v>137</v>
      </c>
      <c r="R14" s="39"/>
      <c r="S14" s="147" t="s">
        <v>149</v>
      </c>
      <c r="T14" s="169" t="s">
        <v>197</v>
      </c>
      <c r="U14" s="39"/>
    </row>
    <row r="15" spans="1:21" ht="15.95" customHeight="1" x14ac:dyDescent="0.25">
      <c r="A15" s="76"/>
      <c r="B15" s="256" t="s">
        <v>12</v>
      </c>
      <c r="C15" s="257"/>
      <c r="D15" s="180"/>
      <c r="E15" s="181"/>
      <c r="F15" s="182"/>
      <c r="G15" s="183"/>
      <c r="H15" s="184"/>
      <c r="I15" s="185"/>
      <c r="J15" s="186"/>
      <c r="K15" s="184"/>
      <c r="L15" s="187"/>
      <c r="M15" s="186"/>
      <c r="N15" s="184"/>
      <c r="O15" s="187"/>
      <c r="P15" s="186"/>
      <c r="Q15" s="184"/>
      <c r="R15" s="187"/>
      <c r="S15" s="186"/>
      <c r="T15" s="184"/>
      <c r="U15" s="187"/>
    </row>
    <row r="16" spans="1:21" s="4" customFormat="1" ht="15.95" customHeight="1" x14ac:dyDescent="0.25">
      <c r="A16" s="18"/>
      <c r="B16" s="21" t="s">
        <v>98</v>
      </c>
      <c r="C16" s="22" t="s">
        <v>10</v>
      </c>
      <c r="D16" s="143" t="s">
        <v>160</v>
      </c>
      <c r="E16" s="23">
        <v>4000</v>
      </c>
      <c r="F16" s="77" t="s">
        <v>7</v>
      </c>
      <c r="G16" s="145" t="s">
        <v>149</v>
      </c>
      <c r="H16" s="47" t="s">
        <v>137</v>
      </c>
      <c r="I16" s="85"/>
      <c r="J16" s="147" t="s">
        <v>149</v>
      </c>
      <c r="K16" s="47" t="s">
        <v>137</v>
      </c>
      <c r="L16" s="39"/>
      <c r="M16" s="147" t="s">
        <v>149</v>
      </c>
      <c r="N16" s="191">
        <v>0.28000000000000003</v>
      </c>
      <c r="O16" s="171">
        <f>E16*N16</f>
        <v>1120</v>
      </c>
      <c r="P16" s="147" t="s">
        <v>149</v>
      </c>
      <c r="Q16" s="47" t="s">
        <v>137</v>
      </c>
      <c r="R16" s="39"/>
      <c r="S16" s="147" t="s">
        <v>149</v>
      </c>
      <c r="T16" s="169" t="s">
        <v>197</v>
      </c>
      <c r="U16" s="39"/>
    </row>
    <row r="17" spans="1:21" s="4" customFormat="1" ht="15.95" customHeight="1" x14ac:dyDescent="0.25">
      <c r="A17" s="18"/>
      <c r="B17" s="21" t="s">
        <v>99</v>
      </c>
      <c r="C17" s="22" t="s">
        <v>176</v>
      </c>
      <c r="D17" s="143" t="s">
        <v>160</v>
      </c>
      <c r="E17" s="23">
        <v>8000</v>
      </c>
      <c r="F17" s="77" t="s">
        <v>7</v>
      </c>
      <c r="G17" s="145" t="s">
        <v>149</v>
      </c>
      <c r="H17" s="47" t="s">
        <v>137</v>
      </c>
      <c r="I17" s="85"/>
      <c r="J17" s="147" t="s">
        <v>149</v>
      </c>
      <c r="K17" s="47" t="s">
        <v>137</v>
      </c>
      <c r="L17" s="39"/>
      <c r="M17" s="147" t="s">
        <v>149</v>
      </c>
      <c r="N17" s="191">
        <v>0.33</v>
      </c>
      <c r="O17" s="171">
        <f>E17*N17</f>
        <v>2640</v>
      </c>
      <c r="P17" s="147" t="s">
        <v>149</v>
      </c>
      <c r="Q17" s="47" t="s">
        <v>137</v>
      </c>
      <c r="R17" s="39"/>
      <c r="S17" s="147" t="s">
        <v>149</v>
      </c>
      <c r="T17" s="169" t="s">
        <v>197</v>
      </c>
      <c r="U17" s="39"/>
    </row>
    <row r="18" spans="1:21" s="4" customFormat="1" ht="15.95" customHeight="1" x14ac:dyDescent="0.25">
      <c r="A18" s="18"/>
      <c r="B18" s="21" t="s">
        <v>100</v>
      </c>
      <c r="C18" s="24" t="s">
        <v>174</v>
      </c>
      <c r="D18" s="143" t="s">
        <v>160</v>
      </c>
      <c r="E18" s="23">
        <v>12500</v>
      </c>
      <c r="F18" s="77" t="s">
        <v>7</v>
      </c>
      <c r="G18" s="145" t="s">
        <v>149</v>
      </c>
      <c r="H18" s="47" t="s">
        <v>137</v>
      </c>
      <c r="I18" s="85"/>
      <c r="J18" s="147" t="s">
        <v>149</v>
      </c>
      <c r="K18" s="47" t="s">
        <v>137</v>
      </c>
      <c r="L18" s="39"/>
      <c r="M18" s="147" t="s">
        <v>149</v>
      </c>
      <c r="N18" s="191">
        <v>0.35</v>
      </c>
      <c r="O18" s="171">
        <f>E18*N18</f>
        <v>4375</v>
      </c>
      <c r="P18" s="147" t="s">
        <v>149</v>
      </c>
      <c r="Q18" s="47" t="s">
        <v>137</v>
      </c>
      <c r="R18" s="39"/>
      <c r="S18" s="147" t="s">
        <v>149</v>
      </c>
      <c r="T18" s="169" t="s">
        <v>197</v>
      </c>
      <c r="U18" s="39"/>
    </row>
    <row r="19" spans="1:21" ht="15.95" customHeight="1" x14ac:dyDescent="0.25">
      <c r="A19" s="76"/>
      <c r="B19" s="256" t="s">
        <v>13</v>
      </c>
      <c r="C19" s="257"/>
      <c r="D19" s="180"/>
      <c r="E19" s="181"/>
      <c r="F19" s="182"/>
      <c r="G19" s="183"/>
      <c r="H19" s="184"/>
      <c r="I19" s="185"/>
      <c r="J19" s="186"/>
      <c r="K19" s="184"/>
      <c r="L19" s="187"/>
      <c r="M19" s="186"/>
      <c r="N19" s="184"/>
      <c r="O19" s="187"/>
      <c r="P19" s="186"/>
      <c r="Q19" s="184"/>
      <c r="R19" s="187"/>
      <c r="S19" s="186"/>
      <c r="T19" s="184"/>
      <c r="U19" s="187"/>
    </row>
    <row r="20" spans="1:21" s="4" customFormat="1" ht="15.95" customHeight="1" x14ac:dyDescent="0.25">
      <c r="A20" s="18"/>
      <c r="B20" s="21" t="s">
        <v>101</v>
      </c>
      <c r="C20" s="22" t="s">
        <v>10</v>
      </c>
      <c r="D20" s="143" t="s">
        <v>160</v>
      </c>
      <c r="E20" s="56">
        <v>225000</v>
      </c>
      <c r="F20" s="77" t="s">
        <v>7</v>
      </c>
      <c r="G20" s="145" t="s">
        <v>149</v>
      </c>
      <c r="H20" s="47" t="s">
        <v>137</v>
      </c>
      <c r="I20" s="85"/>
      <c r="J20" s="147" t="s">
        <v>149</v>
      </c>
      <c r="K20" s="47" t="s">
        <v>137</v>
      </c>
      <c r="L20" s="39"/>
      <c r="M20" s="147" t="s">
        <v>149</v>
      </c>
      <c r="N20" s="191">
        <v>0.28000000000000003</v>
      </c>
      <c r="O20" s="171">
        <f>E20*N20</f>
        <v>63000.000000000007</v>
      </c>
      <c r="P20" s="147" t="s">
        <v>149</v>
      </c>
      <c r="Q20" s="47" t="s">
        <v>137</v>
      </c>
      <c r="R20" s="39"/>
      <c r="S20" s="147" t="s">
        <v>149</v>
      </c>
      <c r="T20" s="169" t="s">
        <v>197</v>
      </c>
      <c r="U20" s="39"/>
    </row>
    <row r="21" spans="1:21" s="4" customFormat="1" ht="15.95" customHeight="1" x14ac:dyDescent="0.25">
      <c r="A21" s="18"/>
      <c r="B21" s="21" t="s">
        <v>102</v>
      </c>
      <c r="C21" s="22" t="s">
        <v>172</v>
      </c>
      <c r="D21" s="143" t="s">
        <v>160</v>
      </c>
      <c r="E21" s="23">
        <v>400000</v>
      </c>
      <c r="F21" s="77" t="s">
        <v>7</v>
      </c>
      <c r="G21" s="145" t="s">
        <v>149</v>
      </c>
      <c r="H21" s="47" t="s">
        <v>137</v>
      </c>
      <c r="I21" s="85"/>
      <c r="J21" s="147" t="s">
        <v>149</v>
      </c>
      <c r="K21" s="47" t="s">
        <v>137</v>
      </c>
      <c r="L21" s="39"/>
      <c r="M21" s="147" t="s">
        <v>149</v>
      </c>
      <c r="N21" s="191">
        <v>0.32</v>
      </c>
      <c r="O21" s="171">
        <f>E21*N21</f>
        <v>128000</v>
      </c>
      <c r="P21" s="147" t="s">
        <v>149</v>
      </c>
      <c r="Q21" s="47" t="s">
        <v>137</v>
      </c>
      <c r="R21" s="39"/>
      <c r="S21" s="147" t="s">
        <v>149</v>
      </c>
      <c r="T21" s="169" t="s">
        <v>197</v>
      </c>
      <c r="U21" s="39"/>
    </row>
    <row r="22" spans="1:21" s="4" customFormat="1" ht="15.95" customHeight="1" thickBot="1" x14ac:dyDescent="0.3">
      <c r="A22" s="20"/>
      <c r="B22" s="29" t="s">
        <v>103</v>
      </c>
      <c r="C22" s="25" t="s">
        <v>175</v>
      </c>
      <c r="D22" s="144" t="s">
        <v>160</v>
      </c>
      <c r="E22" s="26">
        <v>600000</v>
      </c>
      <c r="F22" s="78" t="s">
        <v>7</v>
      </c>
      <c r="G22" s="146" t="s">
        <v>149</v>
      </c>
      <c r="H22" s="176" t="s">
        <v>137</v>
      </c>
      <c r="I22" s="28"/>
      <c r="J22" s="148" t="s">
        <v>149</v>
      </c>
      <c r="K22" s="176" t="s">
        <v>137</v>
      </c>
      <c r="L22" s="28"/>
      <c r="M22" s="148" t="s">
        <v>149</v>
      </c>
      <c r="N22" s="192">
        <v>0.35</v>
      </c>
      <c r="O22" s="177">
        <f>E22*N22</f>
        <v>210000</v>
      </c>
      <c r="P22" s="148" t="s">
        <v>149</v>
      </c>
      <c r="Q22" s="176" t="s">
        <v>137</v>
      </c>
      <c r="R22" s="28"/>
      <c r="S22" s="148" t="s">
        <v>149</v>
      </c>
      <c r="T22" s="175" t="s">
        <v>197</v>
      </c>
      <c r="U22" s="28"/>
    </row>
    <row r="23" spans="1:21" ht="18" customHeight="1" thickTop="1" thickBot="1" x14ac:dyDescent="0.3">
      <c r="A23" s="105" t="s">
        <v>18</v>
      </c>
      <c r="B23" s="62"/>
      <c r="C23" s="225" t="s">
        <v>14</v>
      </c>
      <c r="D23" s="225"/>
      <c r="E23" s="225"/>
      <c r="F23" s="226"/>
      <c r="G23" s="58"/>
      <c r="H23" s="58"/>
      <c r="I23" s="58"/>
      <c r="J23" s="88"/>
      <c r="K23" s="59"/>
      <c r="L23" s="89"/>
      <c r="M23" s="88"/>
      <c r="N23" s="59"/>
      <c r="O23" s="89"/>
      <c r="P23" s="88"/>
      <c r="Q23" s="59"/>
      <c r="R23" s="89"/>
      <c r="S23" s="88"/>
      <c r="T23" s="59"/>
      <c r="U23" s="89"/>
    </row>
    <row r="24" spans="1:21" ht="15.95" customHeight="1" thickTop="1" x14ac:dyDescent="0.25">
      <c r="A24" s="76"/>
      <c r="B24" s="253" t="s">
        <v>9</v>
      </c>
      <c r="C24" s="254"/>
      <c r="D24" s="254"/>
      <c r="E24" s="254"/>
      <c r="F24" s="255"/>
      <c r="G24" s="53"/>
      <c r="H24" s="54"/>
      <c r="I24" s="86"/>
      <c r="J24" s="61"/>
      <c r="K24" s="54"/>
      <c r="L24" s="68"/>
      <c r="M24" s="61"/>
      <c r="N24" s="54"/>
      <c r="O24" s="68"/>
      <c r="P24" s="61"/>
      <c r="Q24" s="54"/>
      <c r="R24" s="68"/>
      <c r="S24" s="61"/>
      <c r="T24" s="54"/>
      <c r="U24" s="68"/>
    </row>
    <row r="25" spans="1:21" s="4" customFormat="1" ht="15.95" customHeight="1" x14ac:dyDescent="0.25">
      <c r="A25" s="18"/>
      <c r="B25" s="21" t="s">
        <v>40</v>
      </c>
      <c r="C25" s="22" t="s">
        <v>10</v>
      </c>
      <c r="D25" s="143" t="s">
        <v>160</v>
      </c>
      <c r="E25" s="23">
        <v>7600</v>
      </c>
      <c r="F25" s="77" t="s">
        <v>7</v>
      </c>
      <c r="G25" s="145" t="s">
        <v>149</v>
      </c>
      <c r="H25" s="47" t="s">
        <v>137</v>
      </c>
      <c r="I25" s="85"/>
      <c r="J25" s="147" t="s">
        <v>149</v>
      </c>
      <c r="K25" s="47" t="s">
        <v>137</v>
      </c>
      <c r="L25" s="39"/>
      <c r="M25" s="147" t="s">
        <v>149</v>
      </c>
      <c r="N25" s="47">
        <v>0.55000000000000004</v>
      </c>
      <c r="O25" s="171">
        <f>E25*N25</f>
        <v>4180</v>
      </c>
      <c r="P25" s="147" t="s">
        <v>149</v>
      </c>
      <c r="Q25" s="47" t="s">
        <v>137</v>
      </c>
      <c r="R25" s="39"/>
      <c r="S25" s="147" t="s">
        <v>149</v>
      </c>
      <c r="T25" s="191">
        <v>0.4</v>
      </c>
      <c r="U25" s="67">
        <f>E25*T25</f>
        <v>3040</v>
      </c>
    </row>
    <row r="26" spans="1:21" s="4" customFormat="1" ht="15.95" customHeight="1" x14ac:dyDescent="0.25">
      <c r="A26" s="18"/>
      <c r="B26" s="21" t="s">
        <v>41</v>
      </c>
      <c r="C26" s="24" t="s">
        <v>83</v>
      </c>
      <c r="D26" s="143" t="s">
        <v>160</v>
      </c>
      <c r="E26" s="23">
        <v>8000</v>
      </c>
      <c r="F26" s="77" t="s">
        <v>7</v>
      </c>
      <c r="G26" s="145" t="s">
        <v>149</v>
      </c>
      <c r="H26" s="47" t="s">
        <v>137</v>
      </c>
      <c r="I26" s="85"/>
      <c r="J26" s="147" t="s">
        <v>149</v>
      </c>
      <c r="K26" s="47" t="s">
        <v>137</v>
      </c>
      <c r="L26" s="39"/>
      <c r="M26" s="147" t="s">
        <v>149</v>
      </c>
      <c r="N26" s="169" t="s">
        <v>197</v>
      </c>
      <c r="O26" s="39"/>
      <c r="P26" s="147" t="s">
        <v>149</v>
      </c>
      <c r="Q26" s="47" t="s">
        <v>137</v>
      </c>
      <c r="R26" s="39"/>
      <c r="S26" s="147" t="s">
        <v>149</v>
      </c>
      <c r="T26" s="191">
        <v>0.38</v>
      </c>
      <c r="U26" s="67">
        <f>E26*T26</f>
        <v>3040</v>
      </c>
    </row>
    <row r="27" spans="1:21" s="4" customFormat="1" ht="15.95" customHeight="1" x14ac:dyDescent="0.25">
      <c r="A27" s="18"/>
      <c r="B27" s="21" t="s">
        <v>104</v>
      </c>
      <c r="C27" s="22" t="s">
        <v>172</v>
      </c>
      <c r="D27" s="143" t="s">
        <v>160</v>
      </c>
      <c r="E27" s="23">
        <v>3200</v>
      </c>
      <c r="F27" s="77" t="s">
        <v>7</v>
      </c>
      <c r="G27" s="145" t="s">
        <v>149</v>
      </c>
      <c r="H27" s="47" t="s">
        <v>137</v>
      </c>
      <c r="I27" s="85"/>
      <c r="J27" s="147" t="s">
        <v>149</v>
      </c>
      <c r="K27" s="47" t="s">
        <v>137</v>
      </c>
      <c r="L27" s="39"/>
      <c r="M27" s="147" t="s">
        <v>149</v>
      </c>
      <c r="N27" s="191">
        <v>0.65</v>
      </c>
      <c r="O27" s="171">
        <f>E27*N27</f>
        <v>2080</v>
      </c>
      <c r="P27" s="147" t="s">
        <v>149</v>
      </c>
      <c r="Q27" s="47" t="s">
        <v>137</v>
      </c>
      <c r="R27" s="39"/>
      <c r="S27" s="147" t="s">
        <v>149</v>
      </c>
      <c r="T27" s="169" t="s">
        <v>197</v>
      </c>
      <c r="U27" s="39"/>
    </row>
    <row r="28" spans="1:21" s="4" customFormat="1" ht="15.95" customHeight="1" x14ac:dyDescent="0.25">
      <c r="A28" s="18"/>
      <c r="B28" s="21" t="s">
        <v>105</v>
      </c>
      <c r="C28" s="24" t="s">
        <v>174</v>
      </c>
      <c r="D28" s="143" t="s">
        <v>160</v>
      </c>
      <c r="E28" s="23">
        <v>250</v>
      </c>
      <c r="F28" s="77" t="s">
        <v>7</v>
      </c>
      <c r="G28" s="145" t="s">
        <v>149</v>
      </c>
      <c r="H28" s="47" t="s">
        <v>137</v>
      </c>
      <c r="I28" s="85"/>
      <c r="J28" s="147" t="s">
        <v>149</v>
      </c>
      <c r="K28" s="47" t="s">
        <v>137</v>
      </c>
      <c r="L28" s="39"/>
      <c r="M28" s="147" t="s">
        <v>149</v>
      </c>
      <c r="N28" s="191">
        <v>0.65</v>
      </c>
      <c r="O28" s="171">
        <f>E28*N28</f>
        <v>162.5</v>
      </c>
      <c r="P28" s="147" t="s">
        <v>149</v>
      </c>
      <c r="Q28" s="47" t="s">
        <v>137</v>
      </c>
      <c r="R28" s="39"/>
      <c r="S28" s="147" t="s">
        <v>149</v>
      </c>
      <c r="T28" s="169" t="s">
        <v>197</v>
      </c>
      <c r="U28" s="39"/>
    </row>
    <row r="29" spans="1:21" ht="15.95" customHeight="1" x14ac:dyDescent="0.25">
      <c r="A29" s="76"/>
      <c r="B29" s="30" t="s">
        <v>11</v>
      </c>
      <c r="C29" s="31"/>
      <c r="D29" s="180"/>
      <c r="E29" s="181"/>
      <c r="F29" s="182"/>
      <c r="G29" s="183"/>
      <c r="H29" s="188"/>
      <c r="I29" s="185"/>
      <c r="J29" s="186"/>
      <c r="K29" s="188"/>
      <c r="L29" s="187"/>
      <c r="M29" s="186"/>
      <c r="N29" s="188"/>
      <c r="O29" s="187"/>
      <c r="P29" s="186"/>
      <c r="Q29" s="188"/>
      <c r="R29" s="187"/>
      <c r="S29" s="186"/>
      <c r="T29" s="188"/>
      <c r="U29" s="187"/>
    </row>
    <row r="30" spans="1:21" s="4" customFormat="1" ht="15.95" customHeight="1" x14ac:dyDescent="0.25">
      <c r="A30" s="18"/>
      <c r="B30" s="21" t="s">
        <v>106</v>
      </c>
      <c r="C30" s="22" t="s">
        <v>10</v>
      </c>
      <c r="D30" s="143" t="s">
        <v>160</v>
      </c>
      <c r="E30" s="23">
        <v>2500</v>
      </c>
      <c r="F30" s="77" t="s">
        <v>7</v>
      </c>
      <c r="G30" s="145" t="s">
        <v>149</v>
      </c>
      <c r="H30" s="47" t="s">
        <v>137</v>
      </c>
      <c r="I30" s="85"/>
      <c r="J30" s="147" t="s">
        <v>149</v>
      </c>
      <c r="K30" s="47" t="s">
        <v>137</v>
      </c>
      <c r="L30" s="39"/>
      <c r="M30" s="147" t="s">
        <v>149</v>
      </c>
      <c r="N30" s="191">
        <v>0.55000000000000004</v>
      </c>
      <c r="O30" s="171">
        <f>E30*N30</f>
        <v>1375</v>
      </c>
      <c r="P30" s="147" t="s">
        <v>149</v>
      </c>
      <c r="Q30" s="47" t="s">
        <v>137</v>
      </c>
      <c r="R30" s="39"/>
      <c r="S30" s="147" t="s">
        <v>149</v>
      </c>
      <c r="T30" s="169" t="s">
        <v>197</v>
      </c>
      <c r="U30" s="39"/>
    </row>
    <row r="31" spans="1:21" s="4" customFormat="1" ht="15.95" customHeight="1" thickBot="1" x14ac:dyDescent="0.3">
      <c r="A31" s="20"/>
      <c r="B31" s="135" t="s">
        <v>107</v>
      </c>
      <c r="C31" s="25" t="s">
        <v>172</v>
      </c>
      <c r="D31" s="144" t="s">
        <v>160</v>
      </c>
      <c r="E31" s="26">
        <v>4800</v>
      </c>
      <c r="F31" s="78" t="s">
        <v>7</v>
      </c>
      <c r="G31" s="146" t="s">
        <v>149</v>
      </c>
      <c r="H31" s="48" t="s">
        <v>137</v>
      </c>
      <c r="I31" s="87"/>
      <c r="J31" s="148" t="s">
        <v>149</v>
      </c>
      <c r="K31" s="48" t="s">
        <v>137</v>
      </c>
      <c r="L31" s="28"/>
      <c r="M31" s="148" t="s">
        <v>149</v>
      </c>
      <c r="N31" s="193">
        <v>0.65</v>
      </c>
      <c r="O31" s="177">
        <f>E31*N31</f>
        <v>3120</v>
      </c>
      <c r="P31" s="148" t="s">
        <v>149</v>
      </c>
      <c r="Q31" s="48" t="s">
        <v>137</v>
      </c>
      <c r="R31" s="28"/>
      <c r="S31" s="148" t="s">
        <v>149</v>
      </c>
      <c r="T31" s="175" t="s">
        <v>197</v>
      </c>
      <c r="U31" s="28"/>
    </row>
    <row r="32" spans="1:21" ht="18" customHeight="1" thickTop="1" thickBot="1" x14ac:dyDescent="0.3">
      <c r="A32" s="105" t="s">
        <v>19</v>
      </c>
      <c r="B32" s="62"/>
      <c r="C32" s="225" t="s">
        <v>15</v>
      </c>
      <c r="D32" s="225"/>
      <c r="E32" s="225"/>
      <c r="F32" s="226"/>
      <c r="G32" s="58"/>
      <c r="H32" s="58"/>
      <c r="I32" s="58"/>
      <c r="J32" s="88"/>
      <c r="K32" s="59"/>
      <c r="L32" s="89"/>
      <c r="M32" s="88"/>
      <c r="N32" s="59"/>
      <c r="O32" s="89"/>
      <c r="P32" s="88"/>
      <c r="Q32" s="59"/>
      <c r="R32" s="89"/>
      <c r="S32" s="88"/>
      <c r="T32" s="59"/>
      <c r="U32" s="89"/>
    </row>
    <row r="33" spans="1:21" s="57" customFormat="1" ht="15.75" thickTop="1" x14ac:dyDescent="0.25">
      <c r="A33" s="79"/>
      <c r="B33" s="236" t="s">
        <v>181</v>
      </c>
      <c r="C33" s="237"/>
      <c r="D33" s="237"/>
      <c r="E33" s="237"/>
      <c r="F33" s="238"/>
      <c r="G33" s="130"/>
      <c r="H33" s="131"/>
      <c r="I33" s="132"/>
      <c r="J33" s="133"/>
      <c r="K33" s="131"/>
      <c r="L33" s="134"/>
      <c r="M33" s="133"/>
      <c r="N33" s="131"/>
      <c r="O33" s="134"/>
      <c r="P33" s="133"/>
      <c r="Q33" s="131"/>
      <c r="R33" s="134"/>
      <c r="S33" s="133"/>
      <c r="T33" s="131"/>
      <c r="U33" s="134"/>
    </row>
    <row r="34" spans="1:21" s="4" customFormat="1" ht="15.95" customHeight="1" x14ac:dyDescent="0.25">
      <c r="A34" s="18"/>
      <c r="B34" s="21" t="s">
        <v>42</v>
      </c>
      <c r="C34" s="22" t="s">
        <v>10</v>
      </c>
      <c r="D34" s="143" t="s">
        <v>160</v>
      </c>
      <c r="E34" s="23">
        <v>500</v>
      </c>
      <c r="F34" s="77" t="s">
        <v>7</v>
      </c>
      <c r="G34" s="145" t="s">
        <v>149</v>
      </c>
      <c r="H34" s="47" t="s">
        <v>137</v>
      </c>
      <c r="I34" s="85"/>
      <c r="J34" s="147" t="s">
        <v>149</v>
      </c>
      <c r="K34" s="47" t="s">
        <v>137</v>
      </c>
      <c r="L34" s="39"/>
      <c r="M34" s="147" t="s">
        <v>149</v>
      </c>
      <c r="N34" s="47">
        <v>0.65</v>
      </c>
      <c r="O34" s="171">
        <f>E34*N34</f>
        <v>325</v>
      </c>
      <c r="P34" s="147" t="s">
        <v>149</v>
      </c>
      <c r="Q34" s="47" t="s">
        <v>137</v>
      </c>
      <c r="R34" s="39"/>
      <c r="S34" s="147" t="s">
        <v>149</v>
      </c>
      <c r="T34" s="191">
        <v>0.48</v>
      </c>
      <c r="U34" s="67">
        <f>E34*T34</f>
        <v>240</v>
      </c>
    </row>
    <row r="35" spans="1:21" s="4" customFormat="1" ht="15.95" customHeight="1" x14ac:dyDescent="0.25">
      <c r="A35" s="18"/>
      <c r="B35" s="21" t="s">
        <v>43</v>
      </c>
      <c r="C35" s="22" t="s">
        <v>172</v>
      </c>
      <c r="D35" s="143" t="s">
        <v>160</v>
      </c>
      <c r="E35" s="23">
        <v>1600</v>
      </c>
      <c r="F35" s="77" t="s">
        <v>7</v>
      </c>
      <c r="G35" s="145" t="s">
        <v>149</v>
      </c>
      <c r="H35" s="47" t="s">
        <v>137</v>
      </c>
      <c r="I35" s="85"/>
      <c r="J35" s="147" t="s">
        <v>149</v>
      </c>
      <c r="K35" s="47" t="s">
        <v>137</v>
      </c>
      <c r="L35" s="39"/>
      <c r="M35" s="147" t="s">
        <v>149</v>
      </c>
      <c r="N35" s="191">
        <v>0.75</v>
      </c>
      <c r="O35" s="171">
        <f>E35*N35</f>
        <v>1200</v>
      </c>
      <c r="P35" s="147" t="s">
        <v>149</v>
      </c>
      <c r="Q35" s="47" t="s">
        <v>137</v>
      </c>
      <c r="R35" s="39"/>
      <c r="S35" s="147" t="s">
        <v>149</v>
      </c>
      <c r="T35" s="169" t="s">
        <v>197</v>
      </c>
      <c r="U35" s="39"/>
    </row>
    <row r="36" spans="1:21" s="4" customFormat="1" ht="15.95" customHeight="1" x14ac:dyDescent="0.25">
      <c r="A36" s="18"/>
      <c r="B36" s="21" t="s">
        <v>44</v>
      </c>
      <c r="C36" s="24" t="s">
        <v>172</v>
      </c>
      <c r="D36" s="143" t="s">
        <v>173</v>
      </c>
      <c r="E36" s="23">
        <v>200</v>
      </c>
      <c r="F36" s="77" t="s">
        <v>7</v>
      </c>
      <c r="G36" s="145" t="s">
        <v>149</v>
      </c>
      <c r="H36" s="47" t="s">
        <v>137</v>
      </c>
      <c r="I36" s="85"/>
      <c r="J36" s="147" t="s">
        <v>149</v>
      </c>
      <c r="K36" s="47" t="s">
        <v>137</v>
      </c>
      <c r="L36" s="39"/>
      <c r="M36" s="147" t="s">
        <v>149</v>
      </c>
      <c r="N36" s="191">
        <v>0.75</v>
      </c>
      <c r="O36" s="171">
        <f>E36*N36</f>
        <v>150</v>
      </c>
      <c r="P36" s="147" t="s">
        <v>149</v>
      </c>
      <c r="Q36" s="47" t="s">
        <v>137</v>
      </c>
      <c r="R36" s="39"/>
      <c r="S36" s="147" t="s">
        <v>149</v>
      </c>
      <c r="T36" s="169" t="s">
        <v>197</v>
      </c>
      <c r="U36" s="39"/>
    </row>
    <row r="37" spans="1:21" s="57" customFormat="1" ht="15.95" customHeight="1" x14ac:dyDescent="0.25">
      <c r="A37" s="79"/>
      <c r="B37" s="55" t="s">
        <v>180</v>
      </c>
      <c r="C37" s="55"/>
      <c r="D37" s="180"/>
      <c r="E37" s="181"/>
      <c r="F37" s="182"/>
      <c r="G37" s="183"/>
      <c r="H37" s="188"/>
      <c r="I37" s="185"/>
      <c r="J37" s="186"/>
      <c r="K37" s="188"/>
      <c r="L37" s="187"/>
      <c r="M37" s="186"/>
      <c r="N37" s="188"/>
      <c r="O37" s="187"/>
      <c r="P37" s="186"/>
      <c r="Q37" s="188"/>
      <c r="R37" s="187"/>
      <c r="S37" s="186"/>
      <c r="T37" s="188"/>
      <c r="U37" s="187"/>
    </row>
    <row r="38" spans="1:21" s="4" customFormat="1" ht="15.95" customHeight="1" x14ac:dyDescent="0.25">
      <c r="A38" s="18"/>
      <c r="B38" s="21" t="s">
        <v>45</v>
      </c>
      <c r="C38" s="22" t="s">
        <v>172</v>
      </c>
      <c r="D38" s="143" t="s">
        <v>160</v>
      </c>
      <c r="E38" s="23">
        <v>8000</v>
      </c>
      <c r="F38" s="77" t="s">
        <v>7</v>
      </c>
      <c r="G38" s="145" t="s">
        <v>149</v>
      </c>
      <c r="H38" s="47" t="s">
        <v>137</v>
      </c>
      <c r="I38" s="85"/>
      <c r="J38" s="147" t="s">
        <v>149</v>
      </c>
      <c r="K38" s="47" t="s">
        <v>137</v>
      </c>
      <c r="L38" s="39"/>
      <c r="M38" s="147" t="s">
        <v>149</v>
      </c>
      <c r="N38" s="191">
        <v>0.75</v>
      </c>
      <c r="O38" s="171">
        <f>E38*N38</f>
        <v>6000</v>
      </c>
      <c r="P38" s="147" t="s">
        <v>149</v>
      </c>
      <c r="Q38" s="47" t="s">
        <v>137</v>
      </c>
      <c r="R38" s="39"/>
      <c r="S38" s="147" t="s">
        <v>149</v>
      </c>
      <c r="T38" s="169" t="s">
        <v>197</v>
      </c>
      <c r="U38" s="39"/>
    </row>
    <row r="39" spans="1:21" s="4" customFormat="1" ht="15.95" customHeight="1" x14ac:dyDescent="0.25">
      <c r="A39" s="18"/>
      <c r="B39" s="21" t="s">
        <v>108</v>
      </c>
      <c r="C39" s="24" t="s">
        <v>172</v>
      </c>
      <c r="D39" s="143" t="s">
        <v>173</v>
      </c>
      <c r="E39" s="23">
        <v>4000</v>
      </c>
      <c r="F39" s="77" t="s">
        <v>7</v>
      </c>
      <c r="G39" s="145" t="s">
        <v>149</v>
      </c>
      <c r="H39" s="47" t="s">
        <v>137</v>
      </c>
      <c r="I39" s="85"/>
      <c r="J39" s="147" t="s">
        <v>149</v>
      </c>
      <c r="K39" s="47" t="s">
        <v>137</v>
      </c>
      <c r="L39" s="39"/>
      <c r="M39" s="147" t="s">
        <v>149</v>
      </c>
      <c r="N39" s="191">
        <v>0.75</v>
      </c>
      <c r="O39" s="171">
        <f>E39*N39</f>
        <v>3000</v>
      </c>
      <c r="P39" s="147" t="s">
        <v>149</v>
      </c>
      <c r="Q39" s="47" t="s">
        <v>137</v>
      </c>
      <c r="R39" s="39"/>
      <c r="S39" s="147" t="s">
        <v>149</v>
      </c>
      <c r="T39" s="169" t="s">
        <v>197</v>
      </c>
      <c r="U39" s="39"/>
    </row>
    <row r="40" spans="1:21" s="57" customFormat="1" ht="15.95" customHeight="1" x14ac:dyDescent="0.25">
      <c r="A40" s="79"/>
      <c r="B40" s="55" t="s">
        <v>178</v>
      </c>
      <c r="C40" s="55"/>
      <c r="D40" s="180"/>
      <c r="E40" s="181"/>
      <c r="F40" s="182"/>
      <c r="G40" s="183"/>
      <c r="H40" s="184"/>
      <c r="I40" s="185"/>
      <c r="J40" s="186"/>
      <c r="K40" s="184"/>
      <c r="L40" s="187"/>
      <c r="M40" s="186"/>
      <c r="N40" s="184"/>
      <c r="O40" s="187"/>
      <c r="P40" s="186"/>
      <c r="Q40" s="184"/>
      <c r="R40" s="187"/>
      <c r="S40" s="186"/>
      <c r="T40" s="184"/>
      <c r="U40" s="187"/>
    </row>
    <row r="41" spans="1:21" s="4" customFormat="1" ht="15.95" customHeight="1" x14ac:dyDescent="0.25">
      <c r="A41" s="18"/>
      <c r="B41" s="21" t="s">
        <v>109</v>
      </c>
      <c r="C41" s="22" t="s">
        <v>176</v>
      </c>
      <c r="D41" s="143" t="s">
        <v>160</v>
      </c>
      <c r="E41" s="23">
        <v>12000</v>
      </c>
      <c r="F41" s="77" t="s">
        <v>7</v>
      </c>
      <c r="G41" s="145" t="s">
        <v>149</v>
      </c>
      <c r="H41" s="47" t="s">
        <v>137</v>
      </c>
      <c r="I41" s="85"/>
      <c r="J41" s="147" t="s">
        <v>149</v>
      </c>
      <c r="K41" s="47" t="s">
        <v>137</v>
      </c>
      <c r="L41" s="39"/>
      <c r="M41" s="147" t="s">
        <v>149</v>
      </c>
      <c r="N41" s="191">
        <v>0.65</v>
      </c>
      <c r="O41" s="171">
        <f>E41*N41</f>
        <v>7800</v>
      </c>
      <c r="P41" s="147" t="s">
        <v>149</v>
      </c>
      <c r="Q41" s="47" t="s">
        <v>137</v>
      </c>
      <c r="R41" s="39"/>
      <c r="S41" s="147" t="s">
        <v>149</v>
      </c>
      <c r="T41" s="169" t="s">
        <v>197</v>
      </c>
      <c r="U41" s="39"/>
    </row>
    <row r="42" spans="1:21" s="4" customFormat="1" ht="15.95" customHeight="1" x14ac:dyDescent="0.25">
      <c r="A42" s="18"/>
      <c r="B42" s="21" t="s">
        <v>110</v>
      </c>
      <c r="C42" s="24" t="s">
        <v>172</v>
      </c>
      <c r="D42" s="143" t="s">
        <v>173</v>
      </c>
      <c r="E42" s="23">
        <v>4000</v>
      </c>
      <c r="F42" s="77" t="s">
        <v>7</v>
      </c>
      <c r="G42" s="145" t="s">
        <v>149</v>
      </c>
      <c r="H42" s="47" t="s">
        <v>137</v>
      </c>
      <c r="I42" s="85"/>
      <c r="J42" s="147" t="s">
        <v>149</v>
      </c>
      <c r="K42" s="47" t="s">
        <v>137</v>
      </c>
      <c r="L42" s="39"/>
      <c r="M42" s="147" t="s">
        <v>149</v>
      </c>
      <c r="N42" s="191">
        <v>0.65</v>
      </c>
      <c r="O42" s="171">
        <f>E42*N42</f>
        <v>2600</v>
      </c>
      <c r="P42" s="147" t="s">
        <v>149</v>
      </c>
      <c r="Q42" s="47" t="s">
        <v>137</v>
      </c>
      <c r="R42" s="39"/>
      <c r="S42" s="147" t="s">
        <v>149</v>
      </c>
      <c r="T42" s="169" t="s">
        <v>197</v>
      </c>
      <c r="U42" s="39"/>
    </row>
    <row r="43" spans="1:21" s="57" customFormat="1" ht="15.95" customHeight="1" x14ac:dyDescent="0.25">
      <c r="A43" s="79"/>
      <c r="B43" s="55" t="s">
        <v>179</v>
      </c>
      <c r="C43" s="55"/>
      <c r="D43" s="180"/>
      <c r="E43" s="181"/>
      <c r="F43" s="182"/>
      <c r="G43" s="183"/>
      <c r="H43" s="188"/>
      <c r="I43" s="185"/>
      <c r="J43" s="186"/>
      <c r="K43" s="188"/>
      <c r="L43" s="187"/>
      <c r="M43" s="186"/>
      <c r="N43" s="188"/>
      <c r="O43" s="187"/>
      <c r="P43" s="186"/>
      <c r="Q43" s="188"/>
      <c r="R43" s="187"/>
      <c r="S43" s="186"/>
      <c r="T43" s="188"/>
      <c r="U43" s="187"/>
    </row>
    <row r="44" spans="1:21" s="4" customFormat="1" ht="15.95" customHeight="1" x14ac:dyDescent="0.25">
      <c r="A44" s="18"/>
      <c r="B44" s="21" t="s">
        <v>111</v>
      </c>
      <c r="C44" s="22" t="s">
        <v>172</v>
      </c>
      <c r="D44" s="143" t="s">
        <v>160</v>
      </c>
      <c r="E44" s="23">
        <v>38000</v>
      </c>
      <c r="F44" s="77" t="s">
        <v>7</v>
      </c>
      <c r="G44" s="145" t="s">
        <v>149</v>
      </c>
      <c r="H44" s="47" t="s">
        <v>137</v>
      </c>
      <c r="I44" s="85"/>
      <c r="J44" s="147" t="s">
        <v>149</v>
      </c>
      <c r="K44" s="47" t="s">
        <v>137</v>
      </c>
      <c r="L44" s="39"/>
      <c r="M44" s="147" t="s">
        <v>149</v>
      </c>
      <c r="N44" s="191">
        <v>0.6</v>
      </c>
      <c r="O44" s="171">
        <f>E44*N44</f>
        <v>22800</v>
      </c>
      <c r="P44" s="147" t="s">
        <v>149</v>
      </c>
      <c r="Q44" s="47" t="s">
        <v>137</v>
      </c>
      <c r="R44" s="39"/>
      <c r="S44" s="147" t="s">
        <v>149</v>
      </c>
      <c r="T44" s="169" t="s">
        <v>197</v>
      </c>
      <c r="U44" s="39"/>
    </row>
    <row r="45" spans="1:21" s="4" customFormat="1" ht="15.95" customHeight="1" thickBot="1" x14ac:dyDescent="0.3">
      <c r="A45" s="20"/>
      <c r="B45" s="27" t="s">
        <v>112</v>
      </c>
      <c r="C45" s="33" t="s">
        <v>172</v>
      </c>
      <c r="D45" s="144" t="s">
        <v>173</v>
      </c>
      <c r="E45" s="26">
        <v>1000</v>
      </c>
      <c r="F45" s="78" t="s">
        <v>7</v>
      </c>
      <c r="G45" s="146" t="s">
        <v>149</v>
      </c>
      <c r="H45" s="48" t="s">
        <v>137</v>
      </c>
      <c r="I45" s="87"/>
      <c r="J45" s="148" t="s">
        <v>149</v>
      </c>
      <c r="K45" s="48" t="s">
        <v>137</v>
      </c>
      <c r="L45" s="28"/>
      <c r="M45" s="148" t="s">
        <v>149</v>
      </c>
      <c r="N45" s="193">
        <v>0.6</v>
      </c>
      <c r="O45" s="177">
        <f>E45*N45</f>
        <v>600</v>
      </c>
      <c r="P45" s="148" t="s">
        <v>149</v>
      </c>
      <c r="Q45" s="48" t="s">
        <v>137</v>
      </c>
      <c r="R45" s="28"/>
      <c r="S45" s="148" t="s">
        <v>149</v>
      </c>
      <c r="T45" s="169" t="s">
        <v>197</v>
      </c>
      <c r="U45" s="28"/>
    </row>
    <row r="46" spans="1:21" ht="18" customHeight="1" thickTop="1" thickBot="1" x14ac:dyDescent="0.3">
      <c r="A46" s="105" t="s">
        <v>46</v>
      </c>
      <c r="B46" s="227" t="s">
        <v>88</v>
      </c>
      <c r="C46" s="225"/>
      <c r="D46" s="225"/>
      <c r="E46" s="225"/>
      <c r="F46" s="226"/>
      <c r="G46" s="58"/>
      <c r="H46" s="58"/>
      <c r="I46" s="58"/>
      <c r="J46" s="88"/>
      <c r="K46" s="59"/>
      <c r="L46" s="89"/>
      <c r="M46" s="88"/>
      <c r="N46" s="59"/>
      <c r="O46" s="89"/>
      <c r="P46" s="88"/>
      <c r="Q46" s="59"/>
      <c r="R46" s="89"/>
      <c r="S46" s="88"/>
      <c r="T46" s="59"/>
      <c r="U46" s="89"/>
    </row>
    <row r="47" spans="1:21" s="4" customFormat="1" ht="15.95" customHeight="1" thickTop="1" x14ac:dyDescent="0.25">
      <c r="A47" s="18"/>
      <c r="B47" s="96" t="s">
        <v>92</v>
      </c>
      <c r="C47" s="97" t="s">
        <v>167</v>
      </c>
      <c r="D47" s="149" t="s">
        <v>160</v>
      </c>
      <c r="E47" s="98">
        <v>10000</v>
      </c>
      <c r="F47" s="99" t="s">
        <v>7</v>
      </c>
      <c r="G47" s="150" t="s">
        <v>149</v>
      </c>
      <c r="H47" s="101" t="s">
        <v>137</v>
      </c>
      <c r="I47" s="102"/>
      <c r="J47" s="151" t="s">
        <v>149</v>
      </c>
      <c r="K47" s="101" t="s">
        <v>137</v>
      </c>
      <c r="L47" s="103"/>
      <c r="M47" s="151" t="s">
        <v>149</v>
      </c>
      <c r="N47" s="101">
        <v>0.8</v>
      </c>
      <c r="O47" s="170">
        <f>E47*N47</f>
        <v>8000</v>
      </c>
      <c r="P47" s="151" t="s">
        <v>149</v>
      </c>
      <c r="Q47" s="101" t="s">
        <v>137</v>
      </c>
      <c r="R47" s="103"/>
      <c r="S47" s="151" t="s">
        <v>149</v>
      </c>
      <c r="T47" s="194">
        <v>0.51</v>
      </c>
      <c r="U47" s="67">
        <f>E47*T47</f>
        <v>5100</v>
      </c>
    </row>
    <row r="48" spans="1:21" s="222" customFormat="1" ht="32.1" customHeight="1" x14ac:dyDescent="0.25">
      <c r="A48" s="210"/>
      <c r="B48" s="211" t="s">
        <v>93</v>
      </c>
      <c r="C48" s="45" t="s">
        <v>166</v>
      </c>
      <c r="D48" s="212" t="s">
        <v>160</v>
      </c>
      <c r="E48" s="43">
        <v>800</v>
      </c>
      <c r="F48" s="213" t="s">
        <v>7</v>
      </c>
      <c r="G48" s="214" t="s">
        <v>149</v>
      </c>
      <c r="H48" s="215" t="s">
        <v>137</v>
      </c>
      <c r="I48" s="216"/>
      <c r="J48" s="217" t="s">
        <v>149</v>
      </c>
      <c r="K48" s="215" t="s">
        <v>137</v>
      </c>
      <c r="L48" s="218"/>
      <c r="M48" s="217" t="s">
        <v>149</v>
      </c>
      <c r="N48" s="219">
        <v>1</v>
      </c>
      <c r="O48" s="220">
        <f t="shared" ref="O48:O51" si="0">E48*N48</f>
        <v>800</v>
      </c>
      <c r="P48" s="217" t="s">
        <v>149</v>
      </c>
      <c r="Q48" s="215" t="s">
        <v>137</v>
      </c>
      <c r="R48" s="218"/>
      <c r="S48" s="217" t="s">
        <v>149</v>
      </c>
      <c r="T48" s="221" t="s">
        <v>197</v>
      </c>
      <c r="U48" s="218"/>
    </row>
    <row r="49" spans="1:21" s="4" customFormat="1" ht="20.100000000000001" customHeight="1" x14ac:dyDescent="0.25">
      <c r="A49" s="18"/>
      <c r="B49" s="21" t="s">
        <v>94</v>
      </c>
      <c r="C49" s="22" t="s">
        <v>168</v>
      </c>
      <c r="D49" s="143" t="s">
        <v>160</v>
      </c>
      <c r="E49" s="23">
        <v>5000</v>
      </c>
      <c r="F49" s="77" t="s">
        <v>7</v>
      </c>
      <c r="G49" s="145" t="s">
        <v>149</v>
      </c>
      <c r="H49" s="47" t="s">
        <v>137</v>
      </c>
      <c r="I49" s="85"/>
      <c r="J49" s="147" t="s">
        <v>149</v>
      </c>
      <c r="K49" s="47" t="s">
        <v>137</v>
      </c>
      <c r="L49" s="39"/>
      <c r="M49" s="147" t="s">
        <v>149</v>
      </c>
      <c r="N49" s="47">
        <v>0.8</v>
      </c>
      <c r="O49" s="171">
        <f t="shared" si="0"/>
        <v>4000</v>
      </c>
      <c r="P49" s="147" t="s">
        <v>149</v>
      </c>
      <c r="Q49" s="47" t="s">
        <v>137</v>
      </c>
      <c r="R49" s="39"/>
      <c r="S49" s="147" t="s">
        <v>149</v>
      </c>
      <c r="T49" s="191">
        <v>0.51</v>
      </c>
      <c r="U49" s="67">
        <f>E49*T49</f>
        <v>2550</v>
      </c>
    </row>
    <row r="50" spans="1:21" s="4" customFormat="1" ht="32.1" customHeight="1" x14ac:dyDescent="0.25">
      <c r="A50" s="18"/>
      <c r="B50" s="21" t="s">
        <v>113</v>
      </c>
      <c r="C50" s="45" t="s">
        <v>169</v>
      </c>
      <c r="D50" s="143" t="s">
        <v>160</v>
      </c>
      <c r="E50" s="23">
        <v>400</v>
      </c>
      <c r="F50" s="77" t="s">
        <v>7</v>
      </c>
      <c r="G50" s="145" t="s">
        <v>149</v>
      </c>
      <c r="H50" s="47" t="s">
        <v>137</v>
      </c>
      <c r="I50" s="85"/>
      <c r="J50" s="147" t="s">
        <v>149</v>
      </c>
      <c r="K50" s="47" t="s">
        <v>137</v>
      </c>
      <c r="L50" s="39"/>
      <c r="M50" s="147" t="s">
        <v>149</v>
      </c>
      <c r="N50" s="191">
        <v>0.85</v>
      </c>
      <c r="O50" s="171">
        <f t="shared" si="0"/>
        <v>340</v>
      </c>
      <c r="P50" s="147" t="s">
        <v>149</v>
      </c>
      <c r="Q50" s="47" t="s">
        <v>137</v>
      </c>
      <c r="R50" s="39"/>
      <c r="S50" s="147" t="s">
        <v>149</v>
      </c>
      <c r="T50" s="169" t="s">
        <v>197</v>
      </c>
      <c r="U50" s="39"/>
    </row>
    <row r="51" spans="1:21" s="4" customFormat="1" ht="32.1" customHeight="1" x14ac:dyDescent="0.25">
      <c r="A51" s="18"/>
      <c r="B51" s="21" t="s">
        <v>114</v>
      </c>
      <c r="C51" s="45" t="s">
        <v>170</v>
      </c>
      <c r="D51" s="143" t="s">
        <v>160</v>
      </c>
      <c r="E51" s="23">
        <v>4000</v>
      </c>
      <c r="F51" s="77" t="s">
        <v>7</v>
      </c>
      <c r="G51" s="145" t="s">
        <v>149</v>
      </c>
      <c r="H51" s="47" t="s">
        <v>137</v>
      </c>
      <c r="I51" s="85"/>
      <c r="J51" s="147" t="s">
        <v>149</v>
      </c>
      <c r="K51" s="47" t="s">
        <v>137</v>
      </c>
      <c r="L51" s="39"/>
      <c r="M51" s="147" t="s">
        <v>149</v>
      </c>
      <c r="N51" s="195">
        <v>0.8</v>
      </c>
      <c r="O51" s="171">
        <f t="shared" si="0"/>
        <v>3200</v>
      </c>
      <c r="P51" s="147" t="s">
        <v>149</v>
      </c>
      <c r="Q51" s="47" t="s">
        <v>137</v>
      </c>
      <c r="R51" s="39"/>
      <c r="S51" s="147" t="s">
        <v>149</v>
      </c>
      <c r="T51" s="191">
        <v>0.51</v>
      </c>
      <c r="U51" s="67">
        <f>E51*T51</f>
        <v>2040</v>
      </c>
    </row>
    <row r="52" spans="1:21" s="4" customFormat="1" ht="30" customHeight="1" thickBot="1" x14ac:dyDescent="0.3">
      <c r="A52" s="20"/>
      <c r="B52" s="27" t="s">
        <v>115</v>
      </c>
      <c r="C52" s="44" t="s">
        <v>171</v>
      </c>
      <c r="D52" s="144" t="s">
        <v>160</v>
      </c>
      <c r="E52" s="26">
        <v>400</v>
      </c>
      <c r="F52" s="78" t="s">
        <v>7</v>
      </c>
      <c r="G52" s="146" t="s">
        <v>149</v>
      </c>
      <c r="H52" s="48" t="s">
        <v>137</v>
      </c>
      <c r="I52" s="87"/>
      <c r="J52" s="148" t="s">
        <v>149</v>
      </c>
      <c r="K52" s="48" t="s">
        <v>137</v>
      </c>
      <c r="L52" s="28"/>
      <c r="M52" s="148" t="s">
        <v>149</v>
      </c>
      <c r="N52" s="193">
        <v>0.85</v>
      </c>
      <c r="O52" s="177">
        <f>E52*N52</f>
        <v>340</v>
      </c>
      <c r="P52" s="148" t="s">
        <v>149</v>
      </c>
      <c r="Q52" s="48" t="s">
        <v>137</v>
      </c>
      <c r="R52" s="28"/>
      <c r="S52" s="148" t="s">
        <v>149</v>
      </c>
      <c r="T52" s="169" t="s">
        <v>197</v>
      </c>
      <c r="U52" s="28"/>
    </row>
    <row r="53" spans="1:21" ht="18" customHeight="1" thickTop="1" thickBot="1" x14ac:dyDescent="0.3">
      <c r="A53" s="83" t="s">
        <v>30</v>
      </c>
      <c r="B53" s="228" t="s">
        <v>148</v>
      </c>
      <c r="C53" s="229"/>
      <c r="D53" s="229"/>
      <c r="E53" s="229"/>
      <c r="F53" s="230"/>
      <c r="G53" s="64"/>
      <c r="H53" s="64"/>
      <c r="I53" s="64"/>
      <c r="J53" s="93"/>
      <c r="K53" s="94"/>
      <c r="L53" s="95"/>
      <c r="M53" s="93"/>
      <c r="N53" s="94"/>
      <c r="O53" s="95"/>
      <c r="P53" s="93"/>
      <c r="Q53" s="94"/>
      <c r="R53" s="95"/>
      <c r="S53" s="93"/>
      <c r="T53" s="94"/>
      <c r="U53" s="95"/>
    </row>
    <row r="54" spans="1:21" s="4" customFormat="1" ht="15.95" customHeight="1" thickTop="1" x14ac:dyDescent="0.25">
      <c r="A54" s="18"/>
      <c r="B54" s="136" t="s">
        <v>116</v>
      </c>
      <c r="C54" s="137" t="s">
        <v>139</v>
      </c>
      <c r="D54" s="189"/>
      <c r="E54" s="98">
        <v>100</v>
      </c>
      <c r="F54" s="99" t="s">
        <v>16</v>
      </c>
      <c r="G54" s="130"/>
      <c r="H54" s="101" t="s">
        <v>137</v>
      </c>
      <c r="I54" s="102"/>
      <c r="J54" s="133"/>
      <c r="K54" s="101" t="s">
        <v>137</v>
      </c>
      <c r="L54" s="103"/>
      <c r="M54" s="133"/>
      <c r="N54" s="194">
        <v>0.06</v>
      </c>
      <c r="O54" s="170">
        <f>E54*N54</f>
        <v>6</v>
      </c>
      <c r="P54" s="133"/>
      <c r="Q54" s="101" t="s">
        <v>137</v>
      </c>
      <c r="R54" s="103"/>
      <c r="S54" s="133"/>
      <c r="T54" s="101" t="s">
        <v>137</v>
      </c>
      <c r="U54" s="103"/>
    </row>
    <row r="55" spans="1:21" s="4" customFormat="1" ht="15.95" customHeight="1" thickBot="1" x14ac:dyDescent="0.3">
      <c r="A55" s="18"/>
      <c r="B55" s="111" t="s">
        <v>117</v>
      </c>
      <c r="C55" s="112" t="s">
        <v>140</v>
      </c>
      <c r="D55" s="190"/>
      <c r="E55" s="113">
        <v>10000</v>
      </c>
      <c r="F55" s="114" t="s">
        <v>7</v>
      </c>
      <c r="G55" s="115"/>
      <c r="H55" s="91" t="s">
        <v>137</v>
      </c>
      <c r="I55" s="116"/>
      <c r="J55" s="117"/>
      <c r="K55" s="91" t="s">
        <v>137</v>
      </c>
      <c r="L55" s="92"/>
      <c r="M55" s="117"/>
      <c r="N55" s="196">
        <v>0.12</v>
      </c>
      <c r="O55" s="172">
        <f>E55*N55</f>
        <v>1200</v>
      </c>
      <c r="P55" s="117"/>
      <c r="Q55" s="91" t="s">
        <v>137</v>
      </c>
      <c r="R55" s="92"/>
      <c r="S55" s="117"/>
      <c r="T55" s="91" t="s">
        <v>137</v>
      </c>
      <c r="U55" s="92"/>
    </row>
    <row r="56" spans="1:21" s="4" customFormat="1" ht="30" customHeight="1" thickBot="1" x14ac:dyDescent="0.3">
      <c r="A56" s="239" t="s">
        <v>135</v>
      </c>
      <c r="B56" s="240"/>
      <c r="C56" s="240"/>
      <c r="D56" s="240"/>
      <c r="E56" s="240"/>
      <c r="F56" s="241"/>
      <c r="G56" s="118"/>
      <c r="H56" s="119"/>
      <c r="I56" s="119"/>
      <c r="J56" s="120"/>
      <c r="K56" s="121"/>
      <c r="L56" s="122"/>
      <c r="M56" s="120"/>
      <c r="N56" s="121"/>
      <c r="O56" s="122"/>
      <c r="P56" s="120"/>
      <c r="Q56" s="121"/>
      <c r="R56" s="122"/>
      <c r="S56" s="120"/>
      <c r="T56" s="121"/>
      <c r="U56" s="122"/>
    </row>
    <row r="57" spans="1:21" ht="18" customHeight="1" thickTop="1" thickBot="1" x14ac:dyDescent="0.3">
      <c r="A57" s="83" t="s">
        <v>47</v>
      </c>
      <c r="B57" s="228" t="s">
        <v>141</v>
      </c>
      <c r="C57" s="229"/>
      <c r="D57" s="229"/>
      <c r="E57" s="229"/>
      <c r="F57" s="230"/>
      <c r="G57" s="63"/>
      <c r="H57" s="64"/>
      <c r="I57" s="64"/>
      <c r="J57" s="93"/>
      <c r="K57" s="94"/>
      <c r="L57" s="95"/>
      <c r="M57" s="93"/>
      <c r="N57" s="94"/>
      <c r="O57" s="95"/>
      <c r="P57" s="93"/>
      <c r="Q57" s="94"/>
      <c r="R57" s="95"/>
      <c r="S57" s="93"/>
      <c r="T57" s="94"/>
      <c r="U57" s="95"/>
    </row>
    <row r="58" spans="1:21" s="4" customFormat="1" ht="15.95" customHeight="1" thickTop="1" x14ac:dyDescent="0.25">
      <c r="A58" s="18"/>
      <c r="B58" s="136" t="s">
        <v>48</v>
      </c>
      <c r="C58" s="137" t="s">
        <v>20</v>
      </c>
      <c r="D58" s="149" t="s">
        <v>161</v>
      </c>
      <c r="E58" s="98">
        <v>400</v>
      </c>
      <c r="F58" s="99" t="s">
        <v>22</v>
      </c>
      <c r="G58" s="151"/>
      <c r="H58" s="101" t="s">
        <v>137</v>
      </c>
      <c r="I58" s="102"/>
      <c r="J58" s="151"/>
      <c r="K58" s="101" t="s">
        <v>137</v>
      </c>
      <c r="L58" s="103"/>
      <c r="M58" s="151"/>
      <c r="N58" s="101" t="s">
        <v>137</v>
      </c>
      <c r="O58" s="103"/>
      <c r="P58" s="151"/>
      <c r="Q58" s="194">
        <v>177</v>
      </c>
      <c r="R58" s="170">
        <f>E58*Q58</f>
        <v>70800</v>
      </c>
      <c r="S58" s="151"/>
      <c r="T58" s="101">
        <v>223</v>
      </c>
      <c r="U58" s="170">
        <f>E58*T58</f>
        <v>89200</v>
      </c>
    </row>
    <row r="59" spans="1:21" s="4" customFormat="1" ht="15.95" customHeight="1" x14ac:dyDescent="0.25">
      <c r="A59" s="18"/>
      <c r="B59" s="38" t="s">
        <v>49</v>
      </c>
      <c r="C59" s="24" t="s">
        <v>159</v>
      </c>
      <c r="D59" s="143" t="s">
        <v>161</v>
      </c>
      <c r="E59" s="23">
        <v>340</v>
      </c>
      <c r="F59" s="77" t="s">
        <v>22</v>
      </c>
      <c r="G59" s="147"/>
      <c r="H59" s="47" t="s">
        <v>137</v>
      </c>
      <c r="I59" s="85"/>
      <c r="J59" s="147"/>
      <c r="K59" s="47" t="s">
        <v>137</v>
      </c>
      <c r="L59" s="39"/>
      <c r="M59" s="147"/>
      <c r="N59" s="47" t="s">
        <v>137</v>
      </c>
      <c r="O59" s="39"/>
      <c r="P59" s="147"/>
      <c r="Q59" s="47">
        <v>59.98</v>
      </c>
      <c r="R59" s="171">
        <f>E59*Q59</f>
        <v>20393.2</v>
      </c>
      <c r="S59" s="147"/>
      <c r="T59" s="191">
        <v>44</v>
      </c>
      <c r="U59" s="171">
        <f>E59*T59</f>
        <v>14960</v>
      </c>
    </row>
    <row r="60" spans="1:21" s="4" customFormat="1" ht="32.1" customHeight="1" x14ac:dyDescent="0.25">
      <c r="A60" s="18"/>
      <c r="B60" s="38" t="s">
        <v>89</v>
      </c>
      <c r="C60" s="40" t="s">
        <v>164</v>
      </c>
      <c r="D60" s="143" t="s">
        <v>161</v>
      </c>
      <c r="E60" s="23">
        <v>340</v>
      </c>
      <c r="F60" s="77" t="s">
        <v>22</v>
      </c>
      <c r="G60" s="147"/>
      <c r="H60" s="47" t="s">
        <v>137</v>
      </c>
      <c r="I60" s="85"/>
      <c r="J60" s="147"/>
      <c r="K60" s="47" t="s">
        <v>137</v>
      </c>
      <c r="L60" s="39"/>
      <c r="M60" s="147"/>
      <c r="N60" s="47" t="s">
        <v>137</v>
      </c>
      <c r="O60" s="39"/>
      <c r="P60" s="147"/>
      <c r="Q60" s="191">
        <v>38</v>
      </c>
      <c r="R60" s="171">
        <f t="shared" ref="R60:R61" si="1">E60*Q60</f>
        <v>12920</v>
      </c>
      <c r="S60" s="147"/>
      <c r="T60" s="47">
        <v>43</v>
      </c>
      <c r="U60" s="171">
        <f>E60*T60</f>
        <v>14620</v>
      </c>
    </row>
    <row r="61" spans="1:21" s="4" customFormat="1" ht="15.95" customHeight="1" x14ac:dyDescent="0.25">
      <c r="A61" s="18"/>
      <c r="B61" s="38" t="s">
        <v>90</v>
      </c>
      <c r="C61" s="24" t="s">
        <v>21</v>
      </c>
      <c r="D61" s="143" t="s">
        <v>161</v>
      </c>
      <c r="E61" s="23">
        <v>500</v>
      </c>
      <c r="F61" s="77" t="s">
        <v>22</v>
      </c>
      <c r="G61" s="147"/>
      <c r="H61" s="47" t="s">
        <v>137</v>
      </c>
      <c r="I61" s="85"/>
      <c r="J61" s="147"/>
      <c r="K61" s="47" t="s">
        <v>137</v>
      </c>
      <c r="L61" s="39"/>
      <c r="M61" s="147"/>
      <c r="N61" s="47" t="s">
        <v>137</v>
      </c>
      <c r="O61" s="39"/>
      <c r="P61" s="147"/>
      <c r="Q61" s="191">
        <v>360</v>
      </c>
      <c r="R61" s="171">
        <f t="shared" si="1"/>
        <v>180000</v>
      </c>
      <c r="S61" s="147"/>
      <c r="T61" s="169" t="s">
        <v>197</v>
      </c>
      <c r="U61" s="39"/>
    </row>
    <row r="62" spans="1:21" ht="32.1" customHeight="1" thickBot="1" x14ac:dyDescent="0.3">
      <c r="A62" s="76"/>
      <c r="B62" s="111" t="s">
        <v>91</v>
      </c>
      <c r="C62" s="123" t="s">
        <v>165</v>
      </c>
      <c r="D62" s="152" t="s">
        <v>163</v>
      </c>
      <c r="E62" s="113">
        <v>300</v>
      </c>
      <c r="F62" s="114" t="s">
        <v>162</v>
      </c>
      <c r="G62" s="153"/>
      <c r="H62" s="124" t="s">
        <v>137</v>
      </c>
      <c r="I62" s="125"/>
      <c r="J62" s="153"/>
      <c r="K62" s="124" t="s">
        <v>137</v>
      </c>
      <c r="L62" s="126"/>
      <c r="M62" s="153"/>
      <c r="N62" s="124" t="s">
        <v>137</v>
      </c>
      <c r="O62" s="126"/>
      <c r="P62" s="153"/>
      <c r="Q62" s="197">
        <v>11.91</v>
      </c>
      <c r="R62" s="126">
        <f>E62*Q62</f>
        <v>3573</v>
      </c>
      <c r="S62" s="153"/>
      <c r="T62" s="178" t="s">
        <v>197</v>
      </c>
      <c r="U62" s="126"/>
    </row>
    <row r="63" spans="1:21" ht="30" customHeight="1" thickBot="1" x14ac:dyDescent="0.3">
      <c r="A63" s="239" t="s">
        <v>182</v>
      </c>
      <c r="B63" s="240"/>
      <c r="C63" s="240"/>
      <c r="D63" s="240"/>
      <c r="E63" s="240"/>
      <c r="F63" s="241"/>
      <c r="G63" s="118"/>
      <c r="H63" s="119"/>
      <c r="I63" s="119"/>
      <c r="J63" s="127"/>
      <c r="K63" s="128"/>
      <c r="L63" s="129"/>
      <c r="M63" s="127"/>
      <c r="N63" s="128"/>
      <c r="O63" s="129"/>
      <c r="P63" s="127"/>
      <c r="Q63" s="128"/>
      <c r="R63" s="129"/>
      <c r="S63" s="127"/>
      <c r="T63" s="128"/>
      <c r="U63" s="129"/>
    </row>
    <row r="64" spans="1:21" ht="18" customHeight="1" thickTop="1" thickBot="1" x14ac:dyDescent="0.3">
      <c r="A64" s="104" t="s">
        <v>50</v>
      </c>
      <c r="B64" s="228" t="s">
        <v>24</v>
      </c>
      <c r="C64" s="229"/>
      <c r="D64" s="229"/>
      <c r="E64" s="229"/>
      <c r="F64" s="230"/>
      <c r="G64" s="63"/>
      <c r="H64" s="64"/>
      <c r="I64" s="64"/>
      <c r="J64" s="88"/>
      <c r="K64" s="59"/>
      <c r="L64" s="89"/>
      <c r="M64" s="88"/>
      <c r="N64" s="59"/>
      <c r="O64" s="89"/>
      <c r="P64" s="88"/>
      <c r="Q64" s="59"/>
      <c r="R64" s="89"/>
      <c r="S64" s="88"/>
      <c r="T64" s="59"/>
      <c r="U64" s="89"/>
    </row>
    <row r="65" spans="1:21" s="4" customFormat="1" ht="15.95" customHeight="1" thickTop="1" x14ac:dyDescent="0.25">
      <c r="A65" s="18"/>
      <c r="B65" s="96" t="s">
        <v>51</v>
      </c>
      <c r="C65" s="199" t="s">
        <v>25</v>
      </c>
      <c r="D65" s="96" t="s">
        <v>29</v>
      </c>
      <c r="E65" s="98">
        <v>2</v>
      </c>
      <c r="F65" s="99" t="s">
        <v>16</v>
      </c>
      <c r="G65" s="100" t="s">
        <v>185</v>
      </c>
      <c r="H65" s="101">
        <v>88.63</v>
      </c>
      <c r="I65" s="154">
        <f>E65*H65</f>
        <v>177.26</v>
      </c>
      <c r="J65" s="100" t="s">
        <v>198</v>
      </c>
      <c r="K65" s="101">
        <f>21.9*2.5</f>
        <v>54.75</v>
      </c>
      <c r="L65" s="170">
        <f>E65*K65</f>
        <v>109.5</v>
      </c>
      <c r="M65" s="100"/>
      <c r="N65" s="101" t="s">
        <v>137</v>
      </c>
      <c r="O65" s="103"/>
      <c r="P65" s="100"/>
      <c r="Q65" s="174" t="s">
        <v>197</v>
      </c>
      <c r="R65" s="103"/>
      <c r="S65" s="100"/>
      <c r="T65" s="194">
        <v>22.31</v>
      </c>
      <c r="U65" s="170">
        <f>E65*T65</f>
        <v>44.62</v>
      </c>
    </row>
    <row r="66" spans="1:21" s="4" customFormat="1" ht="32.1" customHeight="1" x14ac:dyDescent="0.25">
      <c r="A66" s="18"/>
      <c r="B66" s="21" t="s">
        <v>52</v>
      </c>
      <c r="C66" s="22" t="s">
        <v>27</v>
      </c>
      <c r="D66" s="21" t="s">
        <v>29</v>
      </c>
      <c r="E66" s="23">
        <v>24</v>
      </c>
      <c r="F66" s="77" t="s">
        <v>16</v>
      </c>
      <c r="G66" s="198" t="s">
        <v>186</v>
      </c>
      <c r="H66" s="191">
        <v>33.380000000000003</v>
      </c>
      <c r="I66" s="155">
        <f>E66*H66</f>
        <v>801.12000000000012</v>
      </c>
      <c r="J66" s="70" t="s">
        <v>199</v>
      </c>
      <c r="K66" s="47">
        <f>15.2*2.5</f>
        <v>38</v>
      </c>
      <c r="L66" s="171">
        <f>E66*K66</f>
        <v>912</v>
      </c>
      <c r="M66" s="70"/>
      <c r="N66" s="47" t="s">
        <v>137</v>
      </c>
      <c r="O66" s="39"/>
      <c r="P66" s="70" t="s">
        <v>186</v>
      </c>
      <c r="Q66" s="47">
        <v>37.200000000000003</v>
      </c>
      <c r="R66" s="171">
        <f>E66*Q66</f>
        <v>892.80000000000007</v>
      </c>
      <c r="S66" s="70"/>
      <c r="T66" s="47">
        <v>41.99</v>
      </c>
      <c r="U66" s="171">
        <f>E66*T66</f>
        <v>1007.76</v>
      </c>
    </row>
    <row r="67" spans="1:21" s="4" customFormat="1" ht="32.1" customHeight="1" x14ac:dyDescent="0.25">
      <c r="A67" s="18"/>
      <c r="B67" s="21" t="s">
        <v>118</v>
      </c>
      <c r="C67" s="22" t="s">
        <v>26</v>
      </c>
      <c r="D67" s="21" t="s">
        <v>29</v>
      </c>
      <c r="E67" s="23">
        <v>200</v>
      </c>
      <c r="F67" s="77" t="s">
        <v>16</v>
      </c>
      <c r="G67" s="70"/>
      <c r="H67" s="47">
        <v>44.38</v>
      </c>
      <c r="I67" s="155">
        <f t="shared" ref="I67:I78" si="2">E67*H67</f>
        <v>8876</v>
      </c>
      <c r="J67" s="70" t="s">
        <v>199</v>
      </c>
      <c r="K67" s="47">
        <f>15.2*2.5</f>
        <v>38</v>
      </c>
      <c r="L67" s="171">
        <f>E67*K67</f>
        <v>7600</v>
      </c>
      <c r="M67" s="70"/>
      <c r="N67" s="47" t="s">
        <v>137</v>
      </c>
      <c r="O67" s="39"/>
      <c r="P67" s="198" t="s">
        <v>186</v>
      </c>
      <c r="Q67" s="191">
        <v>37.200000000000003</v>
      </c>
      <c r="R67" s="171">
        <f>E67*Q67</f>
        <v>7440.0000000000009</v>
      </c>
      <c r="S67" s="70"/>
      <c r="T67" s="47">
        <v>41.99</v>
      </c>
      <c r="U67" s="171">
        <f>E67*T67</f>
        <v>8398</v>
      </c>
    </row>
    <row r="68" spans="1:21" s="4" customFormat="1" ht="32.1" customHeight="1" x14ac:dyDescent="0.25">
      <c r="A68" s="18"/>
      <c r="B68" s="21" t="s">
        <v>119</v>
      </c>
      <c r="C68" s="22" t="s">
        <v>55</v>
      </c>
      <c r="D68" s="21" t="s">
        <v>29</v>
      </c>
      <c r="E68" s="23">
        <v>10</v>
      </c>
      <c r="F68" s="77" t="s">
        <v>16</v>
      </c>
      <c r="G68" s="69" t="s">
        <v>187</v>
      </c>
      <c r="H68" s="47">
        <v>45.38</v>
      </c>
      <c r="I68" s="155">
        <f t="shared" si="2"/>
        <v>453.8</v>
      </c>
      <c r="J68" s="198" t="s">
        <v>200</v>
      </c>
      <c r="K68" s="191">
        <f>16.9*2.5</f>
        <v>42.25</v>
      </c>
      <c r="L68" s="171">
        <f>E68*K68</f>
        <v>422.5</v>
      </c>
      <c r="M68" s="69"/>
      <c r="N68" s="47" t="s">
        <v>137</v>
      </c>
      <c r="O68" s="39"/>
      <c r="P68" s="69"/>
      <c r="Q68" s="169" t="s">
        <v>197</v>
      </c>
      <c r="R68" s="39"/>
      <c r="S68" s="69"/>
      <c r="T68" s="47">
        <v>77.56</v>
      </c>
      <c r="U68" s="171">
        <f>E68*T68</f>
        <v>775.6</v>
      </c>
    </row>
    <row r="69" spans="1:21" s="4" customFormat="1" ht="15.95" customHeight="1" x14ac:dyDescent="0.25">
      <c r="A69" s="18"/>
      <c r="B69" s="21" t="s">
        <v>120</v>
      </c>
      <c r="C69" s="22" t="s">
        <v>156</v>
      </c>
      <c r="D69" s="21" t="s">
        <v>33</v>
      </c>
      <c r="E69" s="23">
        <v>30</v>
      </c>
      <c r="F69" s="77" t="s">
        <v>32</v>
      </c>
      <c r="G69" s="147" t="s">
        <v>149</v>
      </c>
      <c r="H69" s="191">
        <v>1320</v>
      </c>
      <c r="I69" s="155">
        <f t="shared" si="2"/>
        <v>39600</v>
      </c>
      <c r="J69" s="147" t="s">
        <v>149</v>
      </c>
      <c r="K69" s="169" t="s">
        <v>197</v>
      </c>
      <c r="L69" s="39"/>
      <c r="M69" s="147" t="s">
        <v>149</v>
      </c>
      <c r="N69" s="47" t="s">
        <v>137</v>
      </c>
      <c r="O69" s="39"/>
      <c r="P69" s="147" t="s">
        <v>149</v>
      </c>
      <c r="Q69" s="169" t="s">
        <v>197</v>
      </c>
      <c r="R69" s="39"/>
      <c r="S69" s="147" t="s">
        <v>149</v>
      </c>
      <c r="T69" s="47">
        <v>2134</v>
      </c>
      <c r="U69" s="171">
        <f>E69*T69</f>
        <v>64020</v>
      </c>
    </row>
    <row r="70" spans="1:21" s="4" customFormat="1" ht="15.95" customHeight="1" x14ac:dyDescent="0.25">
      <c r="A70" s="18"/>
      <c r="B70" s="21" t="s">
        <v>121</v>
      </c>
      <c r="C70" s="22" t="s">
        <v>157</v>
      </c>
      <c r="D70" s="21" t="s">
        <v>31</v>
      </c>
      <c r="E70" s="23">
        <v>5</v>
      </c>
      <c r="F70" s="77" t="s">
        <v>32</v>
      </c>
      <c r="G70" s="147" t="s">
        <v>149</v>
      </c>
      <c r="H70" s="191">
        <v>1979.22</v>
      </c>
      <c r="I70" s="155">
        <f t="shared" si="2"/>
        <v>9896.1</v>
      </c>
      <c r="J70" s="147" t="s">
        <v>149</v>
      </c>
      <c r="K70" s="169" t="s">
        <v>197</v>
      </c>
      <c r="L70" s="39"/>
      <c r="M70" s="147" t="s">
        <v>149</v>
      </c>
      <c r="N70" s="47" t="s">
        <v>137</v>
      </c>
      <c r="O70" s="39"/>
      <c r="P70" s="147" t="s">
        <v>149</v>
      </c>
      <c r="Q70" s="169" t="s">
        <v>197</v>
      </c>
      <c r="R70" s="39"/>
      <c r="S70" s="147" t="s">
        <v>149</v>
      </c>
      <c r="T70" s="169" t="s">
        <v>197</v>
      </c>
      <c r="U70" s="39"/>
    </row>
    <row r="71" spans="1:21" s="4" customFormat="1" ht="15.95" customHeight="1" x14ac:dyDescent="0.25">
      <c r="A71" s="18"/>
      <c r="B71" s="21" t="s">
        <v>122</v>
      </c>
      <c r="C71" s="22" t="s">
        <v>158</v>
      </c>
      <c r="D71" s="21" t="s">
        <v>31</v>
      </c>
      <c r="E71" s="23">
        <v>150</v>
      </c>
      <c r="F71" s="77" t="s">
        <v>32</v>
      </c>
      <c r="G71" s="147" t="s">
        <v>149</v>
      </c>
      <c r="H71" s="191">
        <v>35.15</v>
      </c>
      <c r="I71" s="155">
        <f t="shared" si="2"/>
        <v>5272.5</v>
      </c>
      <c r="J71" s="147" t="s">
        <v>149</v>
      </c>
      <c r="K71" s="169" t="s">
        <v>197</v>
      </c>
      <c r="L71" s="39"/>
      <c r="M71" s="147" t="s">
        <v>149</v>
      </c>
      <c r="N71" s="47" t="s">
        <v>137</v>
      </c>
      <c r="O71" s="39"/>
      <c r="P71" s="147" t="s">
        <v>149</v>
      </c>
      <c r="Q71" s="169" t="s">
        <v>197</v>
      </c>
      <c r="R71" s="39"/>
      <c r="S71" s="147" t="s">
        <v>149</v>
      </c>
      <c r="T71" s="47">
        <v>46.75</v>
      </c>
      <c r="U71" s="171">
        <f t="shared" ref="U71:U79" si="3">E71*T71</f>
        <v>7012.5</v>
      </c>
    </row>
    <row r="72" spans="1:21" s="4" customFormat="1" ht="15.95" customHeight="1" x14ac:dyDescent="0.25">
      <c r="A72" s="18"/>
      <c r="B72" s="21" t="s">
        <v>123</v>
      </c>
      <c r="C72" s="24" t="s">
        <v>84</v>
      </c>
      <c r="D72" s="41" t="s">
        <v>29</v>
      </c>
      <c r="E72" s="42">
        <v>10</v>
      </c>
      <c r="F72" s="77" t="s">
        <v>16</v>
      </c>
      <c r="G72" s="200" t="s">
        <v>188</v>
      </c>
      <c r="H72" s="191">
        <v>100.88</v>
      </c>
      <c r="I72" s="155">
        <f t="shared" si="2"/>
        <v>1008.8</v>
      </c>
      <c r="J72" s="71"/>
      <c r="K72" s="47">
        <f>43*2.5</f>
        <v>107.5</v>
      </c>
      <c r="L72" s="171">
        <f>E72*K72</f>
        <v>1075</v>
      </c>
      <c r="M72" s="71"/>
      <c r="N72" s="47" t="s">
        <v>137</v>
      </c>
      <c r="O72" s="39"/>
      <c r="P72" s="71" t="s">
        <v>210</v>
      </c>
      <c r="Q72" s="47">
        <v>186.31</v>
      </c>
      <c r="R72" s="171">
        <f>E72*Q72</f>
        <v>1863.1</v>
      </c>
      <c r="S72" s="71"/>
      <c r="T72" s="47">
        <v>161.25</v>
      </c>
      <c r="U72" s="171">
        <f t="shared" si="3"/>
        <v>1612.5</v>
      </c>
    </row>
    <row r="73" spans="1:21" s="4" customFormat="1" ht="15.95" customHeight="1" x14ac:dyDescent="0.25">
      <c r="A73" s="18"/>
      <c r="B73" s="21" t="s">
        <v>124</v>
      </c>
      <c r="C73" s="22" t="s">
        <v>155</v>
      </c>
      <c r="D73" s="21" t="s">
        <v>34</v>
      </c>
      <c r="E73" s="23">
        <v>4</v>
      </c>
      <c r="F73" s="77" t="s">
        <v>16</v>
      </c>
      <c r="G73" s="147" t="s">
        <v>149</v>
      </c>
      <c r="H73" s="191">
        <v>375</v>
      </c>
      <c r="I73" s="155">
        <f t="shared" si="2"/>
        <v>1500</v>
      </c>
      <c r="J73" s="147" t="s">
        <v>149</v>
      </c>
      <c r="K73" s="169" t="s">
        <v>197</v>
      </c>
      <c r="L73" s="39"/>
      <c r="M73" s="147" t="s">
        <v>149</v>
      </c>
      <c r="N73" s="47" t="s">
        <v>137</v>
      </c>
      <c r="O73" s="39"/>
      <c r="P73" s="147" t="s">
        <v>149</v>
      </c>
      <c r="Q73" s="47">
        <v>509.85</v>
      </c>
      <c r="R73" s="171">
        <f>E73*Q73</f>
        <v>2039.4</v>
      </c>
      <c r="S73" s="147" t="s">
        <v>149</v>
      </c>
      <c r="T73" s="47">
        <v>465.75</v>
      </c>
      <c r="U73" s="171">
        <f t="shared" si="3"/>
        <v>1863</v>
      </c>
    </row>
    <row r="74" spans="1:21" s="4" customFormat="1" ht="15.95" customHeight="1" x14ac:dyDescent="0.25">
      <c r="A74" s="18"/>
      <c r="B74" s="21" t="s">
        <v>125</v>
      </c>
      <c r="C74" s="201" t="s">
        <v>28</v>
      </c>
      <c r="D74" s="21" t="s">
        <v>29</v>
      </c>
      <c r="E74" s="23">
        <v>20</v>
      </c>
      <c r="F74" s="77" t="s">
        <v>16</v>
      </c>
      <c r="G74" s="74" t="s">
        <v>185</v>
      </c>
      <c r="H74" s="47">
        <v>88.63</v>
      </c>
      <c r="I74" s="155">
        <f t="shared" si="2"/>
        <v>1772.6</v>
      </c>
      <c r="J74" s="72"/>
      <c r="K74" s="169" t="s">
        <v>197</v>
      </c>
      <c r="L74" s="39"/>
      <c r="M74" s="72"/>
      <c r="N74" s="47" t="s">
        <v>137</v>
      </c>
      <c r="O74" s="39"/>
      <c r="P74" s="72"/>
      <c r="Q74" s="169" t="s">
        <v>197</v>
      </c>
      <c r="R74" s="39"/>
      <c r="S74" s="72"/>
      <c r="T74" s="191">
        <v>85</v>
      </c>
      <c r="U74" s="171">
        <f t="shared" si="3"/>
        <v>1700</v>
      </c>
    </row>
    <row r="75" spans="1:21" s="4" customFormat="1" ht="15.95" customHeight="1" x14ac:dyDescent="0.25">
      <c r="A75" s="18"/>
      <c r="B75" s="21" t="s">
        <v>126</v>
      </c>
      <c r="C75" s="22" t="s">
        <v>35</v>
      </c>
      <c r="D75" s="21" t="s">
        <v>29</v>
      </c>
      <c r="E75" s="23">
        <v>12</v>
      </c>
      <c r="F75" s="77" t="s">
        <v>16</v>
      </c>
      <c r="G75" s="74" t="s">
        <v>189</v>
      </c>
      <c r="H75" s="47">
        <v>198.13</v>
      </c>
      <c r="I75" s="155">
        <f t="shared" si="2"/>
        <v>2377.56</v>
      </c>
      <c r="J75" s="202" t="s">
        <v>201</v>
      </c>
      <c r="K75" s="191">
        <f>44.05*2.5</f>
        <v>110.125</v>
      </c>
      <c r="L75" s="171">
        <f>E75*K75</f>
        <v>1321.5</v>
      </c>
      <c r="M75" s="72"/>
      <c r="N75" s="47" t="s">
        <v>137</v>
      </c>
      <c r="O75" s="39"/>
      <c r="P75" s="74" t="s">
        <v>209</v>
      </c>
      <c r="Q75" s="47">
        <v>190.57</v>
      </c>
      <c r="R75" s="171">
        <f>E75*Q75</f>
        <v>2286.84</v>
      </c>
      <c r="S75" s="72"/>
      <c r="T75" s="47">
        <v>210.15</v>
      </c>
      <c r="U75" s="171">
        <f t="shared" si="3"/>
        <v>2521.8000000000002</v>
      </c>
    </row>
    <row r="76" spans="1:21" s="4" customFormat="1" ht="15.95" customHeight="1" x14ac:dyDescent="0.25">
      <c r="A76" s="18"/>
      <c r="B76" s="21" t="s">
        <v>127</v>
      </c>
      <c r="C76" s="22" t="s">
        <v>53</v>
      </c>
      <c r="D76" s="21" t="s">
        <v>29</v>
      </c>
      <c r="E76" s="23">
        <v>400</v>
      </c>
      <c r="F76" s="77" t="s">
        <v>16</v>
      </c>
      <c r="G76" s="72"/>
      <c r="H76" s="47">
        <v>124.63</v>
      </c>
      <c r="I76" s="155">
        <f t="shared" si="2"/>
        <v>49852</v>
      </c>
      <c r="J76" s="202" t="s">
        <v>202</v>
      </c>
      <c r="K76" s="191">
        <f>39.4*2.5</f>
        <v>98.5</v>
      </c>
      <c r="L76" s="171">
        <f>E76*K76</f>
        <v>39400</v>
      </c>
      <c r="M76" s="72"/>
      <c r="N76" s="47" t="s">
        <v>137</v>
      </c>
      <c r="O76" s="39"/>
      <c r="P76" s="74"/>
      <c r="Q76" s="169" t="s">
        <v>197</v>
      </c>
      <c r="R76" s="39"/>
      <c r="S76" s="72"/>
      <c r="T76" s="47">
        <v>210.15</v>
      </c>
      <c r="U76" s="171">
        <f t="shared" si="3"/>
        <v>84060</v>
      </c>
    </row>
    <row r="77" spans="1:21" ht="15.95" customHeight="1" x14ac:dyDescent="0.25">
      <c r="A77" s="76"/>
      <c r="B77" s="21" t="s">
        <v>128</v>
      </c>
      <c r="C77" s="22" t="s">
        <v>153</v>
      </c>
      <c r="D77" s="21" t="s">
        <v>31</v>
      </c>
      <c r="E77" s="43">
        <v>50</v>
      </c>
      <c r="F77" s="77" t="s">
        <v>16</v>
      </c>
      <c r="G77" s="147" t="s">
        <v>149</v>
      </c>
      <c r="H77" s="191">
        <v>112</v>
      </c>
      <c r="I77" s="155">
        <f t="shared" si="2"/>
        <v>5600</v>
      </c>
      <c r="J77" s="147" t="s">
        <v>149</v>
      </c>
      <c r="K77" s="169" t="s">
        <v>197</v>
      </c>
      <c r="L77" s="39"/>
      <c r="M77" s="147" t="s">
        <v>149</v>
      </c>
      <c r="N77" s="47" t="s">
        <v>137</v>
      </c>
      <c r="O77" s="39"/>
      <c r="P77" s="147" t="s">
        <v>149</v>
      </c>
      <c r="Q77" s="169" t="s">
        <v>197</v>
      </c>
      <c r="R77" s="39"/>
      <c r="S77" s="147" t="s">
        <v>149</v>
      </c>
      <c r="T77" s="47">
        <v>433.12</v>
      </c>
      <c r="U77" s="171">
        <f t="shared" si="3"/>
        <v>21656</v>
      </c>
    </row>
    <row r="78" spans="1:21" s="4" customFormat="1" ht="15.95" customHeight="1" x14ac:dyDescent="0.25">
      <c r="A78" s="18"/>
      <c r="B78" s="21" t="s">
        <v>129</v>
      </c>
      <c r="C78" s="22" t="s">
        <v>154</v>
      </c>
      <c r="D78" s="21" t="s">
        <v>29</v>
      </c>
      <c r="E78" s="23">
        <v>50</v>
      </c>
      <c r="F78" s="77" t="s">
        <v>16</v>
      </c>
      <c r="G78" s="147" t="s">
        <v>149</v>
      </c>
      <c r="H78" s="191">
        <v>775</v>
      </c>
      <c r="I78" s="155">
        <f t="shared" si="2"/>
        <v>38750</v>
      </c>
      <c r="J78" s="147" t="s">
        <v>149</v>
      </c>
      <c r="K78" s="169" t="s">
        <v>197</v>
      </c>
      <c r="L78" s="39"/>
      <c r="M78" s="147" t="s">
        <v>149</v>
      </c>
      <c r="N78" s="47" t="s">
        <v>137</v>
      </c>
      <c r="O78" s="39"/>
      <c r="P78" s="147" t="s">
        <v>149</v>
      </c>
      <c r="Q78" s="169" t="s">
        <v>197</v>
      </c>
      <c r="R78" s="39"/>
      <c r="S78" s="147" t="s">
        <v>149</v>
      </c>
      <c r="T78" s="195">
        <v>980</v>
      </c>
      <c r="U78" s="171">
        <f t="shared" si="3"/>
        <v>49000</v>
      </c>
    </row>
    <row r="79" spans="1:21" ht="48" customHeight="1" thickBot="1" x14ac:dyDescent="0.3">
      <c r="A79" s="76"/>
      <c r="B79" s="29" t="s">
        <v>130</v>
      </c>
      <c r="C79" s="44" t="s">
        <v>54</v>
      </c>
      <c r="D79" s="27" t="s">
        <v>29</v>
      </c>
      <c r="E79" s="26">
        <v>10</v>
      </c>
      <c r="F79" s="78" t="s">
        <v>16</v>
      </c>
      <c r="G79" s="73" t="s">
        <v>190</v>
      </c>
      <c r="H79" s="48">
        <v>125.88</v>
      </c>
      <c r="I79" s="156">
        <f>E79*H79</f>
        <v>1258.8</v>
      </c>
      <c r="J79" s="203" t="s">
        <v>203</v>
      </c>
      <c r="K79" s="196">
        <f>48.2*2.5</f>
        <v>120.5</v>
      </c>
      <c r="L79" s="172">
        <f>E79*K79</f>
        <v>1205</v>
      </c>
      <c r="M79" s="90"/>
      <c r="N79" s="91" t="s">
        <v>137</v>
      </c>
      <c r="O79" s="92"/>
      <c r="P79" s="90" t="s">
        <v>208</v>
      </c>
      <c r="Q79" s="91">
        <v>135.94</v>
      </c>
      <c r="R79" s="172">
        <f>E79*Q79</f>
        <v>1359.4</v>
      </c>
      <c r="S79" s="90"/>
      <c r="T79" s="91">
        <v>168.45</v>
      </c>
      <c r="U79" s="172">
        <f t="shared" si="3"/>
        <v>1684.5</v>
      </c>
    </row>
    <row r="80" spans="1:21" ht="18" customHeight="1" thickTop="1" thickBot="1" x14ac:dyDescent="0.3">
      <c r="A80" s="82" t="s">
        <v>56</v>
      </c>
      <c r="B80" s="228" t="s">
        <v>57</v>
      </c>
      <c r="C80" s="229"/>
      <c r="D80" s="229"/>
      <c r="E80" s="229"/>
      <c r="F80" s="230"/>
      <c r="G80" s="63"/>
      <c r="H80" s="64"/>
      <c r="I80" s="64"/>
      <c r="J80" s="93"/>
      <c r="K80" s="94"/>
      <c r="L80" s="95"/>
      <c r="M80" s="93"/>
      <c r="N80" s="94"/>
      <c r="O80" s="95"/>
      <c r="P80" s="93"/>
      <c r="Q80" s="94"/>
      <c r="R80" s="95"/>
      <c r="S80" s="93"/>
      <c r="T80" s="94"/>
      <c r="U80" s="95"/>
    </row>
    <row r="81" spans="1:21" s="4" customFormat="1" ht="32.1" customHeight="1" thickTop="1" x14ac:dyDescent="0.25">
      <c r="A81" s="157"/>
      <c r="B81" s="158" t="s">
        <v>58</v>
      </c>
      <c r="C81" s="159" t="s">
        <v>59</v>
      </c>
      <c r="D81" s="160" t="s">
        <v>60</v>
      </c>
      <c r="E81" s="161">
        <v>5</v>
      </c>
      <c r="F81" s="162" t="s">
        <v>16</v>
      </c>
      <c r="G81" s="204" t="s">
        <v>191</v>
      </c>
      <c r="H81" s="205">
        <v>79.75</v>
      </c>
      <c r="I81" s="164">
        <f t="shared" ref="I81" si="4">E81*H81</f>
        <v>398.75</v>
      </c>
      <c r="J81" s="158"/>
      <c r="K81" s="173" t="s">
        <v>197</v>
      </c>
      <c r="L81" s="165"/>
      <c r="M81" s="158"/>
      <c r="N81" s="163" t="s">
        <v>137</v>
      </c>
      <c r="O81" s="165"/>
      <c r="P81" s="158" t="s">
        <v>206</v>
      </c>
      <c r="Q81" s="163">
        <v>103.24</v>
      </c>
      <c r="R81" s="179">
        <f>E81*Q81</f>
        <v>516.19999999999993</v>
      </c>
      <c r="S81" s="158"/>
      <c r="T81" s="173" t="s">
        <v>197</v>
      </c>
      <c r="U81" s="165"/>
    </row>
    <row r="82" spans="1:21" ht="18" customHeight="1" thickBot="1" x14ac:dyDescent="0.3">
      <c r="A82" s="105" t="s">
        <v>61</v>
      </c>
      <c r="B82" s="231" t="s">
        <v>62</v>
      </c>
      <c r="C82" s="232"/>
      <c r="D82" s="232"/>
      <c r="E82" s="232"/>
      <c r="F82" s="233"/>
      <c r="G82" s="141"/>
      <c r="H82" s="142"/>
      <c r="I82" s="142"/>
      <c r="J82" s="88"/>
      <c r="K82" s="59"/>
      <c r="L82" s="89"/>
      <c r="M82" s="88"/>
      <c r="N82" s="59"/>
      <c r="O82" s="89"/>
      <c r="P82" s="88"/>
      <c r="Q82" s="59"/>
      <c r="R82" s="89"/>
      <c r="S82" s="88"/>
      <c r="T82" s="59"/>
      <c r="U82" s="89"/>
    </row>
    <row r="83" spans="1:21" s="4" customFormat="1" ht="15.95" customHeight="1" thickTop="1" x14ac:dyDescent="0.25">
      <c r="A83" s="18"/>
      <c r="B83" s="96" t="s">
        <v>63</v>
      </c>
      <c r="C83" s="97" t="s">
        <v>64</v>
      </c>
      <c r="D83" s="96" t="s">
        <v>65</v>
      </c>
      <c r="E83" s="98">
        <v>10</v>
      </c>
      <c r="F83" s="99" t="s">
        <v>16</v>
      </c>
      <c r="G83" s="206" t="s">
        <v>192</v>
      </c>
      <c r="H83" s="194">
        <v>9.75</v>
      </c>
      <c r="I83" s="154">
        <f>E83*H83</f>
        <v>97.5</v>
      </c>
      <c r="J83" s="138"/>
      <c r="K83" s="174" t="s">
        <v>197</v>
      </c>
      <c r="L83" s="103"/>
      <c r="M83" s="138"/>
      <c r="N83" s="101" t="s">
        <v>137</v>
      </c>
      <c r="O83" s="103"/>
      <c r="P83" s="166" t="s">
        <v>207</v>
      </c>
      <c r="Q83" s="101">
        <v>13.25</v>
      </c>
      <c r="R83" s="170">
        <f>E83*Q83</f>
        <v>132.5</v>
      </c>
      <c r="S83" s="138"/>
      <c r="T83" s="101">
        <v>11.7</v>
      </c>
      <c r="U83" s="170">
        <f>E83*T83</f>
        <v>117</v>
      </c>
    </row>
    <row r="84" spans="1:21" s="4" customFormat="1" ht="15.95" customHeight="1" x14ac:dyDescent="0.25">
      <c r="A84" s="18"/>
      <c r="B84" s="21" t="s">
        <v>131</v>
      </c>
      <c r="C84" s="201" t="s">
        <v>64</v>
      </c>
      <c r="D84" s="21" t="s">
        <v>66</v>
      </c>
      <c r="E84" s="23">
        <v>10</v>
      </c>
      <c r="F84" s="77" t="s">
        <v>16</v>
      </c>
      <c r="G84" s="74"/>
      <c r="H84" s="169" t="s">
        <v>197</v>
      </c>
      <c r="I84" s="155"/>
      <c r="J84" s="72"/>
      <c r="K84" s="169" t="s">
        <v>197</v>
      </c>
      <c r="L84" s="39"/>
      <c r="M84" s="72"/>
      <c r="N84" s="47" t="s">
        <v>137</v>
      </c>
      <c r="O84" s="39"/>
      <c r="P84" s="74" t="s">
        <v>207</v>
      </c>
      <c r="Q84" s="47">
        <v>128</v>
      </c>
      <c r="R84" s="171">
        <f>E84*Q84</f>
        <v>1280</v>
      </c>
      <c r="S84" s="72"/>
      <c r="T84" s="191">
        <v>84.84</v>
      </c>
      <c r="U84" s="171">
        <f>E84*T84</f>
        <v>848.40000000000009</v>
      </c>
    </row>
    <row r="85" spans="1:21" s="4" customFormat="1" ht="15.95" customHeight="1" x14ac:dyDescent="0.25">
      <c r="A85" s="18"/>
      <c r="B85" s="21" t="s">
        <v>132</v>
      </c>
      <c r="C85" s="24" t="s">
        <v>150</v>
      </c>
      <c r="D85" s="21" t="s">
        <v>65</v>
      </c>
      <c r="E85" s="23">
        <v>10</v>
      </c>
      <c r="F85" s="77" t="s">
        <v>23</v>
      </c>
      <c r="G85" s="147" t="s">
        <v>149</v>
      </c>
      <c r="H85" s="169" t="s">
        <v>197</v>
      </c>
      <c r="I85" s="155"/>
      <c r="J85" s="147" t="s">
        <v>149</v>
      </c>
      <c r="K85" s="169" t="s">
        <v>197</v>
      </c>
      <c r="L85" s="39"/>
      <c r="M85" s="147" t="s">
        <v>149</v>
      </c>
      <c r="N85" s="47" t="s">
        <v>137</v>
      </c>
      <c r="O85" s="39"/>
      <c r="P85" s="147" t="s">
        <v>149</v>
      </c>
      <c r="Q85" s="47">
        <v>16.5</v>
      </c>
      <c r="R85" s="171">
        <f t="shared" ref="R85:R86" si="5">E85*Q85</f>
        <v>165</v>
      </c>
      <c r="S85" s="147" t="s">
        <v>149</v>
      </c>
      <c r="T85" s="191">
        <v>12.13</v>
      </c>
      <c r="U85" s="171">
        <f>E85*T85</f>
        <v>121.30000000000001</v>
      </c>
    </row>
    <row r="86" spans="1:21" s="4" customFormat="1" ht="15.95" customHeight="1" x14ac:dyDescent="0.25">
      <c r="A86" s="18"/>
      <c r="B86" s="21" t="s">
        <v>133</v>
      </c>
      <c r="C86" s="22" t="s">
        <v>151</v>
      </c>
      <c r="D86" s="21" t="s">
        <v>67</v>
      </c>
      <c r="E86" s="23">
        <v>20</v>
      </c>
      <c r="F86" s="77" t="s">
        <v>16</v>
      </c>
      <c r="G86" s="147" t="s">
        <v>149</v>
      </c>
      <c r="H86" s="47">
        <v>373.75</v>
      </c>
      <c r="I86" s="155">
        <f t="shared" ref="I86" si="6">E86*H86</f>
        <v>7475</v>
      </c>
      <c r="J86" s="147" t="s">
        <v>149</v>
      </c>
      <c r="K86" s="169" t="s">
        <v>197</v>
      </c>
      <c r="L86" s="39"/>
      <c r="M86" s="147" t="s">
        <v>149</v>
      </c>
      <c r="N86" s="47" t="s">
        <v>137</v>
      </c>
      <c r="O86" s="39"/>
      <c r="P86" s="147" t="s">
        <v>149</v>
      </c>
      <c r="Q86" s="191">
        <v>255</v>
      </c>
      <c r="R86" s="171">
        <f t="shared" si="5"/>
        <v>5100</v>
      </c>
      <c r="S86" s="147" t="s">
        <v>149</v>
      </c>
      <c r="T86" s="47">
        <v>362.75</v>
      </c>
      <c r="U86" s="171">
        <f>E86*T86</f>
        <v>7255</v>
      </c>
    </row>
    <row r="87" spans="1:21" s="4" customFormat="1" ht="15.95" customHeight="1" thickBot="1" x14ac:dyDescent="0.3">
      <c r="A87" s="20"/>
      <c r="B87" s="29" t="s">
        <v>134</v>
      </c>
      <c r="C87" s="207" t="s">
        <v>68</v>
      </c>
      <c r="D87" s="27" t="s">
        <v>31</v>
      </c>
      <c r="E87" s="26">
        <v>40</v>
      </c>
      <c r="F87" s="78" t="s">
        <v>69</v>
      </c>
      <c r="G87" s="73" t="s">
        <v>193</v>
      </c>
      <c r="H87" s="48">
        <v>39</v>
      </c>
      <c r="I87" s="156">
        <f>E87*H87</f>
        <v>1560</v>
      </c>
      <c r="J87" s="73"/>
      <c r="K87" s="175" t="s">
        <v>197</v>
      </c>
      <c r="L87" s="28"/>
      <c r="M87" s="73"/>
      <c r="N87" s="48" t="s">
        <v>137</v>
      </c>
      <c r="O87" s="28"/>
      <c r="P87" s="73" t="s">
        <v>211</v>
      </c>
      <c r="Q87" s="48">
        <v>48.25</v>
      </c>
      <c r="R87" s="177">
        <f>E87*Q87</f>
        <v>1930</v>
      </c>
      <c r="S87" s="73"/>
      <c r="T87" s="193">
        <v>36.65</v>
      </c>
      <c r="U87" s="177">
        <f>E87*T87</f>
        <v>1466</v>
      </c>
    </row>
    <row r="88" spans="1:21" ht="18" customHeight="1" thickTop="1" thickBot="1" x14ac:dyDescent="0.3">
      <c r="A88" s="83" t="s">
        <v>70</v>
      </c>
      <c r="B88" s="234" t="s">
        <v>71</v>
      </c>
      <c r="C88" s="234"/>
      <c r="D88" s="234"/>
      <c r="E88" s="234"/>
      <c r="F88" s="235"/>
      <c r="G88" s="139"/>
      <c r="H88" s="140"/>
      <c r="I88" s="140"/>
      <c r="J88" s="93"/>
      <c r="K88" s="94"/>
      <c r="L88" s="95"/>
      <c r="M88" s="93"/>
      <c r="N88" s="94"/>
      <c r="O88" s="95"/>
      <c r="P88" s="93"/>
      <c r="Q88" s="94"/>
      <c r="R88" s="95"/>
      <c r="S88" s="93"/>
      <c r="T88" s="94"/>
      <c r="U88" s="95"/>
    </row>
    <row r="89" spans="1:21" s="4" customFormat="1" ht="15.95" customHeight="1" thickTop="1" x14ac:dyDescent="0.25">
      <c r="A89" s="18"/>
      <c r="B89" s="96" t="s">
        <v>72</v>
      </c>
      <c r="C89" s="199" t="s">
        <v>73</v>
      </c>
      <c r="D89" s="96" t="s">
        <v>74</v>
      </c>
      <c r="E89" s="98">
        <v>120</v>
      </c>
      <c r="F89" s="99" t="s">
        <v>75</v>
      </c>
      <c r="G89" s="166" t="s">
        <v>194</v>
      </c>
      <c r="H89" s="101">
        <v>7.5</v>
      </c>
      <c r="I89" s="154">
        <f>E89*H89</f>
        <v>900</v>
      </c>
      <c r="J89" s="138"/>
      <c r="K89" s="194">
        <f>6/4</f>
        <v>1.5</v>
      </c>
      <c r="L89" s="170">
        <f>E89*K89</f>
        <v>180</v>
      </c>
      <c r="M89" s="138"/>
      <c r="N89" s="101" t="s">
        <v>137</v>
      </c>
      <c r="O89" s="103"/>
      <c r="P89" s="166" t="s">
        <v>212</v>
      </c>
      <c r="Q89" s="101">
        <v>21.49</v>
      </c>
      <c r="R89" s="170">
        <f>E89*Q89</f>
        <v>2578.7999999999997</v>
      </c>
      <c r="S89" s="138"/>
      <c r="T89" s="101">
        <v>9</v>
      </c>
      <c r="U89" s="170">
        <f>E89*T89</f>
        <v>1080</v>
      </c>
    </row>
    <row r="90" spans="1:21" s="4" customFormat="1" ht="15.95" customHeight="1" x14ac:dyDescent="0.25">
      <c r="A90" s="18"/>
      <c r="B90" s="21" t="s">
        <v>76</v>
      </c>
      <c r="C90" s="22" t="s">
        <v>77</v>
      </c>
      <c r="D90" s="21" t="s">
        <v>31</v>
      </c>
      <c r="E90" s="23">
        <v>500</v>
      </c>
      <c r="F90" s="77" t="s">
        <v>69</v>
      </c>
      <c r="G90" s="202" t="s">
        <v>195</v>
      </c>
      <c r="H90" s="191">
        <v>15</v>
      </c>
      <c r="I90" s="155">
        <f t="shared" ref="I90:I92" si="7">E90*H90</f>
        <v>7500</v>
      </c>
      <c r="J90" s="74"/>
      <c r="K90" s="169" t="s">
        <v>197</v>
      </c>
      <c r="L90" s="39"/>
      <c r="M90" s="74"/>
      <c r="N90" s="47" t="s">
        <v>137</v>
      </c>
      <c r="O90" s="39"/>
      <c r="P90" s="74" t="s">
        <v>213</v>
      </c>
      <c r="Q90" s="47">
        <v>20</v>
      </c>
      <c r="R90" s="171">
        <f>E90*Q90</f>
        <v>10000</v>
      </c>
      <c r="S90" s="74"/>
      <c r="T90" s="47">
        <v>29.95</v>
      </c>
      <c r="U90" s="171">
        <f>E90*T90</f>
        <v>14975</v>
      </c>
    </row>
    <row r="91" spans="1:21" ht="32.1" customHeight="1" x14ac:dyDescent="0.25">
      <c r="A91" s="76"/>
      <c r="B91" s="21" t="s">
        <v>78</v>
      </c>
      <c r="C91" s="45" t="s">
        <v>152</v>
      </c>
      <c r="D91" s="21" t="s">
        <v>74</v>
      </c>
      <c r="E91" s="23">
        <v>2000</v>
      </c>
      <c r="F91" s="77" t="s">
        <v>75</v>
      </c>
      <c r="G91" s="147" t="s">
        <v>149</v>
      </c>
      <c r="H91" s="47">
        <v>10.5</v>
      </c>
      <c r="I91" s="155">
        <f t="shared" si="7"/>
        <v>21000</v>
      </c>
      <c r="J91" s="147" t="s">
        <v>149</v>
      </c>
      <c r="K91" s="169" t="s">
        <v>197</v>
      </c>
      <c r="L91" s="39"/>
      <c r="M91" s="147" t="s">
        <v>149</v>
      </c>
      <c r="N91" s="47" t="s">
        <v>137</v>
      </c>
      <c r="O91" s="39"/>
      <c r="P91" s="147" t="s">
        <v>149</v>
      </c>
      <c r="Q91" s="169" t="s">
        <v>197</v>
      </c>
      <c r="R91" s="39"/>
      <c r="S91" s="147" t="s">
        <v>149</v>
      </c>
      <c r="T91" s="191">
        <v>8.75</v>
      </c>
      <c r="U91" s="171">
        <f>E91*T91</f>
        <v>17500</v>
      </c>
    </row>
    <row r="92" spans="1:21" s="4" customFormat="1" ht="32.1" customHeight="1" x14ac:dyDescent="0.25">
      <c r="A92" s="18"/>
      <c r="B92" s="21" t="s">
        <v>79</v>
      </c>
      <c r="C92" s="22" t="s">
        <v>80</v>
      </c>
      <c r="D92" s="21" t="s">
        <v>31</v>
      </c>
      <c r="E92" s="23">
        <v>8</v>
      </c>
      <c r="F92" s="77" t="s">
        <v>69</v>
      </c>
      <c r="G92" s="69" t="s">
        <v>196</v>
      </c>
      <c r="H92" s="47">
        <v>17.850000000000001</v>
      </c>
      <c r="I92" s="155">
        <f t="shared" si="7"/>
        <v>142.80000000000001</v>
      </c>
      <c r="J92" s="200" t="s">
        <v>204</v>
      </c>
      <c r="K92" s="191">
        <v>15</v>
      </c>
      <c r="L92" s="171">
        <f>E92*K92</f>
        <v>120</v>
      </c>
      <c r="M92" s="69"/>
      <c r="N92" s="47" t="s">
        <v>137</v>
      </c>
      <c r="O92" s="39"/>
      <c r="P92" s="69"/>
      <c r="Q92" s="169" t="s">
        <v>197</v>
      </c>
      <c r="R92" s="39"/>
      <c r="S92" s="69"/>
      <c r="T92" s="47">
        <v>24.61</v>
      </c>
      <c r="U92" s="171">
        <f>E92*T92</f>
        <v>196.88</v>
      </c>
    </row>
    <row r="93" spans="1:21" ht="32.1" customHeight="1" thickBot="1" x14ac:dyDescent="0.3">
      <c r="A93" s="81"/>
      <c r="B93" s="34" t="s">
        <v>81</v>
      </c>
      <c r="C93" s="46" t="s">
        <v>82</v>
      </c>
      <c r="D93" s="36" t="s">
        <v>31</v>
      </c>
      <c r="E93" s="35">
        <v>8</v>
      </c>
      <c r="F93" s="80" t="s">
        <v>69</v>
      </c>
      <c r="G93" s="208" t="s">
        <v>215</v>
      </c>
      <c r="H93" s="209">
        <v>16.55</v>
      </c>
      <c r="I93" s="168">
        <f>E93*H93</f>
        <v>132.4</v>
      </c>
      <c r="J93" s="167" t="s">
        <v>205</v>
      </c>
      <c r="K93" s="49">
        <v>30</v>
      </c>
      <c r="L93" s="168">
        <f>E93*K93</f>
        <v>240</v>
      </c>
      <c r="M93" s="75"/>
      <c r="N93" s="49" t="s">
        <v>137</v>
      </c>
      <c r="O93" s="37"/>
      <c r="P93" s="75" t="s">
        <v>214</v>
      </c>
      <c r="Q93" s="49">
        <v>63.04</v>
      </c>
      <c r="R93" s="177">
        <f>E93*Q93</f>
        <v>504.32</v>
      </c>
      <c r="S93" s="75"/>
      <c r="T93" s="49">
        <v>43.75</v>
      </c>
      <c r="U93" s="177">
        <f>E93*T93</f>
        <v>350</v>
      </c>
    </row>
    <row r="94" spans="1:21" x14ac:dyDescent="0.25">
      <c r="B94" s="7"/>
      <c r="D94" s="7"/>
      <c r="E94" s="8"/>
      <c r="F94" s="7"/>
      <c r="G94" s="7"/>
      <c r="H94" s="12"/>
      <c r="I94" s="9"/>
      <c r="J94" s="7"/>
      <c r="K94" s="12"/>
      <c r="L94" s="9"/>
      <c r="M94" s="7"/>
      <c r="N94" s="12"/>
      <c r="O94" s="9"/>
      <c r="P94" s="7"/>
      <c r="Q94" s="12"/>
      <c r="R94" s="9"/>
      <c r="S94" s="7"/>
      <c r="T94" s="12"/>
      <c r="U94" s="9"/>
    </row>
    <row r="95" spans="1:21" ht="15.75" x14ac:dyDescent="0.25">
      <c r="B95" s="7"/>
      <c r="C95" s="258" t="s">
        <v>219</v>
      </c>
      <c r="D95" s="258"/>
      <c r="E95" s="258"/>
      <c r="F95" s="7"/>
      <c r="G95" s="7"/>
      <c r="H95" s="12"/>
      <c r="I95" s="9"/>
      <c r="J95" s="7"/>
      <c r="K95" s="12"/>
      <c r="L95" s="9"/>
      <c r="M95" s="7"/>
      <c r="N95" s="12"/>
      <c r="O95" s="9"/>
      <c r="P95" s="7"/>
      <c r="Q95" s="12"/>
      <c r="R95" s="9"/>
      <c r="S95" s="7"/>
      <c r="T95" s="12"/>
      <c r="U95" s="9"/>
    </row>
    <row r="96" spans="1:21" x14ac:dyDescent="0.25">
      <c r="B96" s="7"/>
      <c r="C96" s="4" t="s">
        <v>142</v>
      </c>
      <c r="D96" s="7"/>
      <c r="E96" s="8"/>
      <c r="F96" s="7"/>
      <c r="G96" s="7"/>
      <c r="H96" s="12"/>
      <c r="I96" s="9"/>
      <c r="J96" s="7"/>
      <c r="K96" s="12"/>
      <c r="L96" s="9"/>
      <c r="M96" s="7"/>
      <c r="N96" s="12"/>
      <c r="O96" s="9"/>
      <c r="P96" s="7"/>
      <c r="Q96" s="12"/>
      <c r="R96" s="9"/>
      <c r="S96" s="7"/>
      <c r="T96" s="12"/>
      <c r="U96" s="9"/>
    </row>
    <row r="97" spans="2:21" x14ac:dyDescent="0.25">
      <c r="B97" s="11">
        <v>1</v>
      </c>
      <c r="C97" s="223" t="s">
        <v>85</v>
      </c>
      <c r="D97" s="223"/>
      <c r="E97" s="223"/>
      <c r="F97" s="223"/>
      <c r="G97" s="223"/>
      <c r="H97" s="223"/>
      <c r="I97" s="223"/>
      <c r="J97"/>
      <c r="K97"/>
      <c r="L97"/>
      <c r="M97"/>
      <c r="N97"/>
      <c r="O97"/>
      <c r="P97"/>
      <c r="Q97"/>
      <c r="R97"/>
      <c r="S97"/>
      <c r="T97"/>
      <c r="U97"/>
    </row>
    <row r="98" spans="2:21" ht="34.15" customHeight="1" x14ac:dyDescent="0.25">
      <c r="B98" s="11">
        <v>2</v>
      </c>
      <c r="C98" s="224" t="s">
        <v>87</v>
      </c>
      <c r="D98" s="224"/>
      <c r="E98" s="224"/>
      <c r="F98" s="224"/>
      <c r="G98" s="224"/>
      <c r="H98" s="224"/>
      <c r="I98" s="224"/>
      <c r="J98"/>
      <c r="K98"/>
      <c r="L98"/>
      <c r="M98"/>
      <c r="N98"/>
      <c r="O98"/>
      <c r="P98"/>
      <c r="Q98"/>
      <c r="R98"/>
      <c r="S98"/>
      <c r="T98"/>
      <c r="U98"/>
    </row>
    <row r="99" spans="2:21" ht="33" customHeight="1" x14ac:dyDescent="0.25">
      <c r="B99" s="11">
        <v>3</v>
      </c>
      <c r="C99" s="224" t="s">
        <v>86</v>
      </c>
      <c r="D99" s="224"/>
      <c r="E99" s="224"/>
      <c r="F99" s="224"/>
      <c r="G99" s="224"/>
      <c r="H99" s="224"/>
      <c r="I99" s="224"/>
      <c r="J99"/>
      <c r="K99"/>
      <c r="L99"/>
      <c r="M99"/>
      <c r="N99"/>
      <c r="O99"/>
      <c r="P99"/>
      <c r="Q99"/>
      <c r="R99"/>
      <c r="S99"/>
      <c r="T99"/>
      <c r="U99"/>
    </row>
    <row r="100" spans="2:21" ht="19.899999999999999" customHeight="1" x14ac:dyDescent="0.25">
      <c r="B100" s="11">
        <v>4</v>
      </c>
      <c r="C100" s="3" t="s">
        <v>143</v>
      </c>
      <c r="D100" s="11"/>
      <c r="E100" s="10"/>
      <c r="F100" s="11"/>
      <c r="G100" s="11"/>
      <c r="H100" s="13"/>
      <c r="I100" s="6"/>
      <c r="J100" s="11"/>
      <c r="K100" s="13"/>
      <c r="L100" s="6"/>
      <c r="M100" s="11"/>
      <c r="N100" s="13"/>
      <c r="O100" s="6"/>
      <c r="P100" s="11"/>
      <c r="Q100" s="13"/>
      <c r="R100" s="6"/>
      <c r="S100" s="11"/>
      <c r="T100" s="13"/>
      <c r="U100" s="6"/>
    </row>
  </sheetData>
  <mergeCells count="28">
    <mergeCell ref="C23:F23"/>
    <mergeCell ref="B6:F6"/>
    <mergeCell ref="B24:F24"/>
    <mergeCell ref="M1:O1"/>
    <mergeCell ref="P1:R1"/>
    <mergeCell ref="B11:C11"/>
    <mergeCell ref="B15:C15"/>
    <mergeCell ref="B19:C19"/>
    <mergeCell ref="S1:U1"/>
    <mergeCell ref="A4:F4"/>
    <mergeCell ref="C5:F5"/>
    <mergeCell ref="G1:I1"/>
    <mergeCell ref="J1:L1"/>
    <mergeCell ref="C97:I97"/>
    <mergeCell ref="C98:I98"/>
    <mergeCell ref="C99:I99"/>
    <mergeCell ref="C32:F32"/>
    <mergeCell ref="B46:F46"/>
    <mergeCell ref="B53:F53"/>
    <mergeCell ref="B57:F57"/>
    <mergeCell ref="B64:F64"/>
    <mergeCell ref="B80:F80"/>
    <mergeCell ref="B82:F82"/>
    <mergeCell ref="B88:F88"/>
    <mergeCell ref="B33:F33"/>
    <mergeCell ref="A56:F56"/>
    <mergeCell ref="A63:F63"/>
    <mergeCell ref="C95:E95"/>
  </mergeCells>
  <printOptions gridLines="1"/>
  <pageMargins left="0.45" right="0.2" top="0.75" bottom="0.75" header="0.25" footer="0.5"/>
  <pageSetup paperSize="3" scale="63" orientation="landscape" useFirstPageNumber="1" r:id="rId1"/>
  <headerFooter scaleWithDoc="0" alignWithMargins="0">
    <oddHeader>&amp;CBID TABULATION&amp;RIFB #19-R070680CB</oddHeader>
    <oddFooter>&amp;RPage &amp;P</oddFooter>
  </headerFooter>
  <rowBreaks count="1" manualBreakCount="1">
    <brk id="55"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Three Groups</vt:lpstr>
      <vt:lpstr>'Three Groups'!Print_Area</vt:lpstr>
      <vt:lpstr>'Three Groups'!Print_Titles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Bentley</dc:creator>
  <cp:lastModifiedBy>Charles Bentley</cp:lastModifiedBy>
  <cp:lastPrinted>2019-02-22T16:28:57Z</cp:lastPrinted>
  <dcterms:created xsi:type="dcterms:W3CDTF">2018-10-12T13:55:44Z</dcterms:created>
  <dcterms:modified xsi:type="dcterms:W3CDTF">2019-02-22T16:29:14Z</dcterms:modified>
</cp:coreProperties>
</file>