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5\15-2089DS\"/>
    </mc:Choice>
  </mc:AlternateContent>
  <bookViews>
    <workbookView xWindow="0" yWindow="0" windowWidth="19200" windowHeight="7230"/>
  </bookViews>
  <sheets>
    <sheet name="ADD # 2-BID &quot;A&quot;" sheetId="1" r:id="rId1"/>
    <sheet name="ADD # 2- BID &quot;B&quot;" sheetId="2" r:id="rId2"/>
  </sheets>
  <definedNames>
    <definedName name="_xlnm.Print_Area" localSheetId="1">'ADD # 2- BID "B"'!$A$1:$G$71</definedName>
    <definedName name="_xlnm.Print_Area" localSheetId="0">'ADD # 2-BID "A"'!$A$1:$G$71</definedName>
    <definedName name="_xlnm.Print_Titles" localSheetId="1">'ADD # 2- BID "B"'!$1:$5</definedName>
    <definedName name="_xlnm.Print_Titles" localSheetId="0">'ADD # 2-BID "A"'!$1:$5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69" i="1"/>
  <c r="G70" i="1"/>
  <c r="G71" i="1"/>
  <c r="G11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29" i="2"/>
  <c r="G14" i="2"/>
  <c r="G15" i="2"/>
  <c r="G16" i="2"/>
  <c r="G17" i="2"/>
  <c r="G18" i="2"/>
  <c r="G19" i="2"/>
  <c r="G20" i="2"/>
  <c r="G21" i="2"/>
  <c r="G22" i="2"/>
  <c r="G23" i="2"/>
  <c r="G24" i="2"/>
  <c r="G25" i="2"/>
  <c r="G13" i="2"/>
  <c r="G12" i="2"/>
  <c r="G27" i="2"/>
  <c r="G64" i="2"/>
  <c r="G69" i="2"/>
  <c r="G70" i="2"/>
  <c r="G7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6" i="2"/>
  <c r="A67" i="2"/>
  <c r="M55" i="2"/>
  <c r="M54" i="2"/>
  <c r="M44" i="2"/>
  <c r="K45" i="2"/>
  <c r="M45" i="2"/>
  <c r="K46" i="2"/>
  <c r="M46" i="2"/>
  <c r="K47" i="2"/>
  <c r="M47" i="2"/>
  <c r="M48" i="2"/>
  <c r="K33" i="2"/>
  <c r="M33" i="2"/>
  <c r="M34" i="2"/>
  <c r="O20" i="2"/>
  <c r="O21" i="2"/>
  <c r="O22" i="2"/>
  <c r="O23" i="2"/>
  <c r="E20" i="2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6" i="1"/>
  <c r="A67" i="1"/>
  <c r="M44" i="1"/>
  <c r="K45" i="1"/>
  <c r="M45" i="1"/>
  <c r="K46" i="1"/>
  <c r="M46" i="1"/>
  <c r="K47" i="1"/>
  <c r="M47" i="1"/>
  <c r="M48" i="1"/>
  <c r="K33" i="1"/>
  <c r="M33" i="1"/>
  <c r="M34" i="1"/>
  <c r="O20" i="1"/>
  <c r="O21" i="1"/>
  <c r="O22" i="1"/>
  <c r="O23" i="1"/>
  <c r="E20" i="1"/>
</calcChain>
</file>

<file path=xl/sharedStrings.xml><?xml version="1.0" encoding="utf-8"?>
<sst xmlns="http://schemas.openxmlformats.org/spreadsheetml/2006/main" count="330" uniqueCount="104">
  <si>
    <t>BID FORM</t>
  </si>
  <si>
    <t>(SUBMIT IN DUPLICATE)</t>
  </si>
  <si>
    <t>Spanish Park Lift Station Rehab and Main Replacement</t>
  </si>
  <si>
    <t>Based on Completion Time of 160 Calendar Completion Days</t>
  </si>
  <si>
    <t xml:space="preserve"> SANITARY SEWER REHABILITATION</t>
  </si>
  <si>
    <t>ITEM NO.</t>
  </si>
  <si>
    <t>DESCRIPTION</t>
  </si>
  <si>
    <t>UNITS</t>
  </si>
  <si>
    <t>QTY.</t>
  </si>
  <si>
    <t>UNIT PRICE
($)</t>
  </si>
  <si>
    <t>EXTENDED PRICE
($)</t>
  </si>
  <si>
    <t xml:space="preserve"> FORCE MAIN</t>
  </si>
  <si>
    <t xml:space="preserve">   </t>
  </si>
  <si>
    <t>Curb Replacement</t>
  </si>
  <si>
    <t>LF</t>
  </si>
  <si>
    <t>$</t>
  </si>
  <si>
    <t>Pavement Repair &amp; Road Restoration                 (Base &amp; Resurface)</t>
  </si>
  <si>
    <t>SY</t>
  </si>
  <si>
    <t>Pavement Repair &amp; Road Restoration                (Mill  &amp; Resurface)</t>
  </si>
  <si>
    <t>Driveway Restoration, Concrete                                                      (6" min. thick.)</t>
  </si>
  <si>
    <t>Sodding</t>
  </si>
  <si>
    <t>Grout Fill Abandoned 6" Force Main</t>
  </si>
  <si>
    <t>CY</t>
  </si>
  <si>
    <t>Rehabilitate Exist. Manhole                                (3MH, 4-ft dia. structure &amp; liner)</t>
  </si>
  <si>
    <t>VF</t>
  </si>
  <si>
    <t>6" HDPE (DR-11), direction drill</t>
  </si>
  <si>
    <t>6" PVC (DR-18), direct bury</t>
  </si>
  <si>
    <t>6" DI FITTINGS</t>
  </si>
  <si>
    <t>DI Fittings</t>
  </si>
  <si>
    <t>LB</t>
  </si>
  <si>
    <t>Pipe Adapter</t>
  </si>
  <si>
    <t>EA</t>
  </si>
  <si>
    <t>6" Gate Valve, MJ</t>
  </si>
  <si>
    <t>TEE</t>
  </si>
  <si>
    <t>Air Release Valve</t>
  </si>
  <si>
    <t>Air Release Valve Enclosure (fiberglass)</t>
  </si>
  <si>
    <t>Connect to Exist. Manhole                                                 (Detail US-9 &amp; US-8)</t>
  </si>
  <si>
    <t>LS</t>
  </si>
  <si>
    <t>SUBTOTAL CONSTRUCTION COST( FORCE MAIN)</t>
  </si>
  <si>
    <t>LIFT STATION REHABILITATION</t>
  </si>
  <si>
    <t>Wetwell Cleaning</t>
  </si>
  <si>
    <t>SF</t>
  </si>
  <si>
    <t>4" DR-11 HDPE Piping</t>
  </si>
  <si>
    <t>BPIU.14 Base Ells</t>
  </si>
  <si>
    <t>HDPE Fitting</t>
  </si>
  <si>
    <t>Wgt</t>
  </si>
  <si>
    <t>Base Ell Mounting Plates</t>
  </si>
  <si>
    <t>Qty</t>
  </si>
  <si>
    <t>S.S. Pipe Bracing, 6 ft dia.</t>
  </si>
  <si>
    <t>Replace Ex. Wetwell Top Slab</t>
  </si>
  <si>
    <t>4" PVC Vent, Sch 80</t>
  </si>
  <si>
    <t>Aluminum Hatch Cover, 36" x 48", single door (Wetwell)</t>
  </si>
  <si>
    <t>2" S.S.Pump Guide Rail System</t>
  </si>
  <si>
    <t>Wetwell Liner, spray-on</t>
  </si>
  <si>
    <t>Grout Fill Ex. Drain, abandon (flowable fill)</t>
  </si>
  <si>
    <t>4" Flanged Gate Valve</t>
  </si>
  <si>
    <t>4" Flanged Swing Check Valve</t>
  </si>
  <si>
    <t>4" D.I. Flanged Pipe</t>
  </si>
  <si>
    <t>DI Fitting</t>
  </si>
  <si>
    <t>Tee</t>
  </si>
  <si>
    <t>Cross</t>
  </si>
  <si>
    <t>Ductile Iron Fittings</t>
  </si>
  <si>
    <t>4" D.I. Flanged Adapter</t>
  </si>
  <si>
    <t>4x6 ecc red.</t>
  </si>
  <si>
    <t>4" Male Aluminum Quick Coupler Adapter</t>
  </si>
  <si>
    <t>S.S. Adjustable Valve Supports, flange attachment</t>
  </si>
  <si>
    <t>Complete Removal of Valve Vault</t>
  </si>
  <si>
    <t>Concrete Slab, Valve Assembly</t>
  </si>
  <si>
    <t>4" Gate Valve, MJ</t>
  </si>
  <si>
    <t>4" PVC Pipe (C900)</t>
  </si>
  <si>
    <t>10" Influent Line Plug</t>
  </si>
  <si>
    <t>By-Pass Pumping System</t>
  </si>
  <si>
    <t>Relocate Ex. Backflow, Meter, &amp; Hose Bib Assembly</t>
  </si>
  <si>
    <t>Remove &amp; Replace Electric Meter Can</t>
  </si>
  <si>
    <t>DAYS</t>
  </si>
  <si>
    <t>Remove &amp; Replace Fused Safety Switch (disconnect)</t>
  </si>
  <si>
    <t>Remove &amp; Replace Control Panel</t>
  </si>
  <si>
    <t>Remove &amp; Replace Sch 80 PVC Conduit</t>
  </si>
  <si>
    <t>Electrical Service</t>
  </si>
  <si>
    <t>Remove &amp; Replace Electrical Mounting Structure</t>
  </si>
  <si>
    <t>Washed Shell with Weed Barrier</t>
  </si>
  <si>
    <t>Concrete Repair, 1/2" to 2" thickness</t>
  </si>
  <si>
    <t>Bollards w/ Yellow PVC Covering</t>
  </si>
  <si>
    <t>SUBTOTAL CONSTRUCTION COST (LIFT STATION REHABILTATION)</t>
  </si>
  <si>
    <t>Mobilization</t>
  </si>
  <si>
    <t>Miscellaneous Work &amp; Clean Up</t>
  </si>
  <si>
    <t>Record Drawings</t>
  </si>
  <si>
    <r>
      <t xml:space="preserve">Total Base Bid  </t>
    </r>
    <r>
      <rPr>
        <b/>
        <sz val="12"/>
        <rFont val="Arial"/>
        <family val="2"/>
      </rPr>
      <t xml:space="preserve"> (Based on Completion of 160 Calendar Days)</t>
    </r>
  </si>
  <si>
    <t>CONTRACT CONTIGENCY                                         (Used ONLY WITH COUNTY APPROVAL)</t>
  </si>
  <si>
    <t>10% of TOTAL BASE BID</t>
  </si>
  <si>
    <t>TOTAL OFFER FOR BID "A" with CONTRACT CONTIGENCY (BASED ON COMPLETION TIME OF 160 CALENDAR DAYS)</t>
  </si>
  <si>
    <t>Top Elevation:</t>
  </si>
  <si>
    <t>NGVD</t>
  </si>
  <si>
    <t>WW Depth:</t>
  </si>
  <si>
    <t>Based on Completion Time of 210 Calendar Completion Days</t>
  </si>
  <si>
    <t>SUBTOTAL CONSTRUCTION COST (FORCE MAIN)</t>
  </si>
  <si>
    <t>=</t>
  </si>
  <si>
    <t>SUBTOTAL CONSTRUCTION COST (LIFT STATION REHABILITATION)</t>
  </si>
  <si>
    <r>
      <t xml:space="preserve">Total Base Bid                                                 </t>
    </r>
    <r>
      <rPr>
        <b/>
        <sz val="12"/>
        <rFont val="Arial"/>
        <family val="2"/>
      </rPr>
      <t xml:space="preserve">   (Based on Completion of 210 Calendar Days)</t>
    </r>
  </si>
  <si>
    <t>TOTAL OFFER FOR BID "B" with CONTRACT CONTIGENCY (BASED ON COMPLETION TIME OF 210 CALENDAR DAYS)</t>
  </si>
  <si>
    <t>(EA = Each, LF = Linear Foot,  CY = Cubic Yard, SF= Square Foot, TN = Tons, LB = Pounds,                                                 VF = Vertical Feet, SY = Square Yard, LS = Lump Sum)</t>
  </si>
  <si>
    <t>(EA = Each, LF = Linear Foot,  CY = Cubic Yard, SF= Square Foot, TN = Tons, LB = Pounds,                                                        VF = Vertical Feet, SY = Square Yard, LS = Lump Sum)</t>
  </si>
  <si>
    <t>IFB# 15-2089-DS    (ADDENDUM #3)</t>
  </si>
  <si>
    <t>IFB# 15-2089-DS        (ADDENDUM #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</si>
</sst>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#\ &quot;in&quot;"/>
    <numFmt numFmtId="166" formatCode="_(##0%_);_(##0%\);_(* &quot; &quot;_);_(@_)"/>
    <numFmt numFmtId="167" formatCode="0.0"/>
    <numFmt numFmtId="168" formatCode="_(&quot;$&quot;* #,##0_);_(&quot;$&quot;* \(#,##0\);_(&quot;$&quot;* &quot;-&quot;??_);_(@_)"/>
  </numFmts>
  <fonts count="19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ambria"/>
      <family val="1"/>
    </font>
    <font>
      <b/>
      <sz val="12"/>
      <name val="Arial"/>
      <family val="2"/>
    </font>
    <font>
      <b/>
      <sz val="10"/>
      <name val="Cambria"/>
      <family val="1"/>
    </font>
    <font>
      <b/>
      <sz val="16"/>
      <name val="Arial"/>
      <family val="2"/>
    </font>
    <font>
      <sz val="12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b/>
      <sz val="12"/>
      <color theme="1"/>
      <name val="Arial"/>
      <family val="2"/>
    </font>
    <font>
      <sz val="10"/>
      <color theme="1"/>
      <name val="Cambria"/>
      <family val="1"/>
    </font>
    <font>
      <sz val="12"/>
      <name val="Cambria"/>
      <family val="1"/>
    </font>
    <font>
      <sz val="10"/>
      <color theme="3"/>
      <name val="Cambria"/>
      <family val="1"/>
    </font>
    <font>
      <sz val="10"/>
      <color indexed="8"/>
      <name val="Cambria"/>
      <family val="1"/>
    </font>
    <font>
      <sz val="14"/>
      <name val="Arial"/>
      <family val="2"/>
    </font>
    <font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44" fontId="9" fillId="0" borderId="0" applyFont="0" applyFill="0" applyBorder="0" applyAlignment="0" applyProtection="0"/>
  </cellStyleXfs>
  <cellXfs count="197">
    <xf numFmtId="0" fontId="0" fillId="0" borderId="0" xfId="0"/>
    <xf numFmtId="0" fontId="5" fillId="0" borderId="0" xfId="2" applyFont="1" applyProtection="1"/>
    <xf numFmtId="0" fontId="7" fillId="0" borderId="0" xfId="2" applyFont="1" applyBorder="1" applyAlignment="1" applyProtection="1"/>
    <xf numFmtId="0" fontId="5" fillId="0" borderId="0" xfId="2" applyFont="1" applyBorder="1" applyProtection="1"/>
    <xf numFmtId="0" fontId="6" fillId="0" borderId="12" xfId="2" applyFont="1" applyBorder="1" applyAlignment="1" applyProtection="1">
      <alignment horizontal="center" wrapText="1"/>
    </xf>
    <xf numFmtId="38" fontId="6" fillId="0" borderId="12" xfId="2" applyNumberFormat="1" applyFont="1" applyBorder="1" applyAlignment="1" applyProtection="1">
      <alignment horizontal="center" wrapText="1"/>
    </xf>
    <xf numFmtId="40" fontId="6" fillId="0" borderId="12" xfId="2" applyNumberFormat="1" applyFont="1" applyBorder="1" applyAlignment="1" applyProtection="1">
      <alignment horizontal="center" wrapText="1"/>
    </xf>
    <xf numFmtId="0" fontId="5" fillId="0" borderId="0" xfId="2" applyFont="1" applyAlignment="1" applyProtection="1">
      <alignment horizontal="center" vertical="top" wrapText="1"/>
    </xf>
    <xf numFmtId="0" fontId="7" fillId="0" borderId="0" xfId="2" applyFont="1" applyBorder="1" applyAlignment="1" applyProtection="1">
      <alignment horizontal="center"/>
    </xf>
    <xf numFmtId="0" fontId="7" fillId="0" borderId="0" xfId="2" applyFont="1" applyBorder="1" applyAlignment="1" applyProtection="1">
      <alignment horizontal="centerContinuous"/>
    </xf>
    <xf numFmtId="0" fontId="5" fillId="0" borderId="0" xfId="2" applyFont="1" applyBorder="1" applyAlignment="1" applyProtection="1">
      <alignment horizontal="center" vertical="top" wrapText="1"/>
    </xf>
    <xf numFmtId="0" fontId="9" fillId="0" borderId="13" xfId="2" applyFont="1" applyBorder="1" applyAlignment="1" applyProtection="1">
      <alignment horizontal="center" wrapText="1"/>
    </xf>
    <xf numFmtId="3" fontId="9" fillId="0" borderId="13" xfId="3" applyNumberFormat="1" applyFont="1" applyFill="1" applyBorder="1" applyAlignment="1" applyProtection="1">
      <alignment horizontal="center" wrapText="1"/>
    </xf>
    <xf numFmtId="0" fontId="10" fillId="0" borderId="0" xfId="2" applyFont="1" applyAlignment="1" applyProtection="1">
      <alignment horizontal="center" vertical="top" wrapText="1"/>
    </xf>
    <xf numFmtId="0" fontId="11" fillId="0" borderId="0" xfId="2" applyFont="1" applyBorder="1" applyAlignment="1" applyProtection="1">
      <alignment horizontal="center"/>
    </xf>
    <xf numFmtId="0" fontId="11" fillId="0" borderId="0" xfId="2" applyFont="1" applyBorder="1" applyAlignment="1" applyProtection="1">
      <alignment horizontal="centerContinuous"/>
    </xf>
    <xf numFmtId="0" fontId="10" fillId="0" borderId="0" xfId="2" applyFont="1" applyBorder="1" applyAlignment="1" applyProtection="1">
      <alignment horizontal="center" vertical="top" wrapText="1"/>
    </xf>
    <xf numFmtId="0" fontId="10" fillId="0" borderId="0" xfId="2" applyFont="1" applyAlignment="1" applyProtection="1">
      <alignment horizontal="center" vertical="top"/>
    </xf>
    <xf numFmtId="0" fontId="0" fillId="0" borderId="13" xfId="2" applyFont="1" applyBorder="1" applyAlignment="1" applyProtection="1">
      <alignment horizontal="center" wrapText="1"/>
    </xf>
    <xf numFmtId="164" fontId="6" fillId="0" borderId="13" xfId="1" applyNumberFormat="1" applyFont="1" applyFill="1" applyBorder="1" applyAlignment="1" applyProtection="1">
      <alignment horizontal="left" wrapText="1"/>
    </xf>
    <xf numFmtId="0" fontId="5" fillId="0" borderId="0" xfId="0" applyFont="1"/>
    <xf numFmtId="0" fontId="5" fillId="0" borderId="0" xfId="2" applyFont="1" applyAlignment="1" applyProtection="1">
      <alignment horizontal="left"/>
    </xf>
    <xf numFmtId="0" fontId="5" fillId="0" borderId="0" xfId="2" applyFont="1" applyAlignment="1" applyProtection="1">
      <alignment horizontal="center"/>
    </xf>
    <xf numFmtId="165" fontId="5" fillId="0" borderId="0" xfId="3" applyNumberFormat="1" applyFont="1" applyFill="1" applyBorder="1" applyAlignment="1" applyProtection="1">
      <alignment vertical="center"/>
    </xf>
    <xf numFmtId="1" fontId="13" fillId="0" borderId="0" xfId="5" applyNumberFormat="1" applyFont="1" applyAlignment="1">
      <alignment horizontal="center"/>
    </xf>
    <xf numFmtId="0" fontId="5" fillId="0" borderId="0" xfId="2" applyFont="1" applyBorder="1" applyAlignment="1" applyProtection="1">
      <alignment horizontal="center"/>
    </xf>
    <xf numFmtId="0" fontId="14" fillId="0" borderId="0" xfId="0" applyFont="1"/>
    <xf numFmtId="0" fontId="5" fillId="0" borderId="0" xfId="3" applyFont="1" applyBorder="1" applyAlignment="1" applyProtection="1">
      <alignment horizontal="left" vertical="center"/>
    </xf>
    <xf numFmtId="0" fontId="5" fillId="0" borderId="0" xfId="3" applyFont="1" applyBorder="1" applyAlignment="1" applyProtection="1">
      <alignment horizontal="center" vertical="center"/>
    </xf>
    <xf numFmtId="38" fontId="5" fillId="0" borderId="0" xfId="3" applyNumberFormat="1" applyFont="1" applyFill="1" applyBorder="1" applyAlignment="1" applyProtection="1">
      <alignment horizontal="center" vertical="center"/>
    </xf>
    <xf numFmtId="43" fontId="5" fillId="0" borderId="0" xfId="0" applyNumberFormat="1" applyFont="1" applyFill="1" applyBorder="1" applyAlignment="1">
      <alignment horizontal="center" vertical="center"/>
    </xf>
    <xf numFmtId="43" fontId="5" fillId="0" borderId="0" xfId="3" applyNumberFormat="1" applyFont="1" applyFill="1" applyBorder="1" applyAlignment="1" applyProtection="1"/>
    <xf numFmtId="165" fontId="15" fillId="0" borderId="0" xfId="3" applyNumberFormat="1" applyFont="1" applyFill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left"/>
    </xf>
    <xf numFmtId="1" fontId="13" fillId="0" borderId="0" xfId="5" applyNumberFormat="1" applyFont="1" applyBorder="1" applyAlignment="1">
      <alignment horizontal="center"/>
    </xf>
    <xf numFmtId="0" fontId="14" fillId="0" borderId="0" xfId="0" applyFont="1" applyBorder="1"/>
    <xf numFmtId="38" fontId="5" fillId="0" borderId="0" xfId="3" applyNumberFormat="1" applyFont="1" applyFill="1" applyBorder="1" applyAlignment="1" applyProtection="1">
      <alignment horizontal="left" vertical="center"/>
    </xf>
    <xf numFmtId="0" fontId="15" fillId="0" borderId="0" xfId="3" applyNumberFormat="1" applyFont="1" applyFill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/>
    </xf>
    <xf numFmtId="40" fontId="16" fillId="0" borderId="0" xfId="3" applyNumberFormat="1" applyFont="1" applyFill="1" applyBorder="1" applyAlignment="1" applyProtection="1"/>
    <xf numFmtId="1" fontId="5" fillId="0" borderId="0" xfId="2" applyNumberFormat="1" applyFont="1" applyBorder="1" applyAlignment="1" applyProtection="1">
      <alignment horizontal="center"/>
    </xf>
    <xf numFmtId="43" fontId="5" fillId="0" borderId="0" xfId="0" applyNumberFormat="1" applyFont="1" applyBorder="1" applyAlignment="1">
      <alignment horizontal="center" vertical="center"/>
    </xf>
    <xf numFmtId="43" fontId="5" fillId="0" borderId="0" xfId="3" applyNumberFormat="1" applyFont="1" applyBorder="1" applyAlignment="1" applyProtection="1"/>
    <xf numFmtId="1" fontId="13" fillId="0" borderId="0" xfId="6" applyNumberFormat="1" applyFont="1" applyBorder="1" applyAlignment="1">
      <alignment horizontal="center"/>
    </xf>
    <xf numFmtId="1" fontId="13" fillId="0" borderId="18" xfId="6" applyNumberFormat="1" applyFont="1" applyBorder="1" applyAlignment="1">
      <alignment horizontal="center"/>
    </xf>
    <xf numFmtId="38" fontId="5" fillId="0" borderId="0" xfId="7" applyNumberFormat="1" applyFont="1" applyBorder="1"/>
    <xf numFmtId="0" fontId="7" fillId="0" borderId="0" xfId="2" applyFont="1" applyBorder="1" applyProtection="1"/>
    <xf numFmtId="38" fontId="5" fillId="0" borderId="0" xfId="2" applyNumberFormat="1" applyFont="1" applyBorder="1" applyAlignment="1" applyProtection="1">
      <alignment horizontal="center"/>
    </xf>
    <xf numFmtId="40" fontId="5" fillId="0" borderId="0" xfId="2" applyNumberFormat="1" applyFont="1" applyBorder="1" applyAlignment="1" applyProtection="1"/>
    <xf numFmtId="40" fontId="7" fillId="0" borderId="0" xfId="2" applyNumberFormat="1" applyFont="1" applyBorder="1" applyAlignment="1" applyProtection="1"/>
    <xf numFmtId="0" fontId="9" fillId="3" borderId="13" xfId="2" applyFont="1" applyFill="1" applyBorder="1" applyAlignment="1" applyProtection="1">
      <alignment horizontal="center" wrapText="1"/>
    </xf>
    <xf numFmtId="0" fontId="5" fillId="3" borderId="0" xfId="2" applyFont="1" applyFill="1" applyProtection="1"/>
    <xf numFmtId="9" fontId="5" fillId="0" borderId="0" xfId="2" applyNumberFormat="1" applyFont="1" applyBorder="1" applyAlignment="1" applyProtection="1">
      <alignment horizontal="center"/>
    </xf>
    <xf numFmtId="164" fontId="17" fillId="0" borderId="13" xfId="1" applyNumberFormat="1" applyFont="1" applyFill="1" applyBorder="1" applyAlignment="1" applyProtection="1">
      <alignment horizontal="left" wrapText="1"/>
    </xf>
    <xf numFmtId="164" fontId="8" fillId="0" borderId="13" xfId="1" applyNumberFormat="1" applyFont="1" applyFill="1" applyBorder="1" applyAlignment="1" applyProtection="1">
      <alignment horizontal="left" wrapText="1"/>
    </xf>
    <xf numFmtId="0" fontId="17" fillId="2" borderId="0" xfId="2" applyFont="1" applyFill="1" applyAlignment="1" applyProtection="1">
      <alignment horizontal="center" wrapText="1"/>
    </xf>
    <xf numFmtId="40" fontId="17" fillId="0" borderId="0" xfId="2" applyNumberFormat="1" applyFont="1" applyAlignment="1" applyProtection="1">
      <alignment wrapText="1"/>
    </xf>
    <xf numFmtId="0" fontId="18" fillId="2" borderId="0" xfId="2" applyFont="1" applyFill="1" applyAlignment="1" applyProtection="1">
      <alignment horizontal="center" wrapText="1"/>
    </xf>
    <xf numFmtId="0" fontId="17" fillId="0" borderId="0" xfId="2" applyFont="1" applyAlignment="1" applyProtection="1">
      <alignment wrapText="1"/>
    </xf>
    <xf numFmtId="0" fontId="17" fillId="0" borderId="0" xfId="2" applyFont="1" applyAlignment="1" applyProtection="1">
      <alignment horizontal="center" wrapText="1"/>
    </xf>
    <xf numFmtId="38" fontId="17" fillId="0" borderId="0" xfId="2" applyNumberFormat="1" applyFont="1" applyAlignment="1" applyProtection="1">
      <alignment horizontal="center" wrapText="1"/>
    </xf>
    <xf numFmtId="0" fontId="5" fillId="0" borderId="0" xfId="7" applyFont="1"/>
    <xf numFmtId="0" fontId="5" fillId="0" borderId="0" xfId="7" applyFont="1" applyAlignment="1"/>
    <xf numFmtId="0" fontId="5" fillId="0" borderId="0" xfId="2" applyFont="1" applyAlignment="1" applyProtection="1"/>
    <xf numFmtId="0" fontId="5" fillId="0" borderId="0" xfId="2" applyFont="1" applyAlignment="1" applyProtection="1">
      <alignment horizontal="right"/>
    </xf>
    <xf numFmtId="40" fontId="15" fillId="0" borderId="0" xfId="2" applyNumberFormat="1" applyFont="1" applyAlignment="1" applyProtection="1">
      <alignment horizontal="center"/>
    </xf>
    <xf numFmtId="40" fontId="5" fillId="0" borderId="0" xfId="2" applyNumberFormat="1" applyFont="1" applyAlignment="1" applyProtection="1"/>
    <xf numFmtId="4" fontId="15" fillId="0" borderId="0" xfId="2" applyNumberFormat="1" applyFont="1" applyAlignment="1" applyProtection="1">
      <alignment horizontal="center"/>
    </xf>
    <xf numFmtId="40" fontId="5" fillId="0" borderId="0" xfId="2" applyNumberFormat="1" applyFont="1" applyAlignment="1" applyProtection="1">
      <alignment horizontal="center"/>
    </xf>
    <xf numFmtId="38" fontId="15" fillId="0" borderId="0" xfId="2" applyNumberFormat="1" applyFont="1" applyAlignment="1" applyProtection="1">
      <alignment horizontal="center"/>
    </xf>
    <xf numFmtId="0" fontId="5" fillId="0" borderId="0" xfId="2" applyNumberFormat="1" applyFont="1" applyAlignment="1" applyProtection="1">
      <alignment horizontal="center"/>
    </xf>
    <xf numFmtId="40" fontId="5" fillId="0" borderId="0" xfId="2" applyNumberFormat="1" applyFont="1" applyAlignment="1" applyProtection="1">
      <alignment horizontal="left"/>
    </xf>
    <xf numFmtId="0" fontId="5" fillId="0" borderId="0" xfId="2" applyFont="1" applyFill="1" applyAlignment="1" applyProtection="1"/>
    <xf numFmtId="38" fontId="5" fillId="0" borderId="0" xfId="2" applyNumberFormat="1" applyFont="1" applyAlignment="1" applyProtection="1">
      <alignment horizontal="center"/>
    </xf>
    <xf numFmtId="166" fontId="5" fillId="0" borderId="0" xfId="2" applyNumberFormat="1" applyFont="1" applyBorder="1" applyAlignment="1" applyProtection="1">
      <alignment horizontal="left"/>
    </xf>
    <xf numFmtId="166" fontId="5" fillId="0" borderId="0" xfId="2" applyNumberFormat="1" applyFont="1" applyBorder="1" applyAlignment="1" applyProtection="1">
      <alignment horizontal="center"/>
    </xf>
    <xf numFmtId="38" fontId="5" fillId="0" borderId="0" xfId="2" applyNumberFormat="1" applyFont="1" applyBorder="1" applyAlignment="1" applyProtection="1">
      <alignment horizontal="left"/>
    </xf>
    <xf numFmtId="0" fontId="5" fillId="0" borderId="0" xfId="2" applyFont="1" applyFill="1" applyBorder="1" applyAlignment="1" applyProtection="1">
      <alignment horizontal="center"/>
    </xf>
    <xf numFmtId="0" fontId="5" fillId="0" borderId="0" xfId="2" applyFont="1" applyFill="1" applyBorder="1" applyProtection="1"/>
    <xf numFmtId="0" fontId="5" fillId="0" borderId="0" xfId="2" applyFont="1" applyFill="1" applyAlignment="1" applyProtection="1">
      <alignment horizontal="center"/>
    </xf>
    <xf numFmtId="38" fontId="5" fillId="0" borderId="0" xfId="2" applyNumberFormat="1" applyFont="1" applyFill="1" applyAlignment="1" applyProtection="1">
      <alignment horizontal="center"/>
    </xf>
    <xf numFmtId="40" fontId="5" fillId="0" borderId="0" xfId="2" applyNumberFormat="1" applyFont="1" applyFill="1" applyAlignment="1" applyProtection="1"/>
    <xf numFmtId="0" fontId="5" fillId="0" borderId="0" xfId="2" applyFont="1" applyFill="1" applyProtection="1"/>
    <xf numFmtId="0" fontId="5" fillId="0" borderId="0" xfId="0" applyFont="1" applyBorder="1" applyAlignment="1">
      <alignment vertical="center" wrapText="1"/>
    </xf>
    <xf numFmtId="0" fontId="5" fillId="0" borderId="0" xfId="2" applyFont="1" applyAlignment="1" applyProtection="1">
      <alignment horizontal="center" wrapText="1"/>
    </xf>
    <xf numFmtId="0" fontId="14" fillId="0" borderId="0" xfId="0" applyFont="1" applyAlignment="1">
      <alignment wrapText="1"/>
    </xf>
    <xf numFmtId="167" fontId="5" fillId="0" borderId="0" xfId="2" applyNumberFormat="1" applyFont="1" applyAlignment="1" applyProtection="1">
      <alignment horizontal="center"/>
    </xf>
    <xf numFmtId="38" fontId="9" fillId="0" borderId="13" xfId="3" applyNumberFormat="1" applyFont="1" applyFill="1" applyBorder="1" applyAlignment="1" applyProtection="1">
      <alignment horizontal="center" wrapText="1"/>
    </xf>
    <xf numFmtId="38" fontId="0" fillId="0" borderId="13" xfId="3" applyNumberFormat="1" applyFont="1" applyFill="1" applyBorder="1" applyAlignment="1" applyProtection="1">
      <alignment horizontal="center" wrapText="1"/>
    </xf>
    <xf numFmtId="0" fontId="15" fillId="0" borderId="13" xfId="2" applyNumberFormat="1" applyFont="1" applyBorder="1" applyAlignment="1" applyProtection="1">
      <alignment horizontal="center"/>
    </xf>
    <xf numFmtId="0" fontId="5" fillId="0" borderId="0" xfId="2" quotePrefix="1" applyFont="1" applyProtection="1"/>
    <xf numFmtId="168" fontId="5" fillId="0" borderId="0" xfId="11" applyNumberFormat="1" applyFont="1" applyBorder="1" applyAlignment="1" applyProtection="1">
      <alignment horizontal="center"/>
    </xf>
    <xf numFmtId="168" fontId="5" fillId="0" borderId="0" xfId="11" applyNumberFormat="1" applyFont="1" applyProtection="1"/>
    <xf numFmtId="0" fontId="9" fillId="3" borderId="17" xfId="2" applyFont="1" applyFill="1" applyBorder="1" applyAlignment="1" applyProtection="1">
      <alignment horizontal="center" wrapText="1"/>
    </xf>
    <xf numFmtId="0" fontId="9" fillId="3" borderId="21" xfId="2" applyFont="1" applyFill="1" applyBorder="1" applyAlignment="1" applyProtection="1">
      <alignment horizontal="center" wrapText="1"/>
    </xf>
    <xf numFmtId="0" fontId="9" fillId="3" borderId="12" xfId="2" applyFont="1" applyFill="1" applyBorder="1" applyAlignment="1" applyProtection="1">
      <alignment horizontal="center" wrapText="1"/>
    </xf>
    <xf numFmtId="0" fontId="9" fillId="0" borderId="14" xfId="2" applyFont="1" applyBorder="1" applyAlignment="1" applyProtection="1">
      <alignment horizontal="left" wrapText="1"/>
    </xf>
    <xf numFmtId="0" fontId="9" fillId="0" borderId="16" xfId="2" applyFont="1" applyBorder="1" applyAlignment="1" applyProtection="1">
      <alignment horizontal="left" wrapText="1"/>
    </xf>
    <xf numFmtId="0" fontId="0" fillId="0" borderId="14" xfId="2" applyFont="1" applyBorder="1" applyAlignment="1" applyProtection="1">
      <alignment horizontal="left" wrapText="1"/>
    </xf>
    <xf numFmtId="0" fontId="0" fillId="0" borderId="16" xfId="2" applyFont="1" applyBorder="1" applyAlignment="1" applyProtection="1">
      <alignment horizontal="left" wrapText="1"/>
    </xf>
    <xf numFmtId="38" fontId="9" fillId="0" borderId="13" xfId="3" applyNumberFormat="1" applyFont="1" applyFill="1" applyBorder="1" applyAlignment="1" applyProtection="1">
      <alignment horizontal="left" wrapText="1"/>
    </xf>
    <xf numFmtId="38" fontId="0" fillId="0" borderId="13" xfId="3" applyNumberFormat="1" applyFont="1" applyFill="1" applyBorder="1" applyAlignment="1" applyProtection="1">
      <alignment horizontal="left" wrapText="1"/>
    </xf>
    <xf numFmtId="38" fontId="9" fillId="0" borderId="13" xfId="8" applyNumberFormat="1" applyFont="1" applyFill="1" applyBorder="1" applyAlignment="1">
      <alignment horizontal="left" wrapText="1"/>
    </xf>
    <xf numFmtId="0" fontId="9" fillId="0" borderId="13" xfId="2" applyFont="1" applyBorder="1" applyAlignment="1" applyProtection="1">
      <alignment horizontal="left" wrapText="1"/>
    </xf>
    <xf numFmtId="38" fontId="9" fillId="0" borderId="14" xfId="3" applyNumberFormat="1" applyFont="1" applyFill="1" applyBorder="1" applyAlignment="1" applyProtection="1">
      <alignment horizontal="left" wrapText="1"/>
    </xf>
    <xf numFmtId="38" fontId="9" fillId="0" borderId="16" xfId="3" applyNumberFormat="1" applyFont="1" applyFill="1" applyBorder="1" applyAlignment="1" applyProtection="1">
      <alignment horizontal="left" wrapText="1"/>
    </xf>
    <xf numFmtId="38" fontId="0" fillId="0" borderId="14" xfId="3" applyNumberFormat="1" applyFont="1" applyFill="1" applyBorder="1" applyAlignment="1" applyProtection="1">
      <alignment horizontal="left" wrapText="1"/>
    </xf>
    <xf numFmtId="38" fontId="9" fillId="0" borderId="13" xfId="7" applyNumberFormat="1" applyFont="1" applyFill="1" applyBorder="1" applyAlignment="1">
      <alignment horizontal="left" wrapText="1"/>
    </xf>
    <xf numFmtId="38" fontId="0" fillId="0" borderId="13" xfId="7" applyNumberFormat="1" applyFont="1" applyFill="1" applyBorder="1" applyAlignment="1">
      <alignment horizontal="left" wrapText="1"/>
    </xf>
    <xf numFmtId="38" fontId="9" fillId="0" borderId="13" xfId="3" applyNumberFormat="1" applyFont="1" applyFill="1" applyBorder="1" applyAlignment="1" applyProtection="1">
      <alignment wrapText="1"/>
    </xf>
    <xf numFmtId="164" fontId="9" fillId="0" borderId="13" xfId="1" applyNumberFormat="1" applyFont="1" applyFill="1" applyBorder="1" applyAlignment="1" applyProtection="1">
      <alignment horizontal="left" wrapText="1"/>
      <protection locked="0"/>
    </xf>
    <xf numFmtId="3" fontId="9" fillId="0" borderId="13" xfId="2" applyNumberFormat="1" applyFont="1" applyBorder="1" applyAlignment="1" applyProtection="1">
      <alignment horizontal="center" wrapText="1"/>
    </xf>
    <xf numFmtId="38" fontId="0" fillId="0" borderId="14" xfId="3" applyNumberFormat="1" applyFont="1" applyFill="1" applyBorder="1" applyAlignment="1" applyProtection="1">
      <alignment horizontal="center" wrapText="1"/>
    </xf>
    <xf numFmtId="38" fontId="9" fillId="0" borderId="14" xfId="3" applyNumberFormat="1" applyFont="1" applyFill="1" applyBorder="1" applyAlignment="1" applyProtection="1">
      <alignment horizontal="center" wrapText="1"/>
    </xf>
    <xf numFmtId="0" fontId="9" fillId="0" borderId="14" xfId="2" applyFont="1" applyBorder="1" applyAlignment="1" applyProtection="1">
      <alignment horizontal="center" wrapText="1"/>
    </xf>
    <xf numFmtId="38" fontId="9" fillId="0" borderId="13" xfId="7" applyNumberFormat="1" applyFont="1" applyFill="1" applyBorder="1" applyAlignment="1" applyProtection="1">
      <alignment horizontal="left" wrapText="1"/>
    </xf>
    <xf numFmtId="38" fontId="0" fillId="0" borderId="13" xfId="7" applyNumberFormat="1" applyFont="1" applyFill="1" applyBorder="1" applyAlignment="1" applyProtection="1">
      <alignment horizontal="left" wrapText="1"/>
    </xf>
    <xf numFmtId="38" fontId="9" fillId="0" borderId="13" xfId="8" applyNumberFormat="1" applyFont="1" applyFill="1" applyBorder="1" applyAlignment="1" applyProtection="1">
      <alignment horizontal="left" wrapText="1"/>
    </xf>
    <xf numFmtId="44" fontId="4" fillId="0" borderId="13" xfId="1" applyNumberFormat="1" applyFont="1" applyFill="1" applyBorder="1" applyAlignment="1" applyProtection="1">
      <alignment horizontal="left" wrapText="1"/>
    </xf>
    <xf numFmtId="44" fontId="9" fillId="0" borderId="13" xfId="1" applyNumberFormat="1" applyFont="1" applyFill="1" applyBorder="1" applyAlignment="1" applyProtection="1">
      <alignment horizontal="left" wrapText="1"/>
    </xf>
    <xf numFmtId="44" fontId="9" fillId="0" borderId="13" xfId="1" applyNumberFormat="1" applyFont="1" applyFill="1" applyBorder="1" applyAlignment="1" applyProtection="1">
      <alignment horizontal="left" wrapText="1"/>
      <protection locked="0"/>
    </xf>
    <xf numFmtId="44" fontId="0" fillId="0" borderId="13" xfId="1" applyNumberFormat="1" applyFont="1" applyFill="1" applyBorder="1" applyAlignment="1" applyProtection="1">
      <alignment horizontal="left" wrapText="1"/>
      <protection locked="0"/>
    </xf>
    <xf numFmtId="44" fontId="6" fillId="0" borderId="13" xfId="1" applyNumberFormat="1" applyFont="1" applyFill="1" applyBorder="1" applyAlignment="1" applyProtection="1">
      <alignment horizontal="left" wrapText="1"/>
    </xf>
    <xf numFmtId="0" fontId="9" fillId="2" borderId="13" xfId="2" applyFont="1" applyFill="1" applyBorder="1" applyAlignment="1" applyProtection="1">
      <alignment horizontal="center" wrapText="1"/>
    </xf>
    <xf numFmtId="0" fontId="9" fillId="3" borderId="14" xfId="2" applyFont="1" applyFill="1" applyBorder="1" applyAlignment="1" applyProtection="1">
      <alignment wrapText="1"/>
    </xf>
    <xf numFmtId="0" fontId="9" fillId="3" borderId="15" xfId="2" applyFont="1" applyFill="1" applyBorder="1" applyAlignment="1" applyProtection="1">
      <alignment wrapText="1"/>
    </xf>
    <xf numFmtId="0" fontId="9" fillId="3" borderId="16" xfId="2" applyFont="1" applyFill="1" applyBorder="1" applyAlignment="1" applyProtection="1">
      <alignment wrapText="1"/>
    </xf>
    <xf numFmtId="3" fontId="12" fillId="0" borderId="13" xfId="4" applyNumberFormat="1" applyFont="1" applyBorder="1" applyAlignment="1">
      <alignment horizontal="left" wrapText="1"/>
    </xf>
    <xf numFmtId="0" fontId="8" fillId="4" borderId="13" xfId="2" applyFont="1" applyFill="1" applyBorder="1" applyAlignment="1" applyProtection="1">
      <alignment horizontal="center" wrapText="1"/>
    </xf>
    <xf numFmtId="0" fontId="8" fillId="4" borderId="17" xfId="2" applyFont="1" applyFill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wrapText="1"/>
    </xf>
    <xf numFmtId="0" fontId="4" fillId="0" borderId="2" xfId="2" applyFont="1" applyBorder="1" applyAlignment="1" applyProtection="1">
      <alignment horizontal="center" wrapText="1"/>
    </xf>
    <xf numFmtId="0" fontId="4" fillId="0" borderId="3" xfId="2" applyFont="1" applyBorder="1" applyAlignment="1" applyProtection="1">
      <alignment horizontal="center" wrapText="1"/>
    </xf>
    <xf numFmtId="0" fontId="4" fillId="0" borderId="4" xfId="2" applyFont="1" applyBorder="1" applyAlignment="1" applyProtection="1">
      <alignment horizontal="center" wrapText="1"/>
    </xf>
    <xf numFmtId="0" fontId="4" fillId="0" borderId="0" xfId="2" applyFont="1" applyBorder="1" applyAlignment="1" applyProtection="1">
      <alignment horizontal="center" wrapText="1"/>
    </xf>
    <xf numFmtId="0" fontId="4" fillId="0" borderId="5" xfId="2" applyFont="1" applyBorder="1" applyAlignment="1" applyProtection="1">
      <alignment horizontal="center" wrapText="1"/>
    </xf>
    <xf numFmtId="0" fontId="6" fillId="0" borderId="4" xfId="2" applyFont="1" applyBorder="1" applyAlignment="1" applyProtection="1">
      <alignment horizontal="center" wrapText="1"/>
    </xf>
    <xf numFmtId="0" fontId="6" fillId="0" borderId="0" xfId="2" applyFont="1" applyBorder="1" applyAlignment="1" applyProtection="1">
      <alignment horizontal="center" wrapText="1"/>
    </xf>
    <xf numFmtId="0" fontId="6" fillId="0" borderId="5" xfId="2" applyFont="1" applyBorder="1" applyAlignment="1" applyProtection="1">
      <alignment horizontal="center" wrapText="1"/>
    </xf>
    <xf numFmtId="0" fontId="6" fillId="0" borderId="1" xfId="2" applyFont="1" applyBorder="1" applyAlignment="1" applyProtection="1">
      <alignment horizontal="center" wrapText="1"/>
    </xf>
    <xf numFmtId="0" fontId="6" fillId="0" borderId="2" xfId="2" applyFont="1" applyBorder="1" applyAlignment="1" applyProtection="1">
      <alignment horizontal="center" wrapText="1"/>
    </xf>
    <xf numFmtId="0" fontId="6" fillId="0" borderId="3" xfId="2" applyFont="1" applyBorder="1" applyAlignment="1" applyProtection="1">
      <alignment horizontal="center" wrapText="1"/>
    </xf>
    <xf numFmtId="0" fontId="6" fillId="0" borderId="6" xfId="2" applyFont="1" applyBorder="1" applyAlignment="1" applyProtection="1">
      <alignment horizontal="center" wrapText="1"/>
    </xf>
    <xf numFmtId="0" fontId="6" fillId="0" borderId="7" xfId="2" applyFont="1" applyBorder="1" applyAlignment="1" applyProtection="1">
      <alignment horizontal="center" wrapText="1"/>
    </xf>
    <xf numFmtId="0" fontId="6" fillId="0" borderId="8" xfId="2" applyFont="1" applyBorder="1" applyAlignment="1" applyProtection="1">
      <alignment horizontal="center" wrapText="1"/>
    </xf>
    <xf numFmtId="0" fontId="6" fillId="4" borderId="9" xfId="2" applyFont="1" applyFill="1" applyBorder="1" applyAlignment="1" applyProtection="1">
      <alignment horizontal="center"/>
    </xf>
    <xf numFmtId="0" fontId="6" fillId="4" borderId="10" xfId="2" applyFont="1" applyFill="1" applyBorder="1" applyAlignment="1" applyProtection="1">
      <alignment horizontal="center"/>
    </xf>
    <xf numFmtId="0" fontId="6" fillId="4" borderId="11" xfId="2" applyFont="1" applyFill="1" applyBorder="1" applyAlignment="1" applyProtection="1">
      <alignment horizontal="center"/>
    </xf>
    <xf numFmtId="0" fontId="6" fillId="0" borderId="12" xfId="2" applyFont="1" applyBorder="1" applyAlignment="1" applyProtection="1">
      <alignment horizontal="center" wrapText="1"/>
    </xf>
    <xf numFmtId="0" fontId="8" fillId="0" borderId="13" xfId="2" applyFont="1" applyBorder="1" applyAlignment="1" applyProtection="1">
      <alignment horizontal="center"/>
    </xf>
    <xf numFmtId="38" fontId="9" fillId="3" borderId="19" xfId="3" applyNumberFormat="1" applyFont="1" applyFill="1" applyBorder="1" applyAlignment="1" applyProtection="1">
      <alignment horizontal="center" wrapText="1"/>
    </xf>
    <xf numFmtId="38" fontId="9" fillId="3" borderId="20" xfId="3" applyNumberFormat="1" applyFont="1" applyFill="1" applyBorder="1" applyAlignment="1" applyProtection="1">
      <alignment horizontal="center" wrapText="1"/>
    </xf>
    <xf numFmtId="38" fontId="9" fillId="3" borderId="22" xfId="3" applyNumberFormat="1" applyFont="1" applyFill="1" applyBorder="1" applyAlignment="1" applyProtection="1">
      <alignment horizontal="center" wrapText="1"/>
    </xf>
    <xf numFmtId="38" fontId="9" fillId="3" borderId="23" xfId="3" applyNumberFormat="1" applyFont="1" applyFill="1" applyBorder="1" applyAlignment="1" applyProtection="1">
      <alignment horizontal="center" wrapText="1"/>
    </xf>
    <xf numFmtId="38" fontId="9" fillId="3" borderId="24" xfId="3" applyNumberFormat="1" applyFont="1" applyFill="1" applyBorder="1" applyAlignment="1" applyProtection="1">
      <alignment horizontal="center" wrapText="1"/>
    </xf>
    <xf numFmtId="38" fontId="9" fillId="3" borderId="25" xfId="3" applyNumberFormat="1" applyFont="1" applyFill="1" applyBorder="1" applyAlignment="1" applyProtection="1">
      <alignment horizontal="center" wrapText="1"/>
    </xf>
    <xf numFmtId="0" fontId="4" fillId="0" borderId="13" xfId="2" applyFont="1" applyBorder="1" applyAlignment="1" applyProtection="1">
      <alignment horizontal="left" wrapText="1"/>
    </xf>
    <xf numFmtId="0" fontId="9" fillId="3" borderId="13" xfId="2" applyFont="1" applyFill="1" applyBorder="1" applyAlignment="1" applyProtection="1">
      <alignment horizontal="center" wrapText="1"/>
    </xf>
    <xf numFmtId="0" fontId="9" fillId="3" borderId="17" xfId="2" applyFont="1" applyFill="1" applyBorder="1" applyAlignment="1" applyProtection="1">
      <alignment horizontal="center" wrapText="1"/>
    </xf>
    <xf numFmtId="0" fontId="9" fillId="3" borderId="21" xfId="2" applyFont="1" applyFill="1" applyBorder="1" applyAlignment="1" applyProtection="1">
      <alignment horizontal="center" wrapText="1"/>
    </xf>
    <xf numFmtId="0" fontId="9" fillId="3" borderId="12" xfId="2" applyFont="1" applyFill="1" applyBorder="1" applyAlignment="1" applyProtection="1">
      <alignment horizontal="center" wrapText="1"/>
    </xf>
    <xf numFmtId="38" fontId="9" fillId="2" borderId="13" xfId="3" applyNumberFormat="1" applyFont="1" applyFill="1" applyBorder="1" applyAlignment="1" applyProtection="1">
      <alignment horizontal="center" wrapText="1"/>
    </xf>
    <xf numFmtId="38" fontId="9" fillId="2" borderId="12" xfId="3" applyNumberFormat="1" applyFont="1" applyFill="1" applyBorder="1" applyAlignment="1" applyProtection="1">
      <alignment horizontal="center" wrapText="1"/>
    </xf>
    <xf numFmtId="0" fontId="6" fillId="0" borderId="14" xfId="2" applyFont="1" applyBorder="1" applyAlignment="1" applyProtection="1">
      <alignment horizontal="left" wrapText="1"/>
    </xf>
    <xf numFmtId="0" fontId="6" fillId="0" borderId="16" xfId="2" applyFont="1" applyBorder="1" applyAlignment="1" applyProtection="1">
      <alignment horizontal="left" wrapText="1"/>
    </xf>
    <xf numFmtId="9" fontId="6" fillId="0" borderId="14" xfId="9" applyFont="1" applyFill="1" applyBorder="1" applyAlignment="1" applyProtection="1">
      <alignment horizontal="center" wrapText="1"/>
    </xf>
    <xf numFmtId="9" fontId="6" fillId="0" borderId="15" xfId="9" applyFont="1" applyFill="1" applyBorder="1" applyAlignment="1" applyProtection="1">
      <alignment horizontal="center" wrapText="1"/>
    </xf>
    <xf numFmtId="9" fontId="6" fillId="0" borderId="16" xfId="9" applyFont="1" applyFill="1" applyBorder="1" applyAlignment="1" applyProtection="1">
      <alignment horizontal="center" wrapText="1"/>
    </xf>
    <xf numFmtId="0" fontId="9" fillId="3" borderId="14" xfId="2" applyFont="1" applyFill="1" applyBorder="1" applyAlignment="1" applyProtection="1">
      <alignment horizontal="center" wrapText="1"/>
    </xf>
    <xf numFmtId="0" fontId="9" fillId="3" borderId="15" xfId="2" applyFont="1" applyFill="1" applyBorder="1" applyAlignment="1" applyProtection="1">
      <alignment horizontal="center" wrapText="1"/>
    </xf>
    <xf numFmtId="0" fontId="9" fillId="3" borderId="16" xfId="2" applyFont="1" applyFill="1" applyBorder="1" applyAlignment="1" applyProtection="1">
      <alignment horizontal="center" wrapText="1"/>
    </xf>
    <xf numFmtId="0" fontId="17" fillId="0" borderId="0" xfId="2" applyFont="1" applyBorder="1" applyAlignment="1" applyProtection="1">
      <alignment horizontal="center" wrapText="1"/>
    </xf>
    <xf numFmtId="0" fontId="17" fillId="0" borderId="0" xfId="2" applyFont="1" applyAlignment="1" applyProtection="1">
      <alignment horizontal="center" wrapText="1"/>
    </xf>
    <xf numFmtId="0" fontId="4" fillId="0" borderId="13" xfId="2" applyFont="1" applyBorder="1" applyAlignment="1" applyProtection="1">
      <alignment horizontal="center"/>
    </xf>
    <xf numFmtId="38" fontId="9" fillId="3" borderId="19" xfId="3" applyNumberFormat="1" applyFont="1" applyFill="1" applyBorder="1" applyAlignment="1" applyProtection="1">
      <alignment horizontal="left" wrapText="1"/>
    </xf>
    <xf numFmtId="38" fontId="9" fillId="3" borderId="20" xfId="3" applyNumberFormat="1" applyFont="1" applyFill="1" applyBorder="1" applyAlignment="1" applyProtection="1">
      <alignment horizontal="left" wrapText="1"/>
    </xf>
    <xf numFmtId="38" fontId="9" fillId="3" borderId="22" xfId="3" applyNumberFormat="1" applyFont="1" applyFill="1" applyBorder="1" applyAlignment="1" applyProtection="1">
      <alignment horizontal="left" wrapText="1"/>
    </xf>
    <xf numFmtId="38" fontId="9" fillId="3" borderId="23" xfId="3" applyNumberFormat="1" applyFont="1" applyFill="1" applyBorder="1" applyAlignment="1" applyProtection="1">
      <alignment horizontal="left" wrapText="1"/>
    </xf>
    <xf numFmtId="38" fontId="9" fillId="3" borderId="24" xfId="3" applyNumberFormat="1" applyFont="1" applyFill="1" applyBorder="1" applyAlignment="1" applyProtection="1">
      <alignment horizontal="left" wrapText="1"/>
    </xf>
    <xf numFmtId="38" fontId="9" fillId="3" borderId="25" xfId="3" applyNumberFormat="1" applyFont="1" applyFill="1" applyBorder="1" applyAlignment="1" applyProtection="1">
      <alignment horizontal="left" wrapText="1"/>
    </xf>
    <xf numFmtId="38" fontId="9" fillId="2" borderId="14" xfId="3" applyNumberFormat="1" applyFont="1" applyFill="1" applyBorder="1" applyAlignment="1" applyProtection="1">
      <alignment horizontal="center" wrapText="1"/>
    </xf>
    <xf numFmtId="38" fontId="9" fillId="2" borderId="15" xfId="3" applyNumberFormat="1" applyFont="1" applyFill="1" applyBorder="1" applyAlignment="1" applyProtection="1">
      <alignment horizontal="center" wrapText="1"/>
    </xf>
    <xf numFmtId="38" fontId="9" fillId="2" borderId="16" xfId="3" applyNumberFormat="1" applyFont="1" applyFill="1" applyBorder="1" applyAlignment="1" applyProtection="1">
      <alignment horizontal="center" wrapText="1"/>
    </xf>
    <xf numFmtId="3" fontId="12" fillId="0" borderId="14" xfId="10" applyNumberFormat="1" applyFont="1" applyBorder="1" applyAlignment="1">
      <alignment horizontal="left" wrapText="1"/>
    </xf>
    <xf numFmtId="3" fontId="12" fillId="0" borderId="15" xfId="10" applyNumberFormat="1" applyFont="1" applyBorder="1" applyAlignment="1">
      <alignment horizontal="left" wrapText="1"/>
    </xf>
    <xf numFmtId="3" fontId="12" fillId="0" borderId="16" xfId="10" applyNumberFormat="1" applyFont="1" applyBorder="1" applyAlignment="1">
      <alignment horizontal="left" wrapText="1"/>
    </xf>
    <xf numFmtId="3" fontId="12" fillId="0" borderId="13" xfId="10" applyNumberFormat="1" applyFont="1" applyBorder="1" applyAlignment="1">
      <alignment horizontal="center" wrapText="1"/>
    </xf>
    <xf numFmtId="0" fontId="4" fillId="4" borderId="13" xfId="2" applyFont="1" applyFill="1" applyBorder="1" applyAlignment="1" applyProtection="1">
      <alignment horizontal="center" wrapText="1"/>
    </xf>
    <xf numFmtId="0" fontId="9" fillId="0" borderId="14" xfId="2" applyFont="1" applyBorder="1" applyAlignment="1" applyProtection="1">
      <alignment horizontal="left" wrapText="1"/>
    </xf>
    <xf numFmtId="0" fontId="9" fillId="0" borderId="16" xfId="2" applyFont="1" applyBorder="1" applyAlignment="1" applyProtection="1">
      <alignment horizontal="left" wrapText="1"/>
    </xf>
    <xf numFmtId="9" fontId="9" fillId="3" borderId="14" xfId="9" applyFont="1" applyFill="1" applyBorder="1" applyAlignment="1" applyProtection="1">
      <alignment horizontal="center" wrapText="1"/>
    </xf>
    <xf numFmtId="9" fontId="9" fillId="3" borderId="16" xfId="9" applyFont="1" applyFill="1" applyBorder="1" applyAlignment="1" applyProtection="1">
      <alignment horizontal="center" wrapText="1"/>
    </xf>
    <xf numFmtId="0" fontId="0" fillId="0" borderId="14" xfId="2" applyFont="1" applyBorder="1" applyAlignment="1" applyProtection="1">
      <alignment horizontal="left" wrapText="1"/>
    </xf>
    <xf numFmtId="0" fontId="0" fillId="0" borderId="16" xfId="2" applyFont="1" applyBorder="1" applyAlignment="1" applyProtection="1">
      <alignment horizontal="left" wrapText="1"/>
    </xf>
    <xf numFmtId="0" fontId="17" fillId="0" borderId="26" xfId="2" applyFont="1" applyBorder="1" applyAlignment="1" applyProtection="1">
      <alignment horizontal="center" wrapText="1"/>
    </xf>
    <xf numFmtId="0" fontId="4" fillId="0" borderId="14" xfId="2" applyFont="1" applyBorder="1" applyAlignment="1" applyProtection="1">
      <alignment horizontal="left" wrapText="1"/>
    </xf>
    <xf numFmtId="0" fontId="4" fillId="0" borderId="16" xfId="2" applyFont="1" applyBorder="1" applyAlignment="1" applyProtection="1">
      <alignment horizontal="left" wrapText="1"/>
    </xf>
  </cellXfs>
  <cellStyles count="12">
    <cellStyle name="Currency" xfId="1" builtinId="4"/>
    <cellStyle name="Currency 2" xfId="11"/>
    <cellStyle name="Normal" xfId="0" builtinId="0"/>
    <cellStyle name="Normal 2 4" xfId="7"/>
    <cellStyle name="Normal 2 6" xfId="8"/>
    <cellStyle name="Normal 7" xfId="5"/>
    <cellStyle name="Normal 7 5" xfId="6"/>
    <cellStyle name="Normal 8 2" xfId="4"/>
    <cellStyle name="Normal 8 2 2" xfId="10"/>
    <cellStyle name="Normal_ConstructionCostMagellanDrWLImp" xfId="2"/>
    <cellStyle name="Normal_ConstructionCostMagellanDrWLImp 3 2" xfId="3"/>
    <cellStyle name="Percent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tabSelected="1" view="pageBreakPreview" zoomScaleNormal="100" zoomScaleSheetLayoutView="100" workbookViewId="0">
      <selection sqref="A1:G1"/>
    </sheetView>
  </sheetViews>
  <sheetFormatPr defaultColWidth="8.88671875" defaultRowHeight="12.75" x14ac:dyDescent="0.2"/>
  <cols>
    <col min="1" max="1" width="6.77734375" style="22" customWidth="1"/>
    <col min="2" max="2" width="29.77734375" style="63" customWidth="1"/>
    <col min="3" max="3" width="11.77734375" style="63" customWidth="1"/>
    <col min="4" max="4" width="7.77734375" style="22" customWidth="1"/>
    <col min="5" max="5" width="8.77734375" style="73" customWidth="1"/>
    <col min="6" max="6" width="14.44140625" style="66" customWidth="1"/>
    <col min="7" max="7" width="17.88671875" style="66" customWidth="1"/>
    <col min="8" max="8" width="3.77734375" style="1" customWidth="1"/>
    <col min="9" max="9" width="5.77734375" style="1" customWidth="1"/>
    <col min="10" max="18" width="6.77734375" style="1" customWidth="1"/>
    <col min="19" max="22" width="8.21875" style="1" customWidth="1"/>
    <col min="23" max="16384" width="8.88671875" style="1"/>
  </cols>
  <sheetData>
    <row r="1" spans="1:26" ht="24" customHeight="1" x14ac:dyDescent="0.25">
      <c r="A1" s="130" t="s">
        <v>0</v>
      </c>
      <c r="B1" s="131"/>
      <c r="C1" s="131"/>
      <c r="D1" s="131"/>
      <c r="E1" s="131"/>
      <c r="F1" s="131"/>
      <c r="G1" s="132"/>
    </row>
    <row r="2" spans="1:26" ht="25.9" customHeight="1" x14ac:dyDescent="0.25">
      <c r="A2" s="133" t="s">
        <v>1</v>
      </c>
      <c r="B2" s="134"/>
      <c r="C2" s="134"/>
      <c r="D2" s="134"/>
      <c r="E2" s="134"/>
      <c r="F2" s="134"/>
      <c r="G2" s="135"/>
    </row>
    <row r="3" spans="1:26" ht="23.45" customHeight="1" x14ac:dyDescent="0.25">
      <c r="A3" s="133" t="s">
        <v>103</v>
      </c>
      <c r="B3" s="134"/>
      <c r="C3" s="134"/>
      <c r="D3" s="134"/>
      <c r="E3" s="134"/>
      <c r="F3" s="134"/>
      <c r="G3" s="135"/>
    </row>
    <row r="4" spans="1:26" ht="24.6" customHeight="1" x14ac:dyDescent="0.25">
      <c r="A4" s="133" t="s">
        <v>2</v>
      </c>
      <c r="B4" s="134"/>
      <c r="C4" s="134"/>
      <c r="D4" s="134"/>
      <c r="E4" s="134"/>
      <c r="F4" s="134"/>
      <c r="G4" s="135"/>
    </row>
    <row r="5" spans="1:26" ht="27" customHeight="1" thickBot="1" x14ac:dyDescent="0.3">
      <c r="A5" s="136" t="s">
        <v>3</v>
      </c>
      <c r="B5" s="137"/>
      <c r="C5" s="137"/>
      <c r="D5" s="137"/>
      <c r="E5" s="137"/>
      <c r="F5" s="137"/>
      <c r="G5" s="138"/>
    </row>
    <row r="6" spans="1:26" ht="15.6" customHeight="1" x14ac:dyDescent="0.2">
      <c r="A6" s="139" t="s">
        <v>101</v>
      </c>
      <c r="B6" s="140"/>
      <c r="C6" s="140"/>
      <c r="D6" s="140"/>
      <c r="E6" s="140"/>
      <c r="F6" s="140"/>
      <c r="G6" s="141"/>
    </row>
    <row r="7" spans="1:26" ht="29.45" customHeight="1" thickBot="1" x14ac:dyDescent="0.25">
      <c r="A7" s="142"/>
      <c r="B7" s="143"/>
      <c r="C7" s="143"/>
      <c r="D7" s="143"/>
      <c r="E7" s="143"/>
      <c r="F7" s="143"/>
      <c r="G7" s="144"/>
    </row>
    <row r="8" spans="1:26" ht="30" customHeight="1" thickBot="1" x14ac:dyDescent="0.3">
      <c r="A8" s="145" t="s">
        <v>4</v>
      </c>
      <c r="B8" s="146"/>
      <c r="C8" s="146"/>
      <c r="D8" s="146"/>
      <c r="E8" s="146"/>
      <c r="F8" s="146"/>
      <c r="G8" s="14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</row>
    <row r="9" spans="1:26" s="7" customFormat="1" ht="49.15" customHeight="1" x14ac:dyDescent="0.25">
      <c r="A9" s="4" t="s">
        <v>5</v>
      </c>
      <c r="B9" s="148" t="s">
        <v>6</v>
      </c>
      <c r="C9" s="148"/>
      <c r="D9" s="4" t="s">
        <v>7</v>
      </c>
      <c r="E9" s="5" t="s">
        <v>8</v>
      </c>
      <c r="F9" s="6" t="s">
        <v>9</v>
      </c>
      <c r="G9" s="6" t="s">
        <v>10</v>
      </c>
      <c r="M9" s="8"/>
      <c r="N9" s="9"/>
      <c r="O9" s="8"/>
      <c r="P9" s="8"/>
      <c r="Q9" s="8"/>
      <c r="R9" s="8"/>
      <c r="S9" s="9"/>
      <c r="T9" s="8"/>
      <c r="U9" s="8"/>
      <c r="V9" s="8"/>
      <c r="W9" s="8"/>
      <c r="X9" s="10"/>
      <c r="Y9" s="10"/>
      <c r="Z9" s="10"/>
    </row>
    <row r="10" spans="1:26" s="7" customFormat="1" ht="27.6" customHeight="1" x14ac:dyDescent="0.3">
      <c r="A10" s="149" t="s">
        <v>11</v>
      </c>
      <c r="B10" s="149"/>
      <c r="C10" s="149"/>
      <c r="D10" s="149"/>
      <c r="E10" s="149"/>
      <c r="F10" s="149"/>
      <c r="G10" s="149"/>
      <c r="J10" s="7" t="s">
        <v>12</v>
      </c>
      <c r="M10" s="8"/>
      <c r="N10" s="9"/>
      <c r="O10" s="8"/>
      <c r="P10" s="8"/>
      <c r="Q10" s="8"/>
      <c r="R10" s="8"/>
      <c r="S10" s="9"/>
      <c r="T10" s="8"/>
      <c r="U10" s="8"/>
      <c r="V10" s="8"/>
      <c r="W10" s="8"/>
      <c r="X10" s="10"/>
      <c r="Y10" s="10"/>
      <c r="Z10" s="10"/>
    </row>
    <row r="11" spans="1:26" s="13" customFormat="1" ht="34.9" customHeight="1" x14ac:dyDescent="0.25">
      <c r="A11" s="11">
        <v>1</v>
      </c>
      <c r="B11" s="100" t="s">
        <v>13</v>
      </c>
      <c r="C11" s="100" t="s">
        <v>14</v>
      </c>
      <c r="D11" s="11" t="s">
        <v>14</v>
      </c>
      <c r="E11" s="12">
        <v>40</v>
      </c>
      <c r="F11" s="120"/>
      <c r="G11" s="119">
        <f>SUM(E11*F11)</f>
        <v>0</v>
      </c>
      <c r="M11" s="14"/>
      <c r="N11" s="15"/>
      <c r="O11" s="14"/>
      <c r="P11" s="14"/>
      <c r="Q11" s="14"/>
      <c r="R11" s="14"/>
      <c r="S11" s="15"/>
      <c r="T11" s="14"/>
      <c r="U11" s="14"/>
      <c r="V11" s="14"/>
      <c r="W11" s="14"/>
      <c r="X11" s="16"/>
      <c r="Y11" s="16"/>
      <c r="Z11" s="16"/>
    </row>
    <row r="12" spans="1:26" s="13" customFormat="1" ht="45.75" x14ac:dyDescent="0.25">
      <c r="A12" s="11">
        <f>A11+1</f>
        <v>2</v>
      </c>
      <c r="B12" s="100" t="s">
        <v>16</v>
      </c>
      <c r="C12" s="100" t="s">
        <v>17</v>
      </c>
      <c r="D12" s="11" t="s">
        <v>17</v>
      </c>
      <c r="E12" s="12">
        <v>9</v>
      </c>
      <c r="F12" s="120"/>
      <c r="G12" s="119">
        <f t="shared" ref="G12:G25" si="0">SUM(E12*F12)</f>
        <v>0</v>
      </c>
      <c r="M12" s="14"/>
      <c r="N12" s="15"/>
      <c r="O12" s="14"/>
      <c r="P12" s="14"/>
      <c r="Q12" s="14"/>
      <c r="R12" s="14"/>
      <c r="S12" s="15"/>
      <c r="T12" s="14"/>
      <c r="U12" s="14"/>
      <c r="V12" s="14"/>
      <c r="W12" s="14"/>
      <c r="X12" s="16"/>
      <c r="Y12" s="16"/>
      <c r="Z12" s="16"/>
    </row>
    <row r="13" spans="1:26" s="13" customFormat="1" ht="45.75" x14ac:dyDescent="0.25">
      <c r="A13" s="11">
        <f t="shared" ref="A13:A25" si="1">A12+1</f>
        <v>3</v>
      </c>
      <c r="B13" s="100" t="s">
        <v>18</v>
      </c>
      <c r="C13" s="100" t="s">
        <v>17</v>
      </c>
      <c r="D13" s="11" t="s">
        <v>17</v>
      </c>
      <c r="E13" s="12">
        <v>94</v>
      </c>
      <c r="F13" s="120"/>
      <c r="G13" s="119">
        <f t="shared" si="0"/>
        <v>0</v>
      </c>
      <c r="M13" s="14"/>
      <c r="N13" s="15"/>
      <c r="O13" s="14"/>
      <c r="P13" s="14"/>
      <c r="Q13" s="14"/>
      <c r="R13" s="14"/>
      <c r="S13" s="15"/>
      <c r="T13" s="14"/>
      <c r="U13" s="14"/>
      <c r="V13" s="14"/>
      <c r="W13" s="14"/>
      <c r="X13" s="16"/>
      <c r="Y13" s="16"/>
      <c r="Z13" s="16"/>
    </row>
    <row r="14" spans="1:26" s="13" customFormat="1" ht="34.9" customHeight="1" x14ac:dyDescent="0.25">
      <c r="A14" s="11">
        <f t="shared" si="1"/>
        <v>4</v>
      </c>
      <c r="B14" s="101" t="s">
        <v>19</v>
      </c>
      <c r="C14" s="100" t="s">
        <v>17</v>
      </c>
      <c r="D14" s="11" t="s">
        <v>17</v>
      </c>
      <c r="E14" s="12">
        <v>24</v>
      </c>
      <c r="F14" s="120"/>
      <c r="G14" s="119">
        <f t="shared" si="0"/>
        <v>0</v>
      </c>
      <c r="M14" s="14"/>
      <c r="N14" s="15"/>
      <c r="O14" s="14"/>
      <c r="P14" s="14"/>
      <c r="Q14" s="14"/>
      <c r="R14" s="14"/>
      <c r="S14" s="15"/>
      <c r="T14" s="14"/>
      <c r="U14" s="14"/>
      <c r="V14" s="14"/>
      <c r="W14" s="14"/>
      <c r="X14" s="16"/>
      <c r="Y14" s="16"/>
      <c r="Z14" s="16"/>
    </row>
    <row r="15" spans="1:26" s="13" customFormat="1" ht="34.9" customHeight="1" x14ac:dyDescent="0.25">
      <c r="A15" s="11">
        <f t="shared" si="1"/>
        <v>5</v>
      </c>
      <c r="B15" s="100" t="s">
        <v>20</v>
      </c>
      <c r="C15" s="100" t="s">
        <v>17</v>
      </c>
      <c r="D15" s="11" t="s">
        <v>17</v>
      </c>
      <c r="E15" s="12">
        <v>226</v>
      </c>
      <c r="F15" s="120"/>
      <c r="G15" s="119">
        <f t="shared" si="0"/>
        <v>0</v>
      </c>
      <c r="M15" s="14"/>
      <c r="N15" s="15"/>
      <c r="O15" s="14"/>
      <c r="P15" s="14"/>
      <c r="Q15" s="14"/>
      <c r="R15" s="14"/>
      <c r="S15" s="15"/>
      <c r="T15" s="14"/>
      <c r="U15" s="14"/>
      <c r="V15" s="14"/>
      <c r="W15" s="14"/>
      <c r="X15" s="16"/>
      <c r="Y15" s="16"/>
      <c r="Z15" s="16"/>
    </row>
    <row r="16" spans="1:26" s="13" customFormat="1" ht="34.9" customHeight="1" x14ac:dyDescent="0.25">
      <c r="A16" s="11">
        <f t="shared" si="1"/>
        <v>6</v>
      </c>
      <c r="B16" s="100" t="s">
        <v>21</v>
      </c>
      <c r="C16" s="100" t="s">
        <v>22</v>
      </c>
      <c r="D16" s="11" t="s">
        <v>22</v>
      </c>
      <c r="E16" s="12">
        <v>8</v>
      </c>
      <c r="F16" s="120"/>
      <c r="G16" s="119">
        <f t="shared" si="0"/>
        <v>0</v>
      </c>
      <c r="M16" s="14"/>
      <c r="N16" s="15"/>
      <c r="O16" s="14"/>
      <c r="P16" s="14"/>
      <c r="Q16" s="14"/>
      <c r="R16" s="14"/>
      <c r="S16" s="15"/>
      <c r="T16" s="14"/>
      <c r="U16" s="14"/>
      <c r="V16" s="14"/>
      <c r="W16" s="14"/>
      <c r="X16" s="16"/>
      <c r="Y16" s="16"/>
      <c r="Z16" s="16"/>
    </row>
    <row r="17" spans="1:26" s="13" customFormat="1" ht="34.9" customHeight="1" x14ac:dyDescent="0.25">
      <c r="A17" s="11">
        <f t="shared" si="1"/>
        <v>7</v>
      </c>
      <c r="B17" s="100" t="s">
        <v>23</v>
      </c>
      <c r="C17" s="100" t="s">
        <v>24</v>
      </c>
      <c r="D17" s="11" t="s">
        <v>24</v>
      </c>
      <c r="E17" s="12">
        <v>25</v>
      </c>
      <c r="F17" s="120"/>
      <c r="G17" s="119">
        <f t="shared" si="0"/>
        <v>0</v>
      </c>
      <c r="M17" s="14"/>
      <c r="N17" s="15"/>
      <c r="O17" s="14"/>
      <c r="P17" s="14"/>
      <c r="Q17" s="14"/>
      <c r="R17" s="14"/>
      <c r="S17" s="15"/>
      <c r="T17" s="14"/>
      <c r="U17" s="14"/>
      <c r="V17" s="14"/>
      <c r="W17" s="14"/>
      <c r="X17" s="16"/>
      <c r="Y17" s="16"/>
      <c r="Z17" s="16"/>
    </row>
    <row r="18" spans="1:26" s="13" customFormat="1" ht="34.9" customHeight="1" x14ac:dyDescent="0.25">
      <c r="A18" s="11">
        <f t="shared" si="1"/>
        <v>8</v>
      </c>
      <c r="B18" s="100" t="s">
        <v>25</v>
      </c>
      <c r="C18" s="100" t="s">
        <v>14</v>
      </c>
      <c r="D18" s="111" t="s">
        <v>14</v>
      </c>
      <c r="E18" s="12">
        <v>812</v>
      </c>
      <c r="F18" s="120"/>
      <c r="G18" s="119">
        <f t="shared" si="0"/>
        <v>0</v>
      </c>
      <c r="M18" s="14"/>
      <c r="N18" s="15"/>
      <c r="O18" s="14"/>
      <c r="P18" s="14"/>
      <c r="Q18" s="14"/>
      <c r="R18" s="14"/>
      <c r="S18" s="15"/>
      <c r="T18" s="14"/>
      <c r="U18" s="14"/>
      <c r="V18" s="14"/>
      <c r="W18" s="14"/>
      <c r="X18" s="16"/>
      <c r="Y18" s="16"/>
      <c r="Z18" s="16"/>
    </row>
    <row r="19" spans="1:26" s="13" customFormat="1" ht="34.9" customHeight="1" x14ac:dyDescent="0.25">
      <c r="A19" s="11">
        <f t="shared" si="1"/>
        <v>9</v>
      </c>
      <c r="B19" s="100" t="s">
        <v>26</v>
      </c>
      <c r="C19" s="100" t="s">
        <v>14</v>
      </c>
      <c r="D19" s="111" t="s">
        <v>14</v>
      </c>
      <c r="E19" s="12">
        <v>156</v>
      </c>
      <c r="F19" s="120"/>
      <c r="G19" s="119">
        <f t="shared" si="0"/>
        <v>0</v>
      </c>
      <c r="L19" s="17" t="s">
        <v>27</v>
      </c>
      <c r="P19" s="14"/>
      <c r="Q19" s="14"/>
      <c r="R19" s="14"/>
      <c r="S19" s="15"/>
      <c r="T19" s="14"/>
      <c r="U19" s="14"/>
      <c r="V19" s="14"/>
      <c r="W19" s="14"/>
      <c r="X19" s="16"/>
      <c r="Y19" s="16"/>
      <c r="Z19" s="16"/>
    </row>
    <row r="20" spans="1:26" s="13" customFormat="1" ht="34.9" customHeight="1" x14ac:dyDescent="0.25">
      <c r="A20" s="11">
        <f t="shared" si="1"/>
        <v>10</v>
      </c>
      <c r="B20" s="100" t="s">
        <v>28</v>
      </c>
      <c r="C20" s="100" t="s">
        <v>29</v>
      </c>
      <c r="D20" s="11" t="s">
        <v>29</v>
      </c>
      <c r="E20" s="12">
        <f>O23</f>
        <v>780</v>
      </c>
      <c r="F20" s="120"/>
      <c r="G20" s="119">
        <f t="shared" si="0"/>
        <v>0</v>
      </c>
      <c r="L20" s="13">
        <v>90</v>
      </c>
      <c r="M20" s="13">
        <v>65</v>
      </c>
      <c r="N20" s="13">
        <v>0</v>
      </c>
      <c r="O20" s="13">
        <f>M20*N20</f>
        <v>0</v>
      </c>
      <c r="P20" s="14"/>
      <c r="Q20" s="14"/>
      <c r="R20" s="14"/>
      <c r="S20" s="15"/>
      <c r="T20" s="14"/>
      <c r="U20" s="14"/>
      <c r="V20" s="14"/>
      <c r="W20" s="14"/>
      <c r="X20" s="16"/>
      <c r="Y20" s="16"/>
      <c r="Z20" s="16"/>
    </row>
    <row r="21" spans="1:26" s="13" customFormat="1" ht="34.9" customHeight="1" x14ac:dyDescent="0.25">
      <c r="A21" s="11">
        <f t="shared" si="1"/>
        <v>11</v>
      </c>
      <c r="B21" s="100" t="s">
        <v>30</v>
      </c>
      <c r="C21" s="100" t="s">
        <v>31</v>
      </c>
      <c r="D21" s="11" t="s">
        <v>31</v>
      </c>
      <c r="E21" s="12">
        <v>10</v>
      </c>
      <c r="F21" s="120"/>
      <c r="G21" s="119">
        <f t="shared" si="0"/>
        <v>0</v>
      </c>
      <c r="L21" s="13">
        <v>45</v>
      </c>
      <c r="M21" s="13">
        <v>60</v>
      </c>
      <c r="N21" s="13">
        <v>13</v>
      </c>
      <c r="O21" s="13">
        <f>M21*N21</f>
        <v>780</v>
      </c>
      <c r="P21" s="14"/>
      <c r="Q21" s="14"/>
      <c r="R21" s="14"/>
      <c r="S21" s="15"/>
      <c r="T21" s="14"/>
      <c r="U21" s="14"/>
      <c r="V21" s="14"/>
      <c r="W21" s="14"/>
      <c r="X21" s="16"/>
      <c r="Y21" s="16"/>
      <c r="Z21" s="16"/>
    </row>
    <row r="22" spans="1:26" s="13" customFormat="1" ht="34.9" customHeight="1" x14ac:dyDescent="0.25">
      <c r="A22" s="11">
        <f t="shared" si="1"/>
        <v>12</v>
      </c>
      <c r="B22" s="100" t="s">
        <v>32</v>
      </c>
      <c r="C22" s="100" t="s">
        <v>31</v>
      </c>
      <c r="D22" s="11" t="s">
        <v>31</v>
      </c>
      <c r="E22" s="12">
        <v>1</v>
      </c>
      <c r="F22" s="120"/>
      <c r="G22" s="119">
        <f t="shared" si="0"/>
        <v>0</v>
      </c>
      <c r="L22" s="13" t="s">
        <v>33</v>
      </c>
      <c r="M22" s="13">
        <v>95</v>
      </c>
      <c r="N22" s="13">
        <v>0</v>
      </c>
      <c r="O22" s="13">
        <f>M22*N22</f>
        <v>0</v>
      </c>
      <c r="P22" s="14"/>
      <c r="Q22" s="14"/>
      <c r="R22" s="14"/>
      <c r="S22" s="15"/>
      <c r="T22" s="14"/>
      <c r="U22" s="14"/>
      <c r="V22" s="14"/>
      <c r="W22" s="14"/>
      <c r="X22" s="16"/>
      <c r="Y22" s="16"/>
      <c r="Z22" s="16"/>
    </row>
    <row r="23" spans="1:26" s="13" customFormat="1" ht="34.9" customHeight="1" x14ac:dyDescent="0.25">
      <c r="A23" s="11">
        <f t="shared" si="1"/>
        <v>13</v>
      </c>
      <c r="B23" s="100" t="s">
        <v>34</v>
      </c>
      <c r="C23" s="100" t="s">
        <v>31</v>
      </c>
      <c r="D23" s="11" t="s">
        <v>31</v>
      </c>
      <c r="E23" s="12">
        <v>1</v>
      </c>
      <c r="F23" s="120"/>
      <c r="G23" s="119">
        <f t="shared" si="0"/>
        <v>0</v>
      </c>
      <c r="O23" s="13">
        <f>SUM(O20:O22)</f>
        <v>780</v>
      </c>
      <c r="P23" s="14"/>
      <c r="Q23" s="14"/>
      <c r="R23" s="14"/>
      <c r="S23" s="15"/>
      <c r="T23" s="14"/>
      <c r="U23" s="14"/>
      <c r="V23" s="14"/>
      <c r="W23" s="14"/>
      <c r="X23" s="16"/>
      <c r="Y23" s="16"/>
      <c r="Z23" s="16"/>
    </row>
    <row r="24" spans="1:26" s="13" customFormat="1" ht="34.9" customHeight="1" x14ac:dyDescent="0.25">
      <c r="A24" s="11">
        <f t="shared" si="1"/>
        <v>14</v>
      </c>
      <c r="B24" s="100" t="s">
        <v>35</v>
      </c>
      <c r="C24" s="100" t="s">
        <v>31</v>
      </c>
      <c r="D24" s="11" t="s">
        <v>31</v>
      </c>
      <c r="E24" s="12">
        <v>1</v>
      </c>
      <c r="F24" s="120"/>
      <c r="G24" s="119">
        <f t="shared" si="0"/>
        <v>0</v>
      </c>
      <c r="M24" s="14"/>
      <c r="N24" s="15"/>
      <c r="O24" s="14"/>
      <c r="P24" s="14"/>
      <c r="Q24" s="14"/>
      <c r="R24" s="14"/>
      <c r="S24" s="15"/>
      <c r="T24" s="14"/>
      <c r="U24" s="14"/>
      <c r="V24" s="14"/>
      <c r="W24" s="14"/>
      <c r="X24" s="16"/>
      <c r="Y24" s="16"/>
      <c r="Z24" s="16"/>
    </row>
    <row r="25" spans="1:26" s="13" customFormat="1" ht="34.9" customHeight="1" x14ac:dyDescent="0.25">
      <c r="A25" s="11">
        <f t="shared" si="1"/>
        <v>15</v>
      </c>
      <c r="B25" s="101" t="s">
        <v>36</v>
      </c>
      <c r="C25" s="100" t="s">
        <v>37</v>
      </c>
      <c r="D25" s="18" t="s">
        <v>31</v>
      </c>
      <c r="E25" s="12">
        <v>1</v>
      </c>
      <c r="F25" s="120"/>
      <c r="G25" s="119">
        <f t="shared" si="0"/>
        <v>0</v>
      </c>
      <c r="M25" s="14"/>
      <c r="N25" s="15"/>
      <c r="O25" s="14"/>
      <c r="P25" s="14"/>
      <c r="Q25" s="14"/>
      <c r="R25" s="14"/>
      <c r="S25" s="15"/>
      <c r="T25" s="14"/>
      <c r="U25" s="14"/>
      <c r="V25" s="14"/>
      <c r="W25" s="14"/>
      <c r="X25" s="16"/>
      <c r="Y25" s="16"/>
      <c r="Z25" s="16"/>
    </row>
    <row r="26" spans="1:26" s="13" customFormat="1" ht="16.899999999999999" customHeight="1" x14ac:dyDescent="0.25">
      <c r="A26" s="123"/>
      <c r="B26" s="123"/>
      <c r="C26" s="123"/>
      <c r="D26" s="123"/>
      <c r="E26" s="123"/>
      <c r="F26" s="123"/>
      <c r="G26" s="123"/>
      <c r="M26" s="14"/>
      <c r="N26" s="15"/>
      <c r="O26" s="14"/>
      <c r="P26" s="14"/>
      <c r="Q26" s="14"/>
      <c r="R26" s="14"/>
      <c r="S26" s="15"/>
      <c r="T26" s="14"/>
      <c r="U26" s="14"/>
      <c r="V26" s="14"/>
      <c r="W26" s="14"/>
      <c r="X26" s="16"/>
      <c r="Y26" s="16"/>
      <c r="Z26" s="16"/>
    </row>
    <row r="27" spans="1:26" s="13" customFormat="1" ht="48" customHeight="1" x14ac:dyDescent="0.25">
      <c r="A27" s="124"/>
      <c r="B27" s="125"/>
      <c r="C27" s="126"/>
      <c r="D27" s="127" t="s">
        <v>38</v>
      </c>
      <c r="E27" s="127"/>
      <c r="F27" s="127"/>
      <c r="G27" s="19">
        <f>SUM(G11:G25)</f>
        <v>0</v>
      </c>
      <c r="M27" s="14"/>
      <c r="N27" s="15"/>
      <c r="O27" s="14"/>
      <c r="P27" s="14"/>
      <c r="Q27" s="14"/>
      <c r="R27" s="14"/>
      <c r="S27" s="15"/>
      <c r="T27" s="14"/>
      <c r="U27" s="14"/>
      <c r="V27" s="14"/>
      <c r="W27" s="14"/>
      <c r="X27" s="16"/>
      <c r="Y27" s="16"/>
      <c r="Z27" s="16"/>
    </row>
    <row r="28" spans="1:26" s="7" customFormat="1" ht="26.45" customHeight="1" x14ac:dyDescent="0.3">
      <c r="A28" s="128" t="s">
        <v>39</v>
      </c>
      <c r="B28" s="128"/>
      <c r="C28" s="128"/>
      <c r="D28" s="128"/>
      <c r="E28" s="129"/>
      <c r="F28" s="129"/>
      <c r="G28" s="129"/>
      <c r="M28" s="8"/>
      <c r="N28" s="9"/>
      <c r="O28" s="8"/>
      <c r="P28" s="8"/>
      <c r="Q28" s="8"/>
      <c r="R28" s="8"/>
      <c r="S28" s="9"/>
      <c r="T28" s="8"/>
      <c r="U28" s="8"/>
      <c r="V28" s="8"/>
      <c r="W28" s="8"/>
      <c r="X28" s="10"/>
      <c r="Y28" s="10"/>
      <c r="Z28" s="10"/>
    </row>
    <row r="29" spans="1:26" ht="34.9" customHeight="1" x14ac:dyDescent="0.2">
      <c r="A29" s="11">
        <f>A25+1</f>
        <v>16</v>
      </c>
      <c r="B29" s="100" t="s">
        <v>40</v>
      </c>
      <c r="C29" s="100"/>
      <c r="D29" s="112" t="s">
        <v>41</v>
      </c>
      <c r="E29" s="12">
        <v>364</v>
      </c>
      <c r="F29" s="120"/>
      <c r="G29" s="119">
        <f>SUM(E29*F29)</f>
        <v>0</v>
      </c>
      <c r="L29" s="2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3"/>
      <c r="Y29" s="3"/>
      <c r="Z29" s="3"/>
    </row>
    <row r="30" spans="1:26" ht="34.9" customHeight="1" x14ac:dyDescent="0.2">
      <c r="A30" s="11">
        <f>A29+1</f>
        <v>17</v>
      </c>
      <c r="B30" s="100" t="s">
        <v>42</v>
      </c>
      <c r="C30" s="100"/>
      <c r="D30" s="113" t="s">
        <v>14</v>
      </c>
      <c r="E30" s="12">
        <v>57</v>
      </c>
      <c r="F30" s="120"/>
      <c r="G30" s="119">
        <f t="shared" ref="G30:G62" si="2">SUM(E30*F30)</f>
        <v>0</v>
      </c>
      <c r="I30" s="21"/>
      <c r="J30" s="22"/>
      <c r="K30" s="22"/>
      <c r="L30" s="22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3"/>
      <c r="Y30" s="3"/>
      <c r="Z30" s="3"/>
    </row>
    <row r="31" spans="1:26" ht="34.9" customHeight="1" x14ac:dyDescent="0.25">
      <c r="A31" s="11">
        <f t="shared" ref="A31:A62" si="3">A30+1</f>
        <v>18</v>
      </c>
      <c r="B31" s="100" t="s">
        <v>43</v>
      </c>
      <c r="C31" s="100"/>
      <c r="D31" s="113" t="s">
        <v>31</v>
      </c>
      <c r="E31" s="12">
        <v>2</v>
      </c>
      <c r="F31" s="120"/>
      <c r="G31" s="119">
        <f t="shared" si="2"/>
        <v>0</v>
      </c>
      <c r="I31" s="23"/>
      <c r="J31" s="21"/>
      <c r="K31" s="22"/>
      <c r="L31" s="22"/>
      <c r="M31" s="22"/>
      <c r="N31" s="24"/>
      <c r="O31" s="25" t="s">
        <v>44</v>
      </c>
      <c r="P31" s="25" t="s">
        <v>45</v>
      </c>
      <c r="Q31" s="26"/>
      <c r="R31" s="26"/>
      <c r="S31" s="27"/>
      <c r="T31" s="28"/>
      <c r="U31" s="29"/>
      <c r="V31" s="30"/>
      <c r="W31" s="31"/>
      <c r="X31" s="3"/>
      <c r="Y31" s="3"/>
      <c r="Z31" s="3"/>
    </row>
    <row r="32" spans="1:26" ht="34.9" customHeight="1" x14ac:dyDescent="0.25">
      <c r="A32" s="11">
        <f t="shared" si="3"/>
        <v>19</v>
      </c>
      <c r="B32" s="101" t="s">
        <v>46</v>
      </c>
      <c r="C32" s="100"/>
      <c r="D32" s="113" t="s">
        <v>31</v>
      </c>
      <c r="E32" s="12">
        <v>2</v>
      </c>
      <c r="F32" s="120"/>
      <c r="G32" s="119">
        <f t="shared" si="2"/>
        <v>0</v>
      </c>
      <c r="I32" s="32">
        <v>4</v>
      </c>
      <c r="J32" s="33" t="s">
        <v>44</v>
      </c>
      <c r="K32" s="25" t="s">
        <v>45</v>
      </c>
      <c r="L32" s="25" t="s">
        <v>47</v>
      </c>
      <c r="M32" s="25"/>
      <c r="N32" s="34"/>
      <c r="O32" s="22">
        <v>2</v>
      </c>
      <c r="Q32" s="35"/>
      <c r="R32" s="35"/>
      <c r="S32" s="36"/>
      <c r="T32" s="29"/>
      <c r="U32" s="29"/>
      <c r="V32" s="30"/>
      <c r="W32" s="31"/>
      <c r="X32" s="3"/>
      <c r="Y32" s="3"/>
      <c r="Z32" s="3"/>
    </row>
    <row r="33" spans="1:26" ht="34.9" customHeight="1" x14ac:dyDescent="0.25">
      <c r="A33" s="11">
        <f t="shared" si="3"/>
        <v>20</v>
      </c>
      <c r="B33" s="100" t="s">
        <v>48</v>
      </c>
      <c r="C33" s="100"/>
      <c r="D33" s="113" t="s">
        <v>31</v>
      </c>
      <c r="E33" s="12">
        <v>2</v>
      </c>
      <c r="F33" s="120"/>
      <c r="G33" s="119">
        <f t="shared" si="2"/>
        <v>0</v>
      </c>
      <c r="I33" s="36"/>
      <c r="J33" s="33">
        <v>90</v>
      </c>
      <c r="K33" s="25">
        <f>VLOOKUP(I32,O33:P37,2)</f>
        <v>4</v>
      </c>
      <c r="L33" s="37">
        <v>2</v>
      </c>
      <c r="M33" s="38">
        <f>K33*L33</f>
        <v>8</v>
      </c>
      <c r="N33" s="34"/>
      <c r="O33" s="25">
        <v>4</v>
      </c>
      <c r="P33" s="25">
        <v>4</v>
      </c>
      <c r="Q33" s="35"/>
      <c r="R33" s="35"/>
      <c r="S33" s="36"/>
      <c r="T33" s="29"/>
      <c r="U33" s="29"/>
      <c r="V33" s="39"/>
      <c r="W33" s="31"/>
      <c r="X33" s="3"/>
      <c r="Y33" s="3"/>
      <c r="Z33" s="3"/>
    </row>
    <row r="34" spans="1:26" ht="34.9" customHeight="1" x14ac:dyDescent="0.25">
      <c r="A34" s="11">
        <f t="shared" si="3"/>
        <v>21</v>
      </c>
      <c r="B34" s="100" t="s">
        <v>49</v>
      </c>
      <c r="C34" s="100"/>
      <c r="D34" s="113" t="s">
        <v>31</v>
      </c>
      <c r="E34" s="12">
        <v>1</v>
      </c>
      <c r="F34" s="120"/>
      <c r="G34" s="119">
        <f t="shared" si="2"/>
        <v>0</v>
      </c>
      <c r="I34" s="36"/>
      <c r="J34" s="3"/>
      <c r="K34" s="35"/>
      <c r="L34" s="35"/>
      <c r="M34" s="25">
        <f>SUM(M33)</f>
        <v>8</v>
      </c>
      <c r="N34" s="34"/>
      <c r="O34" s="25">
        <v>6</v>
      </c>
      <c r="P34" s="25">
        <v>11</v>
      </c>
      <c r="Q34" s="35"/>
      <c r="R34" s="35"/>
      <c r="S34" s="36"/>
      <c r="T34" s="29"/>
      <c r="U34" s="29"/>
      <c r="V34" s="30"/>
      <c r="W34" s="31"/>
      <c r="X34" s="3"/>
      <c r="Y34" s="3"/>
      <c r="Z34" s="3"/>
    </row>
    <row r="35" spans="1:26" ht="34.9" customHeight="1" x14ac:dyDescent="0.25">
      <c r="A35" s="11">
        <f t="shared" si="3"/>
        <v>22</v>
      </c>
      <c r="B35" s="100" t="s">
        <v>50</v>
      </c>
      <c r="C35" s="100"/>
      <c r="D35" s="113" t="s">
        <v>31</v>
      </c>
      <c r="E35" s="12">
        <v>1</v>
      </c>
      <c r="F35" s="120"/>
      <c r="G35" s="119">
        <f t="shared" si="2"/>
        <v>0</v>
      </c>
      <c r="I35" s="36"/>
      <c r="J35" s="35"/>
      <c r="K35" s="35"/>
      <c r="L35" s="35"/>
      <c r="M35" s="35"/>
      <c r="N35" s="34"/>
      <c r="O35" s="25">
        <v>8</v>
      </c>
      <c r="P35" s="25">
        <v>20</v>
      </c>
      <c r="Q35" s="35"/>
      <c r="R35" s="35"/>
      <c r="S35" s="36"/>
      <c r="T35" s="29"/>
      <c r="U35" s="29"/>
      <c r="V35" s="30"/>
      <c r="W35" s="31"/>
      <c r="X35" s="3"/>
      <c r="Y35" s="3"/>
      <c r="Z35" s="3"/>
    </row>
    <row r="36" spans="1:26" ht="40.15" customHeight="1" x14ac:dyDescent="0.25">
      <c r="A36" s="11">
        <f t="shared" si="3"/>
        <v>23</v>
      </c>
      <c r="B36" s="109" t="s">
        <v>51</v>
      </c>
      <c r="C36" s="109"/>
      <c r="D36" s="113" t="s">
        <v>31</v>
      </c>
      <c r="E36" s="12">
        <v>1</v>
      </c>
      <c r="F36" s="120"/>
      <c r="G36" s="119">
        <f t="shared" si="2"/>
        <v>0</v>
      </c>
      <c r="I36" s="36"/>
      <c r="J36" s="40"/>
      <c r="K36" s="35"/>
      <c r="L36" s="35"/>
      <c r="M36" s="35"/>
      <c r="N36" s="34"/>
      <c r="O36" s="25">
        <v>10</v>
      </c>
      <c r="P36" s="25">
        <v>39</v>
      </c>
      <c r="Q36" s="35"/>
      <c r="R36" s="35"/>
      <c r="S36" s="36"/>
      <c r="T36" s="29"/>
      <c r="U36" s="29"/>
      <c r="V36" s="30"/>
      <c r="W36" s="31"/>
      <c r="X36" s="3"/>
      <c r="Y36" s="3"/>
      <c r="Z36" s="3"/>
    </row>
    <row r="37" spans="1:26" ht="34.9" customHeight="1" x14ac:dyDescent="0.25">
      <c r="A37" s="11">
        <f t="shared" si="3"/>
        <v>24</v>
      </c>
      <c r="B37" s="104" t="s">
        <v>52</v>
      </c>
      <c r="C37" s="105"/>
      <c r="D37" s="113" t="s">
        <v>14</v>
      </c>
      <c r="E37" s="12">
        <v>33</v>
      </c>
      <c r="F37" s="120"/>
      <c r="G37" s="119">
        <f t="shared" si="2"/>
        <v>0</v>
      </c>
      <c r="I37" s="36"/>
      <c r="J37" s="35"/>
      <c r="K37" s="35"/>
      <c r="L37" s="35"/>
      <c r="M37" s="35"/>
      <c r="N37" s="34"/>
      <c r="O37" s="25">
        <v>12</v>
      </c>
      <c r="P37" s="25">
        <v>63</v>
      </c>
      <c r="Q37" s="35"/>
      <c r="R37" s="35"/>
      <c r="S37" s="36"/>
      <c r="T37" s="29"/>
      <c r="U37" s="29"/>
      <c r="V37" s="41"/>
      <c r="W37" s="42"/>
      <c r="X37" s="3"/>
      <c r="Y37" s="3"/>
      <c r="Z37" s="3"/>
    </row>
    <row r="38" spans="1:26" ht="34.9" customHeight="1" x14ac:dyDescent="0.25">
      <c r="A38" s="11">
        <f t="shared" si="3"/>
        <v>25</v>
      </c>
      <c r="B38" s="103" t="s">
        <v>53</v>
      </c>
      <c r="C38" s="103"/>
      <c r="D38" s="114" t="s">
        <v>41</v>
      </c>
      <c r="E38" s="12">
        <v>335</v>
      </c>
      <c r="F38" s="120"/>
      <c r="G38" s="119">
        <f t="shared" si="2"/>
        <v>0</v>
      </c>
      <c r="I38" s="36"/>
      <c r="J38" s="35"/>
      <c r="K38" s="35"/>
      <c r="L38" s="35"/>
      <c r="M38" s="35"/>
      <c r="N38" s="34"/>
      <c r="O38" s="43"/>
      <c r="P38" s="35"/>
      <c r="Q38" s="35"/>
      <c r="R38" s="35"/>
      <c r="S38" s="36"/>
      <c r="T38" s="29"/>
      <c r="U38" s="29"/>
      <c r="V38" s="41"/>
      <c r="W38" s="42"/>
      <c r="X38" s="3"/>
      <c r="Y38" s="3"/>
      <c r="Z38" s="3"/>
    </row>
    <row r="39" spans="1:26" ht="34.9" customHeight="1" x14ac:dyDescent="0.25">
      <c r="A39" s="11">
        <f t="shared" si="3"/>
        <v>26</v>
      </c>
      <c r="B39" s="106" t="s">
        <v>54</v>
      </c>
      <c r="C39" s="105"/>
      <c r="D39" s="113" t="s">
        <v>31</v>
      </c>
      <c r="E39" s="12">
        <v>1</v>
      </c>
      <c r="F39" s="120"/>
      <c r="G39" s="119">
        <f t="shared" si="2"/>
        <v>0</v>
      </c>
      <c r="I39" s="36"/>
      <c r="J39" s="35"/>
      <c r="K39" s="35"/>
      <c r="L39" s="35"/>
      <c r="M39" s="35"/>
      <c r="N39" s="34"/>
      <c r="O39" s="43"/>
      <c r="P39" s="35"/>
      <c r="Q39" s="35"/>
      <c r="R39" s="35"/>
      <c r="S39" s="36"/>
      <c r="T39" s="29"/>
      <c r="U39" s="29"/>
      <c r="V39" s="41"/>
      <c r="W39" s="42"/>
      <c r="X39" s="3"/>
      <c r="Y39" s="3"/>
      <c r="Z39" s="3"/>
    </row>
    <row r="40" spans="1:26" ht="34.9" customHeight="1" x14ac:dyDescent="0.25">
      <c r="A40" s="11">
        <f t="shared" si="3"/>
        <v>27</v>
      </c>
      <c r="B40" s="100" t="s">
        <v>55</v>
      </c>
      <c r="C40" s="100"/>
      <c r="D40" s="113" t="s">
        <v>31</v>
      </c>
      <c r="E40" s="12">
        <v>3</v>
      </c>
      <c r="F40" s="120"/>
      <c r="G40" s="119">
        <f t="shared" si="2"/>
        <v>0</v>
      </c>
      <c r="I40" s="36"/>
      <c r="J40" s="35"/>
      <c r="K40" s="35"/>
      <c r="L40" s="35"/>
      <c r="M40" s="35"/>
      <c r="N40" s="34"/>
      <c r="O40" s="43"/>
      <c r="P40" s="35"/>
      <c r="Q40" s="35"/>
      <c r="R40" s="35"/>
      <c r="S40" s="36"/>
      <c r="T40" s="29"/>
      <c r="U40" s="29"/>
      <c r="V40" s="41"/>
      <c r="W40" s="42"/>
      <c r="X40" s="3"/>
      <c r="Y40" s="3"/>
      <c r="Z40" s="3"/>
    </row>
    <row r="41" spans="1:26" ht="34.9" customHeight="1" x14ac:dyDescent="0.25">
      <c r="A41" s="11">
        <f t="shared" si="3"/>
        <v>28</v>
      </c>
      <c r="B41" s="100" t="s">
        <v>56</v>
      </c>
      <c r="C41" s="100"/>
      <c r="D41" s="113" t="s">
        <v>31</v>
      </c>
      <c r="E41" s="12">
        <v>2</v>
      </c>
      <c r="F41" s="120"/>
      <c r="G41" s="119">
        <f t="shared" si="2"/>
        <v>0</v>
      </c>
      <c r="I41" s="36"/>
      <c r="J41" s="35"/>
      <c r="K41" s="35"/>
      <c r="L41" s="35"/>
      <c r="M41" s="35"/>
      <c r="N41" s="34"/>
      <c r="O41" s="43"/>
      <c r="P41" s="35"/>
      <c r="Q41" s="35"/>
      <c r="R41" s="35"/>
      <c r="S41" s="36"/>
      <c r="T41" s="29"/>
      <c r="U41" s="29"/>
      <c r="V41" s="41"/>
      <c r="W41" s="42"/>
      <c r="X41" s="3"/>
      <c r="Y41" s="3"/>
      <c r="Z41" s="3"/>
    </row>
    <row r="42" spans="1:26" ht="34.9" customHeight="1" x14ac:dyDescent="0.25">
      <c r="A42" s="11">
        <f t="shared" si="3"/>
        <v>29</v>
      </c>
      <c r="B42" s="115" t="s">
        <v>57</v>
      </c>
      <c r="C42" s="115"/>
      <c r="D42" s="113" t="s">
        <v>14</v>
      </c>
      <c r="E42" s="12">
        <v>5</v>
      </c>
      <c r="F42" s="120"/>
      <c r="G42" s="119">
        <f t="shared" si="2"/>
        <v>0</v>
      </c>
      <c r="I42" s="36"/>
      <c r="J42" s="35"/>
      <c r="K42" s="35"/>
      <c r="L42" s="35"/>
      <c r="M42" s="35"/>
      <c r="N42" s="34"/>
      <c r="O42" s="44" t="s">
        <v>58</v>
      </c>
      <c r="P42" s="38" t="s">
        <v>59</v>
      </c>
      <c r="Q42" s="38" t="s">
        <v>60</v>
      </c>
      <c r="R42" s="38">
        <v>90</v>
      </c>
      <c r="S42" s="36"/>
      <c r="T42" s="29"/>
      <c r="U42" s="29"/>
      <c r="V42" s="41"/>
      <c r="W42" s="42"/>
      <c r="X42" s="3"/>
      <c r="Y42" s="3"/>
      <c r="Z42" s="3"/>
    </row>
    <row r="43" spans="1:26" ht="34.9" customHeight="1" x14ac:dyDescent="0.25">
      <c r="A43" s="11">
        <f t="shared" si="3"/>
        <v>30</v>
      </c>
      <c r="B43" s="115" t="s">
        <v>61</v>
      </c>
      <c r="C43" s="115"/>
      <c r="D43" s="113" t="s">
        <v>29</v>
      </c>
      <c r="E43" s="12">
        <v>210</v>
      </c>
      <c r="F43" s="120"/>
      <c r="G43" s="119">
        <f t="shared" si="2"/>
        <v>0</v>
      </c>
      <c r="I43" s="32">
        <v>4</v>
      </c>
      <c r="J43" s="3" t="s">
        <v>58</v>
      </c>
      <c r="K43" s="25" t="s">
        <v>45</v>
      </c>
      <c r="L43" s="25" t="s">
        <v>47</v>
      </c>
      <c r="M43" s="35"/>
      <c r="N43" s="34"/>
      <c r="O43" s="22">
        <v>2</v>
      </c>
      <c r="S43" s="36"/>
      <c r="T43" s="29"/>
      <c r="U43" s="29"/>
      <c r="V43" s="41"/>
      <c r="W43" s="42"/>
      <c r="X43" s="3"/>
      <c r="Y43" s="3"/>
      <c r="Z43" s="3"/>
    </row>
    <row r="44" spans="1:26" ht="34.9" customHeight="1" x14ac:dyDescent="0.2">
      <c r="A44" s="11">
        <f t="shared" si="3"/>
        <v>31</v>
      </c>
      <c r="B44" s="116" t="s">
        <v>62</v>
      </c>
      <c r="C44" s="115"/>
      <c r="D44" s="113" t="s">
        <v>31</v>
      </c>
      <c r="E44" s="12">
        <v>1</v>
      </c>
      <c r="F44" s="120"/>
      <c r="G44" s="119">
        <f t="shared" si="2"/>
        <v>0</v>
      </c>
      <c r="J44" s="1" t="s">
        <v>63</v>
      </c>
      <c r="K44" s="22">
        <v>45</v>
      </c>
      <c r="L44" s="37">
        <v>0</v>
      </c>
      <c r="M44" s="25">
        <f>K44*L44</f>
        <v>0</v>
      </c>
      <c r="N44" s="34"/>
      <c r="O44" s="25">
        <v>4</v>
      </c>
      <c r="P44" s="25">
        <v>60</v>
      </c>
      <c r="Q44" s="25">
        <v>80</v>
      </c>
      <c r="R44" s="25">
        <v>45</v>
      </c>
      <c r="S44" s="36"/>
      <c r="T44" s="29"/>
      <c r="U44" s="29"/>
      <c r="V44" s="41"/>
      <c r="W44" s="42"/>
      <c r="X44" s="3"/>
      <c r="Y44" s="3"/>
      <c r="Z44" s="3"/>
    </row>
    <row r="45" spans="1:26" ht="34.9" customHeight="1" x14ac:dyDescent="0.2">
      <c r="A45" s="11">
        <f t="shared" si="3"/>
        <v>32</v>
      </c>
      <c r="B45" s="100" t="s">
        <v>64</v>
      </c>
      <c r="C45" s="100"/>
      <c r="D45" s="113" t="s">
        <v>31</v>
      </c>
      <c r="E45" s="12">
        <v>1</v>
      </c>
      <c r="F45" s="120"/>
      <c r="G45" s="119">
        <f t="shared" si="2"/>
        <v>0</v>
      </c>
      <c r="H45" s="36"/>
      <c r="I45" s="45"/>
      <c r="J45" s="33" t="s">
        <v>59</v>
      </c>
      <c r="K45" s="25">
        <f>VLOOKUP($I$43,$O$44:$R$48,2)</f>
        <v>60</v>
      </c>
      <c r="L45" s="37">
        <v>2</v>
      </c>
      <c r="M45" s="25">
        <f>K45*L45</f>
        <v>120</v>
      </c>
      <c r="N45" s="34"/>
      <c r="O45" s="43">
        <v>6</v>
      </c>
      <c r="P45" s="25">
        <v>95</v>
      </c>
      <c r="Q45" s="25">
        <v>120</v>
      </c>
      <c r="R45" s="25">
        <v>65</v>
      </c>
      <c r="S45" s="36"/>
      <c r="T45" s="29"/>
      <c r="U45" s="29"/>
      <c r="V45" s="41"/>
      <c r="W45" s="42"/>
      <c r="X45" s="3"/>
      <c r="Y45" s="3"/>
      <c r="Z45" s="3"/>
    </row>
    <row r="46" spans="1:26" ht="43.15" customHeight="1" x14ac:dyDescent="0.2">
      <c r="A46" s="11">
        <f t="shared" si="3"/>
        <v>33</v>
      </c>
      <c r="B46" s="100" t="s">
        <v>65</v>
      </c>
      <c r="C46" s="100"/>
      <c r="D46" s="113" t="s">
        <v>31</v>
      </c>
      <c r="E46" s="12">
        <v>2</v>
      </c>
      <c r="F46" s="120"/>
      <c r="G46" s="119">
        <f t="shared" si="2"/>
        <v>0</v>
      </c>
      <c r="I46" s="45"/>
      <c r="J46" s="33" t="s">
        <v>60</v>
      </c>
      <c r="K46" s="25">
        <f>VLOOKUP($I$43,$O$44:$R$48,3)</f>
        <v>80</v>
      </c>
      <c r="L46" s="37">
        <v>0</v>
      </c>
      <c r="M46" s="25">
        <f t="shared" ref="M46:M47" si="4">K46*L46</f>
        <v>0</v>
      </c>
      <c r="N46" s="34"/>
      <c r="O46" s="43">
        <v>8</v>
      </c>
      <c r="P46" s="25">
        <v>155</v>
      </c>
      <c r="Q46" s="25">
        <v>195</v>
      </c>
      <c r="R46" s="25">
        <v>105</v>
      </c>
      <c r="S46" s="36"/>
      <c r="T46" s="29"/>
      <c r="U46" s="29"/>
      <c r="V46" s="42"/>
      <c r="W46" s="42"/>
      <c r="X46" s="3"/>
      <c r="Y46" s="3"/>
      <c r="Z46" s="3"/>
    </row>
    <row r="47" spans="1:26" ht="34.9" customHeight="1" x14ac:dyDescent="0.2">
      <c r="A47" s="11">
        <f t="shared" si="3"/>
        <v>34</v>
      </c>
      <c r="B47" s="100" t="s">
        <v>66</v>
      </c>
      <c r="C47" s="100"/>
      <c r="D47" s="112" t="s">
        <v>31</v>
      </c>
      <c r="E47" s="12">
        <v>1</v>
      </c>
      <c r="F47" s="120"/>
      <c r="G47" s="119">
        <f t="shared" si="2"/>
        <v>0</v>
      </c>
      <c r="I47" s="36"/>
      <c r="J47" s="33">
        <v>90</v>
      </c>
      <c r="K47" s="25">
        <f>VLOOKUP($I$43,$O$44:$R$48,4)</f>
        <v>45</v>
      </c>
      <c r="L47" s="37">
        <v>2</v>
      </c>
      <c r="M47" s="38">
        <f t="shared" si="4"/>
        <v>90</v>
      </c>
      <c r="N47" s="34"/>
      <c r="O47" s="43">
        <v>10</v>
      </c>
      <c r="P47" s="25">
        <v>270</v>
      </c>
      <c r="Q47" s="25">
        <v>330</v>
      </c>
      <c r="R47" s="25">
        <v>165</v>
      </c>
      <c r="S47" s="36"/>
      <c r="T47" s="29"/>
      <c r="U47" s="29"/>
      <c r="V47" s="42"/>
      <c r="W47" s="42"/>
      <c r="X47" s="3"/>
      <c r="Y47" s="3"/>
      <c r="Z47" s="3"/>
    </row>
    <row r="48" spans="1:26" ht="34.9" customHeight="1" x14ac:dyDescent="0.25">
      <c r="A48" s="11">
        <f t="shared" si="3"/>
        <v>35</v>
      </c>
      <c r="B48" s="100" t="s">
        <v>67</v>
      </c>
      <c r="C48" s="100"/>
      <c r="D48" s="112" t="s">
        <v>31</v>
      </c>
      <c r="E48" s="12">
        <v>1</v>
      </c>
      <c r="F48" s="120"/>
      <c r="G48" s="119">
        <f t="shared" si="2"/>
        <v>0</v>
      </c>
      <c r="I48" s="36"/>
      <c r="J48" s="3"/>
      <c r="K48" s="35"/>
      <c r="L48" s="35"/>
      <c r="M48" s="25">
        <f>SUM(M44:M47)</f>
        <v>210</v>
      </c>
      <c r="N48" s="34"/>
      <c r="O48" s="43">
        <v>12</v>
      </c>
      <c r="P48" s="25">
        <v>385</v>
      </c>
      <c r="Q48" s="25">
        <v>460</v>
      </c>
      <c r="R48" s="25">
        <v>235</v>
      </c>
      <c r="S48" s="36"/>
      <c r="T48" s="29"/>
      <c r="U48" s="29"/>
      <c r="V48" s="42"/>
      <c r="W48" s="42"/>
      <c r="X48" s="3"/>
      <c r="Y48" s="3"/>
      <c r="Z48" s="3"/>
    </row>
    <row r="49" spans="1:26" ht="34.9" customHeight="1" x14ac:dyDescent="0.2">
      <c r="A49" s="11">
        <f t="shared" si="3"/>
        <v>36</v>
      </c>
      <c r="B49" s="100" t="s">
        <v>68</v>
      </c>
      <c r="C49" s="100"/>
      <c r="D49" s="113" t="s">
        <v>31</v>
      </c>
      <c r="E49" s="12">
        <v>1</v>
      </c>
      <c r="F49" s="120"/>
      <c r="G49" s="119">
        <f t="shared" si="2"/>
        <v>0</v>
      </c>
      <c r="I49" s="25"/>
      <c r="J49" s="3"/>
      <c r="K49" s="3"/>
      <c r="L49" s="3"/>
      <c r="M49" s="3"/>
      <c r="N49" s="34"/>
      <c r="S49" s="46"/>
      <c r="T49" s="25"/>
      <c r="U49" s="47"/>
      <c r="V49" s="48"/>
      <c r="W49" s="49"/>
      <c r="X49" s="3"/>
      <c r="Y49" s="3"/>
      <c r="Z49" s="3"/>
    </row>
    <row r="50" spans="1:26" ht="34.9" customHeight="1" x14ac:dyDescent="0.2">
      <c r="A50" s="11">
        <f t="shared" si="3"/>
        <v>37</v>
      </c>
      <c r="B50" s="100" t="s">
        <v>69</v>
      </c>
      <c r="C50" s="100"/>
      <c r="D50" s="113" t="s">
        <v>14</v>
      </c>
      <c r="E50" s="12">
        <v>5</v>
      </c>
      <c r="F50" s="120"/>
      <c r="G50" s="119">
        <f t="shared" si="2"/>
        <v>0</v>
      </c>
      <c r="M50" s="25"/>
      <c r="N50" s="46"/>
      <c r="O50" s="25"/>
      <c r="P50" s="47"/>
      <c r="Q50" s="48"/>
      <c r="R50" s="25"/>
      <c r="S50" s="46"/>
      <c r="T50" s="25"/>
      <c r="U50" s="47"/>
      <c r="V50" s="48"/>
      <c r="W50" s="49"/>
      <c r="X50" s="3"/>
      <c r="Y50" s="3"/>
      <c r="Z50" s="3"/>
    </row>
    <row r="51" spans="1:26" ht="34.9" customHeight="1" x14ac:dyDescent="0.2">
      <c r="A51" s="11">
        <f t="shared" si="3"/>
        <v>38</v>
      </c>
      <c r="B51" s="100" t="s">
        <v>70</v>
      </c>
      <c r="C51" s="100"/>
      <c r="D51" s="113" t="s">
        <v>31</v>
      </c>
      <c r="E51" s="12">
        <v>1</v>
      </c>
      <c r="F51" s="120"/>
      <c r="G51" s="119">
        <f t="shared" si="2"/>
        <v>0</v>
      </c>
      <c r="N51" s="46"/>
      <c r="O51" s="25"/>
      <c r="P51" s="47"/>
      <c r="Q51" s="48"/>
      <c r="R51" s="25"/>
      <c r="S51" s="46"/>
      <c r="T51" s="25"/>
      <c r="U51" s="47"/>
      <c r="V51" s="48"/>
      <c r="W51" s="49"/>
      <c r="X51" s="3"/>
      <c r="Y51" s="3"/>
      <c r="Z51" s="3"/>
    </row>
    <row r="52" spans="1:26" ht="43.15" customHeight="1" x14ac:dyDescent="0.2">
      <c r="A52" s="11">
        <f t="shared" si="3"/>
        <v>39</v>
      </c>
      <c r="B52" s="101" t="s">
        <v>71</v>
      </c>
      <c r="C52" s="100"/>
      <c r="D52" s="113" t="s">
        <v>37</v>
      </c>
      <c r="E52" s="12">
        <v>1</v>
      </c>
      <c r="F52" s="120"/>
      <c r="G52" s="119">
        <f t="shared" si="2"/>
        <v>0</v>
      </c>
      <c r="N52" s="46"/>
      <c r="O52" s="25"/>
      <c r="P52" s="47"/>
      <c r="Q52" s="48"/>
      <c r="R52" s="25"/>
      <c r="S52" s="46"/>
      <c r="T52" s="25"/>
      <c r="U52" s="47"/>
      <c r="V52" s="48"/>
      <c r="W52" s="49"/>
      <c r="X52" s="3"/>
      <c r="Y52" s="3"/>
      <c r="Z52" s="3"/>
    </row>
    <row r="53" spans="1:26" ht="42" customHeight="1" x14ac:dyDescent="0.2">
      <c r="A53" s="11">
        <f t="shared" si="3"/>
        <v>40</v>
      </c>
      <c r="B53" s="117" t="s">
        <v>72</v>
      </c>
      <c r="C53" s="117"/>
      <c r="D53" s="113" t="s">
        <v>37</v>
      </c>
      <c r="E53" s="12">
        <v>1</v>
      </c>
      <c r="F53" s="120"/>
      <c r="G53" s="119">
        <f t="shared" si="2"/>
        <v>0</v>
      </c>
      <c r="M53" s="25"/>
      <c r="N53" s="46"/>
      <c r="O53" s="25"/>
      <c r="P53" s="47"/>
      <c r="Q53" s="48"/>
      <c r="R53" s="25"/>
      <c r="S53" s="46"/>
      <c r="T53" s="25"/>
      <c r="U53" s="47"/>
      <c r="V53" s="48"/>
      <c r="W53" s="49"/>
      <c r="X53" s="3"/>
      <c r="Y53" s="3"/>
      <c r="Z53" s="3"/>
    </row>
    <row r="54" spans="1:26" ht="42" customHeight="1" x14ac:dyDescent="0.2">
      <c r="A54" s="11">
        <f t="shared" si="3"/>
        <v>41</v>
      </c>
      <c r="B54" s="103" t="s">
        <v>73</v>
      </c>
      <c r="C54" s="103"/>
      <c r="D54" s="114" t="s">
        <v>31</v>
      </c>
      <c r="E54" s="12">
        <v>1</v>
      </c>
      <c r="F54" s="120"/>
      <c r="G54" s="119">
        <f t="shared" si="2"/>
        <v>0</v>
      </c>
      <c r="I54" s="22" t="s">
        <v>74</v>
      </c>
      <c r="J54"/>
      <c r="K54"/>
      <c r="L54"/>
      <c r="M54"/>
      <c r="N54"/>
      <c r="O54" s="25"/>
      <c r="P54" s="47"/>
      <c r="Q54" s="48"/>
      <c r="R54" s="25"/>
      <c r="S54" s="46"/>
      <c r="T54" s="25"/>
      <c r="U54" s="47"/>
      <c r="V54" s="48"/>
      <c r="W54" s="49"/>
      <c r="X54" s="3"/>
      <c r="Y54" s="3"/>
      <c r="Z54" s="3"/>
    </row>
    <row r="55" spans="1:26" ht="40.15" customHeight="1" x14ac:dyDescent="0.2">
      <c r="A55" s="11">
        <f t="shared" si="3"/>
        <v>42</v>
      </c>
      <c r="B55" s="103" t="s">
        <v>75</v>
      </c>
      <c r="C55" s="103"/>
      <c r="D55" s="114" t="s">
        <v>31</v>
      </c>
      <c r="E55" s="12">
        <v>1</v>
      </c>
      <c r="F55" s="120"/>
      <c r="G55" s="119">
        <f t="shared" si="2"/>
        <v>0</v>
      </c>
      <c r="I55" s="22" t="s">
        <v>74</v>
      </c>
      <c r="J55"/>
      <c r="K55"/>
      <c r="L55"/>
      <c r="M55"/>
      <c r="N55"/>
      <c r="O55" s="25"/>
      <c r="P55" s="47"/>
      <c r="Q55" s="48"/>
      <c r="R55" s="25"/>
      <c r="S55" s="46"/>
      <c r="T55" s="25"/>
      <c r="U55" s="47"/>
      <c r="V55" s="48"/>
      <c r="W55" s="49"/>
      <c r="X55" s="3"/>
      <c r="Y55" s="3"/>
      <c r="Z55" s="3"/>
    </row>
    <row r="56" spans="1:26" ht="41.45" customHeight="1" x14ac:dyDescent="0.2">
      <c r="A56" s="11">
        <f t="shared" si="3"/>
        <v>43</v>
      </c>
      <c r="B56" s="103" t="s">
        <v>76</v>
      </c>
      <c r="C56" s="103"/>
      <c r="D56" s="114" t="s">
        <v>31</v>
      </c>
      <c r="E56" s="12">
        <v>1</v>
      </c>
      <c r="F56" s="120"/>
      <c r="G56" s="119">
        <f t="shared" si="2"/>
        <v>0</v>
      </c>
      <c r="M56" s="25"/>
      <c r="N56" s="46"/>
      <c r="O56" s="25"/>
      <c r="P56" s="47"/>
      <c r="Q56" s="48"/>
      <c r="R56" s="25"/>
      <c r="S56" s="46"/>
      <c r="T56" s="25"/>
      <c r="U56" s="47"/>
      <c r="V56" s="48"/>
      <c r="W56" s="49"/>
      <c r="X56" s="3"/>
      <c r="Y56" s="3"/>
      <c r="Z56" s="3"/>
    </row>
    <row r="57" spans="1:26" ht="42.6" customHeight="1" x14ac:dyDescent="0.2">
      <c r="A57" s="11">
        <f t="shared" si="3"/>
        <v>44</v>
      </c>
      <c r="B57" s="103" t="s">
        <v>77</v>
      </c>
      <c r="C57" s="103"/>
      <c r="D57" s="114" t="s">
        <v>14</v>
      </c>
      <c r="E57" s="12">
        <v>30</v>
      </c>
      <c r="F57" s="120"/>
      <c r="G57" s="119">
        <f t="shared" si="2"/>
        <v>0</v>
      </c>
      <c r="M57" s="25"/>
      <c r="N57" s="46"/>
      <c r="O57" s="25"/>
      <c r="P57" s="47"/>
      <c r="Q57" s="48"/>
      <c r="R57" s="25"/>
      <c r="S57" s="46"/>
      <c r="T57" s="25"/>
      <c r="U57" s="47"/>
      <c r="V57" s="48"/>
      <c r="W57" s="49"/>
      <c r="X57" s="3"/>
      <c r="Y57" s="3"/>
      <c r="Z57" s="3"/>
    </row>
    <row r="58" spans="1:26" ht="34.9" customHeight="1" x14ac:dyDescent="0.2">
      <c r="A58" s="11">
        <f t="shared" si="3"/>
        <v>45</v>
      </c>
      <c r="B58" s="103" t="s">
        <v>78</v>
      </c>
      <c r="C58" s="103"/>
      <c r="D58" s="114" t="s">
        <v>14</v>
      </c>
      <c r="E58" s="12">
        <v>10</v>
      </c>
      <c r="F58" s="120"/>
      <c r="G58" s="119">
        <f t="shared" si="2"/>
        <v>0</v>
      </c>
      <c r="M58" s="25"/>
      <c r="N58" s="46"/>
      <c r="O58" s="25"/>
      <c r="P58" s="47"/>
      <c r="Q58" s="48"/>
      <c r="R58" s="25"/>
      <c r="S58" s="46"/>
      <c r="T58" s="25"/>
      <c r="U58" s="47"/>
      <c r="V58" s="48"/>
      <c r="W58" s="49"/>
      <c r="X58" s="3"/>
      <c r="Y58" s="3"/>
      <c r="Z58" s="3"/>
    </row>
    <row r="59" spans="1:26" ht="43.9" customHeight="1" x14ac:dyDescent="0.2">
      <c r="A59" s="11">
        <f t="shared" si="3"/>
        <v>46</v>
      </c>
      <c r="B59" s="103" t="s">
        <v>79</v>
      </c>
      <c r="C59" s="103"/>
      <c r="D59" s="114" t="s">
        <v>31</v>
      </c>
      <c r="E59" s="12">
        <v>1</v>
      </c>
      <c r="F59" s="120"/>
      <c r="G59" s="119">
        <f t="shared" si="2"/>
        <v>0</v>
      </c>
      <c r="M59" s="25"/>
      <c r="N59" s="46"/>
      <c r="O59" s="25"/>
      <c r="P59" s="47"/>
      <c r="Q59" s="48"/>
      <c r="R59" s="25"/>
      <c r="S59" s="46"/>
      <c r="T59" s="25"/>
      <c r="U59" s="47"/>
      <c r="V59" s="48"/>
      <c r="W59" s="49"/>
      <c r="X59" s="3"/>
      <c r="Y59" s="3"/>
      <c r="Z59" s="3"/>
    </row>
    <row r="60" spans="1:26" ht="42.6" customHeight="1" x14ac:dyDescent="0.2">
      <c r="A60" s="11">
        <f t="shared" si="3"/>
        <v>47</v>
      </c>
      <c r="B60" s="100" t="s">
        <v>80</v>
      </c>
      <c r="C60" s="100"/>
      <c r="D60" s="113" t="s">
        <v>17</v>
      </c>
      <c r="E60" s="12">
        <v>27</v>
      </c>
      <c r="F60" s="120"/>
      <c r="G60" s="119">
        <f t="shared" si="2"/>
        <v>0</v>
      </c>
      <c r="M60" s="25"/>
      <c r="N60" s="46"/>
      <c r="O60" s="25"/>
      <c r="P60" s="47"/>
      <c r="Q60" s="48"/>
      <c r="R60" s="25"/>
      <c r="S60" s="46"/>
      <c r="T60" s="25"/>
      <c r="U60" s="47"/>
      <c r="V60" s="48"/>
      <c r="W60" s="49"/>
      <c r="X60" s="3"/>
      <c r="Y60" s="3"/>
      <c r="Z60" s="3"/>
    </row>
    <row r="61" spans="1:26" ht="40.15" customHeight="1" x14ac:dyDescent="0.2">
      <c r="A61" s="11">
        <f t="shared" si="3"/>
        <v>48</v>
      </c>
      <c r="B61" s="100" t="s">
        <v>81</v>
      </c>
      <c r="C61" s="100"/>
      <c r="D61" s="113" t="s">
        <v>41</v>
      </c>
      <c r="E61" s="12">
        <v>170</v>
      </c>
      <c r="F61" s="120"/>
      <c r="G61" s="119">
        <f t="shared" si="2"/>
        <v>0</v>
      </c>
      <c r="M61" s="25"/>
      <c r="N61" s="46"/>
      <c r="O61" s="25"/>
      <c r="P61" s="47"/>
      <c r="Q61" s="48"/>
      <c r="R61" s="25"/>
      <c r="S61" s="46"/>
      <c r="T61" s="25"/>
      <c r="U61" s="47"/>
      <c r="V61" s="48"/>
      <c r="W61" s="49"/>
      <c r="X61" s="3"/>
      <c r="Y61" s="3"/>
      <c r="Z61" s="3"/>
    </row>
    <row r="62" spans="1:26" ht="42" customHeight="1" x14ac:dyDescent="0.2">
      <c r="A62" s="11">
        <f t="shared" si="3"/>
        <v>49</v>
      </c>
      <c r="B62" s="100" t="s">
        <v>82</v>
      </c>
      <c r="C62" s="100"/>
      <c r="D62" s="113" t="s">
        <v>31</v>
      </c>
      <c r="E62" s="12">
        <v>2</v>
      </c>
      <c r="F62" s="120"/>
      <c r="G62" s="119">
        <f t="shared" si="2"/>
        <v>0</v>
      </c>
      <c r="M62" s="25"/>
      <c r="N62" s="46"/>
      <c r="O62" s="25"/>
      <c r="P62" s="47"/>
      <c r="Q62" s="48"/>
      <c r="R62" s="25"/>
      <c r="S62" s="46"/>
      <c r="T62" s="25"/>
      <c r="U62" s="47"/>
      <c r="V62" s="48"/>
      <c r="W62" s="49"/>
      <c r="X62" s="3"/>
      <c r="Y62" s="3"/>
      <c r="Z62" s="3"/>
    </row>
    <row r="63" spans="1:26" ht="23.45" customHeight="1" x14ac:dyDescent="0.2">
      <c r="A63" s="158"/>
      <c r="B63" s="150"/>
      <c r="C63" s="151"/>
      <c r="D63" s="161"/>
      <c r="E63" s="162"/>
      <c r="F63" s="162"/>
      <c r="G63" s="162"/>
      <c r="J63" s="22"/>
      <c r="N63" s="46"/>
      <c r="O63" s="25"/>
    </row>
    <row r="64" spans="1:26" ht="55.9" customHeight="1" x14ac:dyDescent="0.25">
      <c r="A64" s="159"/>
      <c r="B64" s="152"/>
      <c r="C64" s="153"/>
      <c r="D64" s="127" t="s">
        <v>83</v>
      </c>
      <c r="E64" s="127"/>
      <c r="F64" s="127"/>
      <c r="G64" s="19">
        <f>SUM(G29:G62)</f>
        <v>0</v>
      </c>
      <c r="N64" s="46"/>
      <c r="O64" s="25"/>
    </row>
    <row r="65" spans="1:26" ht="15.6" customHeight="1" x14ac:dyDescent="0.2">
      <c r="A65" s="160"/>
      <c r="B65" s="154"/>
      <c r="C65" s="155"/>
      <c r="D65" s="161"/>
      <c r="E65" s="161"/>
      <c r="F65" s="161"/>
      <c r="G65" s="161"/>
      <c r="M65" s="25"/>
      <c r="N65" s="46"/>
      <c r="O65" s="25"/>
    </row>
    <row r="66" spans="1:26" ht="30" customHeight="1" x14ac:dyDescent="0.2">
      <c r="A66" s="11">
        <f>MAX(A25:A65)+1</f>
        <v>50</v>
      </c>
      <c r="B66" s="96" t="s">
        <v>84</v>
      </c>
      <c r="C66" s="97"/>
      <c r="D66" s="11" t="s">
        <v>37</v>
      </c>
      <c r="E66" s="150"/>
      <c r="F66" s="151"/>
      <c r="G66" s="110" t="s">
        <v>15</v>
      </c>
      <c r="M66" s="25"/>
      <c r="N66" s="46"/>
      <c r="O66" s="25"/>
    </row>
    <row r="67" spans="1:26" ht="30" customHeight="1" x14ac:dyDescent="0.2">
      <c r="A67" s="11">
        <f>1+A66</f>
        <v>51</v>
      </c>
      <c r="B67" s="96" t="s">
        <v>85</v>
      </c>
      <c r="C67" s="97"/>
      <c r="D67" s="11" t="s">
        <v>37</v>
      </c>
      <c r="E67" s="152"/>
      <c r="F67" s="153"/>
      <c r="G67" s="110" t="s">
        <v>15</v>
      </c>
      <c r="M67" s="25"/>
      <c r="N67" s="46"/>
      <c r="O67" s="25"/>
    </row>
    <row r="68" spans="1:26" ht="30" customHeight="1" x14ac:dyDescent="0.2">
      <c r="A68" s="11">
        <v>52</v>
      </c>
      <c r="B68" s="98" t="s">
        <v>86</v>
      </c>
      <c r="C68" s="99"/>
      <c r="D68" s="18" t="s">
        <v>37</v>
      </c>
      <c r="E68" s="154"/>
      <c r="F68" s="155"/>
      <c r="G68" s="110" t="s">
        <v>15</v>
      </c>
      <c r="M68" s="25"/>
      <c r="N68" s="46"/>
      <c r="O68" s="25"/>
    </row>
    <row r="69" spans="1:26" ht="62.45" customHeight="1" x14ac:dyDescent="0.25">
      <c r="A69" s="50"/>
      <c r="B69" s="156" t="s">
        <v>87</v>
      </c>
      <c r="C69" s="156"/>
      <c r="D69" s="157"/>
      <c r="E69" s="157"/>
      <c r="F69" s="157"/>
      <c r="G69" s="19">
        <f>SUM(G68,G67,G66,G64,G27)</f>
        <v>0</v>
      </c>
      <c r="K69" s="51"/>
      <c r="M69" s="25"/>
      <c r="N69" s="46"/>
      <c r="O69" s="25"/>
    </row>
    <row r="70" spans="1:26" ht="56.45" customHeight="1" x14ac:dyDescent="0.25">
      <c r="A70" s="11">
        <v>53</v>
      </c>
      <c r="B70" s="163" t="s">
        <v>88</v>
      </c>
      <c r="C70" s="164"/>
      <c r="D70" s="165" t="s">
        <v>89</v>
      </c>
      <c r="E70" s="166"/>
      <c r="F70" s="167"/>
      <c r="G70" s="118">
        <f>SUM(G69*10%)</f>
        <v>0</v>
      </c>
      <c r="H70" s="52"/>
      <c r="I70" s="53"/>
      <c r="M70" s="25"/>
      <c r="N70" s="46"/>
      <c r="O70" s="25"/>
    </row>
    <row r="71" spans="1:26" ht="66.599999999999994" customHeight="1" x14ac:dyDescent="0.3">
      <c r="A71" s="50"/>
      <c r="B71" s="163" t="s">
        <v>90</v>
      </c>
      <c r="C71" s="164"/>
      <c r="D71" s="168"/>
      <c r="E71" s="169"/>
      <c r="F71" s="170"/>
      <c r="G71" s="54">
        <f>SUM(G70,G69)</f>
        <v>0</v>
      </c>
      <c r="M71" s="25"/>
      <c r="N71" s="46"/>
      <c r="O71" s="25"/>
    </row>
    <row r="72" spans="1:26" ht="34.9" customHeight="1" x14ac:dyDescent="0.25">
      <c r="A72" s="55"/>
      <c r="B72" s="171"/>
      <c r="C72" s="171"/>
      <c r="D72" s="171"/>
      <c r="E72" s="171"/>
      <c r="F72" s="56"/>
      <c r="G72" s="56"/>
      <c r="M72" s="25"/>
      <c r="N72" s="46"/>
      <c r="O72" s="25"/>
      <c r="P72" s="29"/>
      <c r="Q72" s="30"/>
      <c r="R72" s="25"/>
      <c r="S72" s="36"/>
      <c r="T72" s="29"/>
      <c r="U72" s="29"/>
      <c r="V72" s="30"/>
      <c r="W72" s="31"/>
      <c r="X72" s="3"/>
      <c r="Y72" s="3"/>
      <c r="Z72" s="3"/>
    </row>
    <row r="73" spans="1:26" ht="34.9" customHeight="1" x14ac:dyDescent="0.25">
      <c r="A73" s="57"/>
      <c r="B73" s="172"/>
      <c r="C73" s="172"/>
      <c r="D73" s="172"/>
      <c r="E73" s="172"/>
      <c r="F73" s="56"/>
      <c r="G73" s="56"/>
      <c r="M73" s="25"/>
      <c r="N73" s="46"/>
      <c r="O73" s="25"/>
      <c r="P73" s="29"/>
      <c r="Q73" s="30"/>
      <c r="R73" s="25"/>
      <c r="S73" s="36"/>
      <c r="T73" s="29"/>
      <c r="U73" s="29"/>
      <c r="V73" s="30"/>
      <c r="W73" s="31"/>
      <c r="X73" s="3"/>
      <c r="Y73" s="3"/>
      <c r="Z73" s="3"/>
    </row>
    <row r="74" spans="1:26" ht="34.9" customHeight="1" x14ac:dyDescent="0.25">
      <c r="A74" s="57"/>
      <c r="B74" s="172"/>
      <c r="C74" s="172"/>
      <c r="D74" s="172"/>
      <c r="E74" s="172"/>
      <c r="F74" s="56"/>
      <c r="G74" s="56"/>
      <c r="M74" s="25"/>
      <c r="N74" s="46"/>
      <c r="O74" s="25"/>
      <c r="P74" s="29"/>
      <c r="Q74" s="30"/>
      <c r="R74" s="25"/>
      <c r="S74" s="36"/>
      <c r="T74" s="29"/>
      <c r="U74" s="29"/>
      <c r="V74" s="30"/>
      <c r="W74" s="31"/>
      <c r="X74" s="3"/>
      <c r="Y74" s="3"/>
      <c r="Z74" s="3"/>
    </row>
    <row r="75" spans="1:26" ht="34.9" customHeight="1" x14ac:dyDescent="0.25">
      <c r="A75" s="55"/>
      <c r="B75" s="58"/>
      <c r="C75" s="58"/>
      <c r="D75" s="59"/>
      <c r="E75" s="60"/>
      <c r="F75" s="56"/>
      <c r="G75" s="56"/>
      <c r="M75" s="25"/>
      <c r="N75" s="46"/>
      <c r="O75" s="25"/>
      <c r="P75" s="29"/>
      <c r="Q75" s="30"/>
      <c r="R75" s="25"/>
      <c r="S75" s="36"/>
      <c r="T75" s="29"/>
      <c r="U75" s="29"/>
      <c r="V75" s="30"/>
      <c r="W75" s="31"/>
      <c r="X75" s="3"/>
      <c r="Y75" s="3"/>
      <c r="Z75" s="3"/>
    </row>
    <row r="76" spans="1:26" ht="12.6" hidden="1" customHeight="1" x14ac:dyDescent="0.2">
      <c r="A76" s="61"/>
      <c r="B76" s="62"/>
      <c r="D76" s="64" t="s">
        <v>91</v>
      </c>
      <c r="E76" s="65">
        <v>25.8</v>
      </c>
      <c r="F76" s="66" t="s">
        <v>92</v>
      </c>
      <c r="G76" s="66" t="s">
        <v>93</v>
      </c>
      <c r="M76" s="25"/>
      <c r="N76" s="46"/>
      <c r="O76" s="25"/>
      <c r="P76" s="47"/>
      <c r="Q76" s="48"/>
      <c r="R76" s="25"/>
      <c r="S76" s="46"/>
      <c r="T76" s="25"/>
      <c r="U76" s="47"/>
      <c r="V76" s="48"/>
      <c r="W76" s="49"/>
      <c r="X76" s="3"/>
      <c r="Y76" s="3"/>
      <c r="Z76" s="3"/>
    </row>
    <row r="77" spans="1:26" ht="12.95" customHeight="1" x14ac:dyDescent="0.2">
      <c r="A77" s="64"/>
      <c r="D77" s="64"/>
      <c r="E77" s="67"/>
      <c r="G77" s="68"/>
      <c r="M77" s="25"/>
      <c r="N77" s="46"/>
      <c r="O77" s="25"/>
      <c r="P77" s="47"/>
      <c r="Q77" s="48"/>
      <c r="R77" s="25"/>
      <c r="S77" s="46"/>
      <c r="T77" s="25"/>
      <c r="U77" s="47"/>
      <c r="V77" s="48"/>
      <c r="W77" s="49"/>
      <c r="X77" s="3"/>
      <c r="Y77" s="3"/>
      <c r="Z77" s="3"/>
    </row>
    <row r="78" spans="1:26" ht="12.95" customHeight="1" x14ac:dyDescent="0.2">
      <c r="A78" s="61"/>
      <c r="B78" s="62"/>
      <c r="C78" s="22"/>
      <c r="D78" s="64"/>
      <c r="E78" s="69"/>
      <c r="F78" s="1"/>
      <c r="G78" s="1"/>
      <c r="M78" s="25"/>
      <c r="N78" s="46"/>
      <c r="O78" s="25"/>
      <c r="P78" s="47"/>
      <c r="Q78" s="48"/>
      <c r="R78" s="25"/>
      <c r="S78" s="46"/>
      <c r="T78" s="25"/>
      <c r="U78" s="47"/>
      <c r="V78" s="48"/>
      <c r="W78" s="49"/>
      <c r="X78" s="3"/>
      <c r="Y78" s="3"/>
      <c r="Z78" s="3"/>
    </row>
    <row r="79" spans="1:26" ht="12.95" customHeight="1" x14ac:dyDescent="0.2">
      <c r="A79" s="61"/>
      <c r="B79" s="62"/>
      <c r="D79" s="64"/>
      <c r="E79" s="69"/>
      <c r="F79" s="1"/>
      <c r="G79" s="1"/>
      <c r="M79" s="25"/>
      <c r="N79" s="46"/>
      <c r="O79" s="25"/>
      <c r="P79" s="47"/>
      <c r="Q79" s="48"/>
      <c r="R79" s="25"/>
      <c r="S79" s="46"/>
      <c r="T79" s="25"/>
      <c r="U79" s="47"/>
      <c r="V79" s="48"/>
      <c r="W79" s="49"/>
      <c r="X79" s="3"/>
      <c r="Y79" s="3"/>
      <c r="Z79" s="3"/>
    </row>
    <row r="80" spans="1:26" ht="12.95" customHeight="1" x14ac:dyDescent="0.2">
      <c r="A80" s="61"/>
      <c r="B80" s="62"/>
      <c r="D80" s="64"/>
      <c r="E80" s="69"/>
      <c r="G80" s="69"/>
      <c r="M80" s="25"/>
      <c r="N80" s="46"/>
      <c r="O80" s="25"/>
      <c r="P80" s="47"/>
      <c r="Q80" s="48"/>
      <c r="R80" s="25"/>
      <c r="S80" s="46"/>
      <c r="T80" s="25"/>
      <c r="U80" s="47"/>
      <c r="V80" s="48"/>
      <c r="W80" s="49"/>
      <c r="X80" s="3"/>
      <c r="Y80" s="3"/>
      <c r="Z80" s="3"/>
    </row>
    <row r="81" spans="1:26" ht="12.95" customHeight="1" x14ac:dyDescent="0.2">
      <c r="A81" s="61"/>
      <c r="B81" s="62"/>
      <c r="D81" s="64"/>
      <c r="E81" s="70"/>
      <c r="M81" s="25"/>
      <c r="N81" s="46"/>
      <c r="O81" s="25"/>
      <c r="P81" s="47"/>
      <c r="Q81" s="48"/>
      <c r="R81" s="25"/>
      <c r="S81" s="46"/>
      <c r="T81" s="25"/>
      <c r="U81" s="47"/>
      <c r="V81" s="48"/>
      <c r="W81" s="49"/>
      <c r="X81" s="3"/>
      <c r="Y81" s="3"/>
      <c r="Z81" s="3"/>
    </row>
    <row r="82" spans="1:26" ht="12.95" customHeight="1" x14ac:dyDescent="0.2">
      <c r="A82" s="61"/>
      <c r="B82" s="62"/>
      <c r="D82" s="64"/>
      <c r="E82" s="70"/>
      <c r="G82" s="71"/>
      <c r="M82" s="25"/>
      <c r="N82" s="46"/>
      <c r="O82" s="25"/>
      <c r="P82" s="47"/>
      <c r="Q82" s="48"/>
      <c r="R82" s="25"/>
      <c r="S82" s="46"/>
      <c r="T82" s="25"/>
      <c r="U82" s="47"/>
      <c r="V82" s="48"/>
      <c r="W82" s="49"/>
      <c r="X82" s="3"/>
      <c r="Y82" s="3"/>
      <c r="Z82" s="3"/>
    </row>
    <row r="83" spans="1:26" ht="12.95" customHeight="1" x14ac:dyDescent="0.2">
      <c r="A83" s="1"/>
      <c r="D83" s="64"/>
      <c r="E83" s="70"/>
      <c r="G83" s="69"/>
      <c r="M83" s="25"/>
      <c r="N83" s="46"/>
      <c r="O83" s="25"/>
      <c r="P83" s="47"/>
      <c r="Q83" s="48"/>
      <c r="R83" s="25"/>
      <c r="S83" s="46"/>
      <c r="T83" s="25"/>
      <c r="U83" s="47"/>
      <c r="V83" s="48"/>
      <c r="W83" s="49"/>
      <c r="X83" s="3"/>
      <c r="Y83" s="3"/>
      <c r="Z83" s="3"/>
    </row>
    <row r="84" spans="1:26" ht="12.95" customHeight="1" x14ac:dyDescent="0.2">
      <c r="D84" s="64"/>
      <c r="E84" s="65"/>
      <c r="M84" s="25"/>
      <c r="N84" s="46"/>
      <c r="O84" s="25"/>
      <c r="P84" s="47"/>
      <c r="Q84" s="48"/>
      <c r="R84" s="25"/>
      <c r="S84" s="46"/>
      <c r="T84" s="25"/>
      <c r="U84" s="47"/>
      <c r="V84" s="48"/>
      <c r="W84" s="49"/>
      <c r="X84" s="3"/>
      <c r="Y84" s="3"/>
      <c r="Z84" s="3"/>
    </row>
    <row r="85" spans="1:26" ht="12.95" customHeight="1" x14ac:dyDescent="0.2">
      <c r="A85" s="1"/>
      <c r="B85" s="72"/>
      <c r="C85" s="72"/>
      <c r="D85" s="64"/>
      <c r="E85" s="65"/>
      <c r="M85" s="25"/>
      <c r="N85" s="46"/>
      <c r="O85" s="25"/>
      <c r="P85" s="47"/>
      <c r="Q85" s="48"/>
      <c r="R85" s="25"/>
      <c r="S85" s="46"/>
      <c r="T85" s="25"/>
      <c r="U85" s="47"/>
      <c r="V85" s="48"/>
      <c r="W85" s="49"/>
      <c r="X85" s="3"/>
      <c r="Y85" s="3"/>
      <c r="Z85" s="3"/>
    </row>
    <row r="86" spans="1:26" ht="12.95" customHeight="1" x14ac:dyDescent="0.2">
      <c r="D86" s="64"/>
      <c r="E86" s="65"/>
      <c r="G86" s="69"/>
      <c r="M86" s="25"/>
      <c r="N86" s="46"/>
      <c r="O86" s="25"/>
      <c r="P86" s="47"/>
      <c r="Q86" s="48"/>
      <c r="R86" s="25"/>
      <c r="S86" s="46"/>
      <c r="T86" s="25"/>
      <c r="U86" s="47"/>
      <c r="V86" s="48"/>
      <c r="W86" s="49"/>
      <c r="X86" s="3"/>
      <c r="Y86" s="3"/>
      <c r="Z86" s="3"/>
    </row>
    <row r="87" spans="1:26" ht="12.95" customHeight="1" x14ac:dyDescent="0.2">
      <c r="M87" s="25"/>
      <c r="N87" s="46"/>
      <c r="O87" s="25"/>
      <c r="P87" s="47"/>
      <c r="Q87" s="48"/>
      <c r="R87" s="25"/>
      <c r="S87" s="46"/>
      <c r="T87" s="25"/>
      <c r="U87" s="47"/>
      <c r="V87" s="48"/>
      <c r="W87" s="49"/>
      <c r="X87" s="3"/>
      <c r="Y87" s="3"/>
      <c r="Z87" s="3"/>
    </row>
    <row r="88" spans="1:26" ht="12.95" customHeight="1" x14ac:dyDescent="0.2">
      <c r="M88" s="25"/>
      <c r="N88" s="46"/>
      <c r="O88" s="25"/>
      <c r="P88" s="47"/>
      <c r="Q88" s="48"/>
      <c r="R88" s="25"/>
      <c r="S88" s="46"/>
      <c r="T88" s="25"/>
      <c r="U88" s="47"/>
      <c r="V88" s="48"/>
      <c r="W88" s="49"/>
      <c r="X88" s="3"/>
      <c r="Y88" s="3"/>
      <c r="Z88" s="3"/>
    </row>
    <row r="89" spans="1:26" ht="12.95" customHeight="1" x14ac:dyDescent="0.2">
      <c r="G89" s="69"/>
      <c r="M89" s="25"/>
      <c r="N89" s="46"/>
      <c r="O89" s="25"/>
      <c r="P89" s="47"/>
      <c r="Q89" s="48"/>
      <c r="R89" s="25"/>
      <c r="S89" s="46"/>
      <c r="T89" s="25"/>
      <c r="U89" s="47"/>
      <c r="V89" s="48"/>
      <c r="W89" s="49"/>
      <c r="X89" s="3"/>
      <c r="Y89" s="3"/>
      <c r="Z89" s="3"/>
    </row>
    <row r="90" spans="1:26" ht="12.95" customHeight="1" x14ac:dyDescent="0.2">
      <c r="M90" s="25"/>
      <c r="N90" s="46"/>
      <c r="O90" s="25"/>
      <c r="P90" s="52"/>
      <c r="Q90" s="48"/>
      <c r="R90" s="25"/>
      <c r="S90" s="3"/>
      <c r="T90" s="25"/>
      <c r="U90" s="52"/>
      <c r="V90" s="48"/>
      <c r="W90" s="48"/>
      <c r="X90" s="3"/>
      <c r="Y90" s="3"/>
      <c r="Z90" s="3"/>
    </row>
    <row r="91" spans="1:26" ht="12.95" customHeight="1" x14ac:dyDescent="0.25">
      <c r="H91" s="26"/>
      <c r="M91" s="25"/>
      <c r="N91" s="46"/>
      <c r="O91" s="25"/>
      <c r="P91" s="52"/>
      <c r="Q91" s="48"/>
      <c r="R91" s="25"/>
      <c r="S91" s="3"/>
      <c r="T91" s="25"/>
      <c r="U91" s="52"/>
      <c r="V91" s="48"/>
      <c r="W91" s="48"/>
      <c r="X91" s="3"/>
      <c r="Y91" s="3"/>
      <c r="Z91" s="3"/>
    </row>
    <row r="92" spans="1:26" ht="12.95" customHeight="1" x14ac:dyDescent="0.25">
      <c r="G92" s="69"/>
      <c r="H92" s="26"/>
      <c r="M92" s="25"/>
      <c r="N92" s="46"/>
      <c r="O92" s="25"/>
      <c r="P92" s="47"/>
      <c r="Q92" s="48"/>
      <c r="R92" s="25"/>
      <c r="S92" s="46"/>
      <c r="T92" s="25"/>
      <c r="U92" s="47"/>
      <c r="V92" s="48"/>
      <c r="W92" s="49"/>
      <c r="X92" s="3"/>
      <c r="Y92" s="3"/>
      <c r="Z92" s="3"/>
    </row>
    <row r="93" spans="1:26" ht="12.95" customHeight="1" x14ac:dyDescent="0.2">
      <c r="J93" s="3"/>
      <c r="K93" s="3"/>
      <c r="L93" s="3"/>
      <c r="M93" s="25"/>
      <c r="N93" s="3"/>
      <c r="O93" s="25"/>
      <c r="P93" s="74"/>
      <c r="Q93" s="48"/>
      <c r="R93" s="25"/>
      <c r="S93" s="3"/>
      <c r="T93" s="25"/>
      <c r="U93" s="75"/>
      <c r="V93" s="48"/>
      <c r="W93" s="48"/>
      <c r="X93" s="3"/>
      <c r="Y93" s="3"/>
      <c r="Z93" s="3"/>
    </row>
    <row r="94" spans="1:26" ht="12.95" customHeight="1" x14ac:dyDescent="0.2">
      <c r="J94" s="3"/>
      <c r="K94" s="3"/>
      <c r="L94" s="3"/>
      <c r="M94" s="25"/>
      <c r="N94" s="3"/>
      <c r="O94" s="25"/>
      <c r="P94" s="74"/>
      <c r="Q94" s="48"/>
      <c r="R94" s="25"/>
      <c r="S94" s="3"/>
      <c r="T94" s="25"/>
      <c r="U94" s="75"/>
      <c r="V94" s="48"/>
      <c r="W94" s="48"/>
      <c r="X94" s="3"/>
      <c r="Y94" s="3"/>
      <c r="Z94" s="3"/>
    </row>
    <row r="95" spans="1:26" ht="12.95" customHeight="1" x14ac:dyDescent="0.2">
      <c r="I95" s="52"/>
      <c r="J95" s="3"/>
      <c r="K95" s="3"/>
      <c r="L95" s="3"/>
      <c r="M95" s="25"/>
      <c r="N95" s="3"/>
      <c r="O95" s="25"/>
      <c r="P95" s="76"/>
      <c r="Q95" s="48"/>
      <c r="R95" s="25"/>
      <c r="S95" s="3"/>
      <c r="T95" s="25"/>
      <c r="U95" s="47"/>
      <c r="V95" s="48"/>
      <c r="W95" s="48"/>
      <c r="X95" s="3"/>
      <c r="Y95" s="3"/>
      <c r="Z95" s="3"/>
    </row>
    <row r="96" spans="1:26" ht="12.95" customHeight="1" x14ac:dyDescent="0.2">
      <c r="I96" s="3"/>
      <c r="J96" s="3"/>
      <c r="K96" s="3"/>
      <c r="L96" s="3"/>
      <c r="M96" s="25"/>
      <c r="N96" s="3"/>
      <c r="O96" s="25"/>
      <c r="P96" s="76"/>
      <c r="Q96" s="48"/>
      <c r="R96" s="77"/>
      <c r="S96" s="78"/>
      <c r="T96" s="79"/>
      <c r="U96" s="80"/>
      <c r="V96" s="81"/>
      <c r="W96" s="81"/>
      <c r="X96" s="82"/>
    </row>
    <row r="97" spans="9:19" ht="12.95" customHeight="1" x14ac:dyDescent="0.2">
      <c r="I97" s="3"/>
      <c r="J97" s="3"/>
      <c r="K97" s="3"/>
      <c r="L97" s="3"/>
      <c r="M97" s="3"/>
      <c r="N97" s="3"/>
      <c r="O97" s="3"/>
      <c r="P97" s="33"/>
      <c r="Q97" s="3"/>
      <c r="R97" s="3"/>
      <c r="S97" s="3"/>
    </row>
    <row r="98" spans="9:19" ht="12.95" customHeight="1" x14ac:dyDescent="0.2"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9:19" x14ac:dyDescent="0.2">
      <c r="I99" s="3"/>
      <c r="J99" s="3"/>
      <c r="K99" s="3"/>
      <c r="L99" s="83"/>
      <c r="M99" s="3"/>
      <c r="N99" s="3"/>
      <c r="O99" s="3"/>
      <c r="P99" s="3"/>
      <c r="Q99" s="83"/>
      <c r="R99" s="83"/>
      <c r="S99" s="3"/>
    </row>
    <row r="100" spans="9:19" x14ac:dyDescent="0.2"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9:19" ht="12.75" customHeight="1" x14ac:dyDescent="0.25">
      <c r="I101" s="64"/>
      <c r="K101" s="26"/>
      <c r="L101" s="26"/>
      <c r="M101" s="26"/>
      <c r="N101" s="26"/>
      <c r="O101" s="26"/>
      <c r="P101" s="26"/>
      <c r="Q101" s="3"/>
      <c r="R101" s="3"/>
      <c r="S101" s="3"/>
    </row>
    <row r="102" spans="9:19" ht="12.75" customHeight="1" x14ac:dyDescent="0.25">
      <c r="I102" s="26"/>
      <c r="J102" s="26"/>
      <c r="K102" s="26"/>
      <c r="L102" s="84"/>
      <c r="M102" s="84"/>
      <c r="N102" s="85"/>
      <c r="O102" s="22"/>
      <c r="P102" s="84"/>
      <c r="Q102" s="84"/>
      <c r="R102" s="65"/>
      <c r="S102" s="3"/>
    </row>
    <row r="103" spans="9:19" ht="12.75" customHeight="1" x14ac:dyDescent="0.25">
      <c r="I103" s="26"/>
      <c r="J103" s="84"/>
      <c r="K103" s="84"/>
      <c r="L103" s="84"/>
      <c r="M103" s="84"/>
      <c r="N103" s="26"/>
      <c r="O103" s="22"/>
      <c r="P103" s="65"/>
      <c r="Q103" s="65"/>
    </row>
    <row r="104" spans="9:19" ht="12.75" customHeight="1" x14ac:dyDescent="0.25">
      <c r="I104" s="26"/>
      <c r="J104" s="22"/>
      <c r="K104" s="69"/>
      <c r="L104" s="86"/>
      <c r="M104" s="86"/>
      <c r="N104" s="26"/>
      <c r="O104" s="22"/>
      <c r="P104" s="65"/>
      <c r="Q104" s="65"/>
    </row>
    <row r="105" spans="9:19" ht="12.75" customHeight="1" x14ac:dyDescent="0.25">
      <c r="I105" s="26"/>
      <c r="J105" s="26"/>
      <c r="K105" s="26"/>
      <c r="L105" s="26"/>
      <c r="M105" s="26"/>
      <c r="N105" s="26"/>
      <c r="O105" s="22"/>
      <c r="P105" s="65"/>
      <c r="Q105" s="65"/>
    </row>
    <row r="106" spans="9:19" ht="12.75" customHeight="1" x14ac:dyDescent="0.2"/>
    <row r="107" spans="9:19" ht="12.75" customHeight="1" x14ac:dyDescent="0.2"/>
  </sheetData>
  <sheetProtection algorithmName="SHA-512" hashValue="ZQBufbj7AouIvzTHwRsG5ErSakHF+pPHzanShxEcitO0DdpKO3N9Kt1qg8JWaCK+m4nTlQBh/WGtMF4t/5JBPg==" saltValue="96VOj9lt8ZqpWIKbqwBpKQ==" spinCount="100000" sheet="1" objects="1" scenarios="1"/>
  <mergeCells count="26">
    <mergeCell ref="B70:C70"/>
    <mergeCell ref="D70:F70"/>
    <mergeCell ref="B71:C71"/>
    <mergeCell ref="D71:F71"/>
    <mergeCell ref="B72:E74"/>
    <mergeCell ref="E66:F68"/>
    <mergeCell ref="B69:C69"/>
    <mergeCell ref="D69:F69"/>
    <mergeCell ref="A63:A65"/>
    <mergeCell ref="B63:C65"/>
    <mergeCell ref="D63:G63"/>
    <mergeCell ref="D64:F64"/>
    <mergeCell ref="D65:G65"/>
    <mergeCell ref="A26:G26"/>
    <mergeCell ref="A27:C27"/>
    <mergeCell ref="D27:F27"/>
    <mergeCell ref="A28:G28"/>
    <mergeCell ref="A1:G1"/>
    <mergeCell ref="A2:G2"/>
    <mergeCell ref="A3:G3"/>
    <mergeCell ref="A4:G4"/>
    <mergeCell ref="A5:G5"/>
    <mergeCell ref="A6:G7"/>
    <mergeCell ref="A8:G8"/>
    <mergeCell ref="B9:C9"/>
    <mergeCell ref="A10:G10"/>
  </mergeCells>
  <printOptions horizontalCentered="1"/>
  <pageMargins left="0.5" right="0.5" top="0.75" bottom="0.75" header="0.3" footer="0.3"/>
  <pageSetup scale="75" firstPageNumber="2" orientation="portrait" r:id="rId1"/>
  <headerFooter>
    <oddHeader>&amp;RIFB# 15-2089-DS</oddHeader>
    <oddFooter>&amp;L&amp;9**Only change is verbiage
 change to subtotal's and 
the placement of lines 
50-52, no quantities or
descriptions change**&amp;C&amp;10BID "A"
ADDENDUM # 3&amp;R&amp;10&amp;P of &amp;N</oddFooter>
  </headerFooter>
  <rowBreaks count="3" manualBreakCount="3">
    <brk id="27" max="6" man="1"/>
    <brk id="48" max="6" man="1"/>
    <brk id="6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7"/>
  <sheetViews>
    <sheetView view="pageBreakPreview" zoomScaleNormal="100" zoomScaleSheetLayoutView="100" workbookViewId="0">
      <selection activeCell="G68" sqref="G68"/>
    </sheetView>
  </sheetViews>
  <sheetFormatPr defaultColWidth="8.88671875" defaultRowHeight="12.75" x14ac:dyDescent="0.2"/>
  <cols>
    <col min="1" max="1" width="6.77734375" style="22" customWidth="1"/>
    <col min="2" max="2" width="29.77734375" style="63" customWidth="1"/>
    <col min="3" max="3" width="11.77734375" style="63" customWidth="1"/>
    <col min="4" max="4" width="7.77734375" style="22" customWidth="1"/>
    <col min="5" max="5" width="8.77734375" style="73" customWidth="1"/>
    <col min="6" max="6" width="11.5546875" style="66" customWidth="1"/>
    <col min="7" max="7" width="17.77734375" style="66" customWidth="1"/>
    <col min="8" max="8" width="3.77734375" style="1" customWidth="1"/>
    <col min="9" max="9" width="5.77734375" style="1" customWidth="1"/>
    <col min="10" max="18" width="6.77734375" style="1" customWidth="1"/>
    <col min="19" max="22" width="8.21875" style="1" customWidth="1"/>
    <col min="23" max="16384" width="8.88671875" style="1"/>
  </cols>
  <sheetData>
    <row r="1" spans="1:26" ht="24" customHeight="1" x14ac:dyDescent="0.25">
      <c r="A1" s="130" t="s">
        <v>0</v>
      </c>
      <c r="B1" s="131"/>
      <c r="C1" s="131"/>
      <c r="D1" s="131"/>
      <c r="E1" s="131"/>
      <c r="F1" s="131"/>
      <c r="G1" s="132"/>
    </row>
    <row r="2" spans="1:26" ht="25.9" customHeight="1" x14ac:dyDescent="0.25">
      <c r="A2" s="133" t="s">
        <v>1</v>
      </c>
      <c r="B2" s="134"/>
      <c r="C2" s="134"/>
      <c r="D2" s="134"/>
      <c r="E2" s="134"/>
      <c r="F2" s="134"/>
      <c r="G2" s="135"/>
    </row>
    <row r="3" spans="1:26" ht="23.45" customHeight="1" x14ac:dyDescent="0.25">
      <c r="A3" s="133" t="s">
        <v>102</v>
      </c>
      <c r="B3" s="134"/>
      <c r="C3" s="134"/>
      <c r="D3" s="134"/>
      <c r="E3" s="134"/>
      <c r="F3" s="134"/>
      <c r="G3" s="135"/>
    </row>
    <row r="4" spans="1:26" ht="24.6" customHeight="1" x14ac:dyDescent="0.25">
      <c r="A4" s="133" t="s">
        <v>2</v>
      </c>
      <c r="B4" s="134"/>
      <c r="C4" s="134"/>
      <c r="D4" s="134"/>
      <c r="E4" s="134"/>
      <c r="F4" s="134"/>
      <c r="G4" s="135"/>
    </row>
    <row r="5" spans="1:26" ht="27" customHeight="1" thickBot="1" x14ac:dyDescent="0.3">
      <c r="A5" s="136" t="s">
        <v>94</v>
      </c>
      <c r="B5" s="137"/>
      <c r="C5" s="137"/>
      <c r="D5" s="137"/>
      <c r="E5" s="137"/>
      <c r="F5" s="137"/>
      <c r="G5" s="138"/>
    </row>
    <row r="6" spans="1:26" ht="15.6" customHeight="1" x14ac:dyDescent="0.2">
      <c r="A6" s="139" t="s">
        <v>100</v>
      </c>
      <c r="B6" s="140"/>
      <c r="C6" s="140"/>
      <c r="D6" s="140"/>
      <c r="E6" s="140"/>
      <c r="F6" s="140"/>
      <c r="G6" s="141"/>
    </row>
    <row r="7" spans="1:26" ht="29.45" customHeight="1" thickBot="1" x14ac:dyDescent="0.25">
      <c r="A7" s="142"/>
      <c r="B7" s="143"/>
      <c r="C7" s="143"/>
      <c r="D7" s="143"/>
      <c r="E7" s="143"/>
      <c r="F7" s="143"/>
      <c r="G7" s="144"/>
    </row>
    <row r="8" spans="1:26" ht="30" customHeight="1" thickBot="1" x14ac:dyDescent="0.3">
      <c r="A8" s="145" t="s">
        <v>4</v>
      </c>
      <c r="B8" s="146"/>
      <c r="C8" s="146"/>
      <c r="D8" s="146"/>
      <c r="E8" s="146"/>
      <c r="F8" s="146"/>
      <c r="G8" s="147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/>
      <c r="Y8" s="3"/>
      <c r="Z8" s="3"/>
    </row>
    <row r="9" spans="1:26" s="7" customFormat="1" ht="49.15" customHeight="1" x14ac:dyDescent="0.25">
      <c r="A9" s="4" t="s">
        <v>5</v>
      </c>
      <c r="B9" s="148" t="s">
        <v>6</v>
      </c>
      <c r="C9" s="148"/>
      <c r="D9" s="4" t="s">
        <v>7</v>
      </c>
      <c r="E9" s="5" t="s">
        <v>8</v>
      </c>
      <c r="F9" s="6" t="s">
        <v>9</v>
      </c>
      <c r="G9" s="6" t="s">
        <v>10</v>
      </c>
      <c r="M9" s="8"/>
      <c r="N9" s="9"/>
      <c r="O9" s="8"/>
      <c r="P9" s="8"/>
      <c r="Q9" s="8"/>
      <c r="R9" s="8"/>
      <c r="S9" s="9"/>
      <c r="T9" s="8"/>
      <c r="U9" s="8"/>
      <c r="V9" s="8"/>
      <c r="W9" s="8"/>
      <c r="X9" s="10"/>
      <c r="Y9" s="10"/>
      <c r="Z9" s="10"/>
    </row>
    <row r="10" spans="1:26" s="7" customFormat="1" ht="18" x14ac:dyDescent="0.25">
      <c r="A10" s="173" t="s">
        <v>11</v>
      </c>
      <c r="B10" s="173"/>
      <c r="C10" s="173"/>
      <c r="D10" s="173"/>
      <c r="E10" s="173"/>
      <c r="F10" s="173"/>
      <c r="G10" s="173"/>
      <c r="J10" s="7" t="s">
        <v>12</v>
      </c>
      <c r="M10" s="8"/>
      <c r="N10" s="9"/>
      <c r="O10" s="8"/>
      <c r="P10" s="8"/>
      <c r="Q10" s="8"/>
      <c r="R10" s="8"/>
      <c r="S10" s="9"/>
      <c r="T10" s="8"/>
      <c r="U10" s="8"/>
      <c r="V10" s="8"/>
      <c r="W10" s="8"/>
      <c r="X10" s="10"/>
      <c r="Y10" s="10"/>
      <c r="Z10" s="10"/>
    </row>
    <row r="11" spans="1:26" s="13" customFormat="1" ht="34.9" customHeight="1" x14ac:dyDescent="0.25">
      <c r="A11" s="11">
        <v>1</v>
      </c>
      <c r="B11" s="100" t="s">
        <v>13</v>
      </c>
      <c r="C11" s="100" t="s">
        <v>14</v>
      </c>
      <c r="D11" s="18" t="s">
        <v>14</v>
      </c>
      <c r="E11" s="12">
        <v>40</v>
      </c>
      <c r="F11" s="121"/>
      <c r="G11" s="119">
        <f>+E11*F11</f>
        <v>0</v>
      </c>
      <c r="M11" s="14"/>
      <c r="N11" s="15"/>
      <c r="O11" s="14"/>
      <c r="P11" s="14"/>
      <c r="Q11" s="14"/>
      <c r="R11" s="14"/>
      <c r="S11" s="15"/>
      <c r="T11" s="14"/>
      <c r="U11" s="14"/>
      <c r="V11" s="14"/>
      <c r="W11" s="14"/>
      <c r="X11" s="16"/>
      <c r="Y11" s="16"/>
      <c r="Z11" s="16"/>
    </row>
    <row r="12" spans="1:26" s="13" customFormat="1" ht="46.15" customHeight="1" x14ac:dyDescent="0.25">
      <c r="A12" s="11">
        <f>A11+1</f>
        <v>2</v>
      </c>
      <c r="B12" s="100" t="s">
        <v>16</v>
      </c>
      <c r="C12" s="100" t="s">
        <v>17</v>
      </c>
      <c r="D12" s="11" t="s">
        <v>17</v>
      </c>
      <c r="E12" s="12">
        <v>9</v>
      </c>
      <c r="F12" s="120"/>
      <c r="G12" s="119">
        <f>SUM(E12*F12)</f>
        <v>0</v>
      </c>
      <c r="M12" s="14"/>
      <c r="N12" s="15"/>
      <c r="O12" s="14"/>
      <c r="P12" s="14"/>
      <c r="Q12" s="14"/>
      <c r="R12" s="14"/>
      <c r="S12" s="15"/>
      <c r="T12" s="14"/>
      <c r="U12" s="14"/>
      <c r="V12" s="14"/>
      <c r="W12" s="14"/>
      <c r="X12" s="16"/>
      <c r="Y12" s="16"/>
      <c r="Z12" s="16"/>
    </row>
    <row r="13" spans="1:26" s="13" customFormat="1" ht="45.75" x14ac:dyDescent="0.25">
      <c r="A13" s="11">
        <f t="shared" ref="A13:A25" si="0">A12+1</f>
        <v>3</v>
      </c>
      <c r="B13" s="100" t="s">
        <v>18</v>
      </c>
      <c r="C13" s="100" t="s">
        <v>17</v>
      </c>
      <c r="D13" s="11" t="s">
        <v>17</v>
      </c>
      <c r="E13" s="12">
        <v>94</v>
      </c>
      <c r="F13" s="120"/>
      <c r="G13" s="119">
        <f>SUM(E13*F13)</f>
        <v>0</v>
      </c>
      <c r="M13" s="14"/>
      <c r="N13" s="15"/>
      <c r="O13" s="14"/>
      <c r="P13" s="14"/>
      <c r="Q13" s="14"/>
      <c r="R13" s="14"/>
      <c r="S13" s="15"/>
      <c r="T13" s="14"/>
      <c r="U13" s="14"/>
      <c r="V13" s="14"/>
      <c r="W13" s="14"/>
      <c r="X13" s="16"/>
      <c r="Y13" s="16"/>
      <c r="Z13" s="16"/>
    </row>
    <row r="14" spans="1:26" s="13" customFormat="1" ht="39.6" customHeight="1" x14ac:dyDescent="0.25">
      <c r="A14" s="11">
        <f t="shared" si="0"/>
        <v>4</v>
      </c>
      <c r="B14" s="101" t="s">
        <v>19</v>
      </c>
      <c r="C14" s="100" t="s">
        <v>17</v>
      </c>
      <c r="D14" s="11" t="s">
        <v>17</v>
      </c>
      <c r="E14" s="12">
        <v>24</v>
      </c>
      <c r="F14" s="120"/>
      <c r="G14" s="119">
        <f t="shared" ref="G14:G25" si="1">SUM(E14*F14)</f>
        <v>0</v>
      </c>
      <c r="M14" s="14"/>
      <c r="N14" s="15"/>
      <c r="O14" s="14"/>
      <c r="P14" s="14"/>
      <c r="Q14" s="14"/>
      <c r="R14" s="14"/>
      <c r="S14" s="15"/>
      <c r="T14" s="14"/>
      <c r="U14" s="14"/>
      <c r="V14" s="14"/>
      <c r="W14" s="14"/>
      <c r="X14" s="16"/>
      <c r="Y14" s="16"/>
      <c r="Z14" s="16"/>
    </row>
    <row r="15" spans="1:26" s="13" customFormat="1" ht="34.9" customHeight="1" x14ac:dyDescent="0.25">
      <c r="A15" s="11">
        <f t="shared" si="0"/>
        <v>5</v>
      </c>
      <c r="B15" s="100" t="s">
        <v>20</v>
      </c>
      <c r="C15" s="100" t="s">
        <v>17</v>
      </c>
      <c r="D15" s="11" t="s">
        <v>17</v>
      </c>
      <c r="E15" s="12">
        <v>226</v>
      </c>
      <c r="F15" s="120"/>
      <c r="G15" s="119">
        <f t="shared" si="1"/>
        <v>0</v>
      </c>
      <c r="M15" s="14"/>
      <c r="N15" s="15"/>
      <c r="O15" s="14"/>
      <c r="P15" s="14"/>
      <c r="Q15" s="14"/>
      <c r="R15" s="14"/>
      <c r="S15" s="15"/>
      <c r="T15" s="14"/>
      <c r="U15" s="14"/>
      <c r="V15" s="14"/>
      <c r="W15" s="14"/>
      <c r="X15" s="16"/>
      <c r="Y15" s="16"/>
      <c r="Z15" s="16"/>
    </row>
    <row r="16" spans="1:26" s="13" customFormat="1" ht="34.9" customHeight="1" x14ac:dyDescent="0.25">
      <c r="A16" s="11">
        <f t="shared" si="0"/>
        <v>6</v>
      </c>
      <c r="B16" s="100" t="s">
        <v>21</v>
      </c>
      <c r="C16" s="100" t="s">
        <v>22</v>
      </c>
      <c r="D16" s="11" t="s">
        <v>22</v>
      </c>
      <c r="E16" s="12">
        <v>8</v>
      </c>
      <c r="F16" s="120"/>
      <c r="G16" s="119">
        <f t="shared" si="1"/>
        <v>0</v>
      </c>
      <c r="M16" s="14"/>
      <c r="N16" s="15"/>
      <c r="O16" s="14"/>
      <c r="P16" s="14"/>
      <c r="Q16" s="14"/>
      <c r="R16" s="14"/>
      <c r="S16" s="15"/>
      <c r="T16" s="14"/>
      <c r="U16" s="14"/>
      <c r="V16" s="14"/>
      <c r="W16" s="14"/>
      <c r="X16" s="16"/>
      <c r="Y16" s="16"/>
      <c r="Z16" s="16"/>
    </row>
    <row r="17" spans="1:26" s="13" customFormat="1" ht="37.9" customHeight="1" x14ac:dyDescent="0.25">
      <c r="A17" s="11">
        <f t="shared" si="0"/>
        <v>7</v>
      </c>
      <c r="B17" s="100" t="s">
        <v>23</v>
      </c>
      <c r="C17" s="100" t="s">
        <v>24</v>
      </c>
      <c r="D17" s="11" t="s">
        <v>24</v>
      </c>
      <c r="E17" s="12">
        <v>25</v>
      </c>
      <c r="F17" s="120"/>
      <c r="G17" s="119">
        <f t="shared" si="1"/>
        <v>0</v>
      </c>
      <c r="M17" s="14"/>
      <c r="N17" s="15"/>
      <c r="O17" s="14"/>
      <c r="P17" s="14"/>
      <c r="Q17" s="14"/>
      <c r="R17" s="14"/>
      <c r="S17" s="15"/>
      <c r="T17" s="14"/>
      <c r="U17" s="14"/>
      <c r="V17" s="14"/>
      <c r="W17" s="14"/>
      <c r="X17" s="16"/>
      <c r="Y17" s="16"/>
      <c r="Z17" s="16"/>
    </row>
    <row r="18" spans="1:26" s="13" customFormat="1" ht="34.9" customHeight="1" x14ac:dyDescent="0.25">
      <c r="A18" s="11">
        <f t="shared" si="0"/>
        <v>8</v>
      </c>
      <c r="B18" s="100" t="s">
        <v>25</v>
      </c>
      <c r="C18" s="100" t="s">
        <v>14</v>
      </c>
      <c r="D18" s="111" t="s">
        <v>14</v>
      </c>
      <c r="E18" s="12">
        <v>812</v>
      </c>
      <c r="F18" s="120"/>
      <c r="G18" s="119">
        <f t="shared" si="1"/>
        <v>0</v>
      </c>
      <c r="M18" s="14"/>
      <c r="N18" s="15"/>
      <c r="O18" s="14"/>
      <c r="P18" s="14"/>
      <c r="Q18" s="14"/>
      <c r="R18" s="14"/>
      <c r="S18" s="15"/>
      <c r="T18" s="14"/>
      <c r="U18" s="14"/>
      <c r="V18" s="14"/>
      <c r="W18" s="14"/>
      <c r="X18" s="16"/>
      <c r="Y18" s="16"/>
      <c r="Z18" s="16"/>
    </row>
    <row r="19" spans="1:26" s="13" customFormat="1" ht="34.9" customHeight="1" x14ac:dyDescent="0.25">
      <c r="A19" s="11">
        <f t="shared" si="0"/>
        <v>9</v>
      </c>
      <c r="B19" s="100" t="s">
        <v>26</v>
      </c>
      <c r="C19" s="100" t="s">
        <v>14</v>
      </c>
      <c r="D19" s="111" t="s">
        <v>14</v>
      </c>
      <c r="E19" s="12">
        <v>156</v>
      </c>
      <c r="F19" s="120"/>
      <c r="G19" s="119">
        <f t="shared" si="1"/>
        <v>0</v>
      </c>
      <c r="L19" s="17" t="s">
        <v>27</v>
      </c>
      <c r="P19" s="14"/>
      <c r="Q19" s="14"/>
      <c r="R19" s="14"/>
      <c r="S19" s="15"/>
      <c r="T19" s="14"/>
      <c r="U19" s="14"/>
      <c r="V19" s="14"/>
      <c r="W19" s="14"/>
      <c r="X19" s="16"/>
      <c r="Y19" s="16"/>
      <c r="Z19" s="16"/>
    </row>
    <row r="20" spans="1:26" s="13" customFormat="1" ht="34.9" customHeight="1" x14ac:dyDescent="0.25">
      <c r="A20" s="11">
        <f t="shared" si="0"/>
        <v>10</v>
      </c>
      <c r="B20" s="100" t="s">
        <v>28</v>
      </c>
      <c r="C20" s="100" t="s">
        <v>29</v>
      </c>
      <c r="D20" s="11" t="s">
        <v>29</v>
      </c>
      <c r="E20" s="12">
        <f>O23</f>
        <v>780</v>
      </c>
      <c r="F20" s="120"/>
      <c r="G20" s="119">
        <f t="shared" si="1"/>
        <v>0</v>
      </c>
      <c r="L20" s="13">
        <v>90</v>
      </c>
      <c r="M20" s="13">
        <v>65</v>
      </c>
      <c r="N20" s="13">
        <v>0</v>
      </c>
      <c r="O20" s="13">
        <f>M20*N20</f>
        <v>0</v>
      </c>
      <c r="P20" s="14"/>
      <c r="Q20" s="14"/>
      <c r="R20" s="14"/>
      <c r="S20" s="15"/>
      <c r="T20" s="14"/>
      <c r="U20" s="14"/>
      <c r="V20" s="14"/>
      <c r="W20" s="14"/>
      <c r="X20" s="16"/>
      <c r="Y20" s="16"/>
      <c r="Z20" s="16"/>
    </row>
    <row r="21" spans="1:26" s="13" customFormat="1" ht="34.9" customHeight="1" x14ac:dyDescent="0.25">
      <c r="A21" s="11">
        <f t="shared" si="0"/>
        <v>11</v>
      </c>
      <c r="B21" s="100" t="s">
        <v>30</v>
      </c>
      <c r="C21" s="100" t="s">
        <v>31</v>
      </c>
      <c r="D21" s="11" t="s">
        <v>31</v>
      </c>
      <c r="E21" s="12">
        <v>10</v>
      </c>
      <c r="F21" s="120"/>
      <c r="G21" s="119">
        <f t="shared" si="1"/>
        <v>0</v>
      </c>
      <c r="L21" s="13">
        <v>45</v>
      </c>
      <c r="M21" s="13">
        <v>60</v>
      </c>
      <c r="N21" s="13">
        <v>13</v>
      </c>
      <c r="O21" s="13">
        <f>M21*N21</f>
        <v>780</v>
      </c>
      <c r="P21" s="14"/>
      <c r="Q21" s="14"/>
      <c r="R21" s="14"/>
      <c r="S21" s="15"/>
      <c r="T21" s="14"/>
      <c r="U21" s="14"/>
      <c r="V21" s="14"/>
      <c r="W21" s="14"/>
      <c r="X21" s="16"/>
      <c r="Y21" s="16"/>
      <c r="Z21" s="16"/>
    </row>
    <row r="22" spans="1:26" s="13" customFormat="1" ht="34.9" customHeight="1" x14ac:dyDescent="0.25">
      <c r="A22" s="11">
        <f t="shared" si="0"/>
        <v>12</v>
      </c>
      <c r="B22" s="100" t="s">
        <v>32</v>
      </c>
      <c r="C22" s="100" t="s">
        <v>31</v>
      </c>
      <c r="D22" s="11" t="s">
        <v>31</v>
      </c>
      <c r="E22" s="12">
        <v>1</v>
      </c>
      <c r="F22" s="120"/>
      <c r="G22" s="119">
        <f t="shared" si="1"/>
        <v>0</v>
      </c>
      <c r="L22" s="13" t="s">
        <v>33</v>
      </c>
      <c r="M22" s="13">
        <v>95</v>
      </c>
      <c r="N22" s="13">
        <v>0</v>
      </c>
      <c r="O22" s="13">
        <f>M22*N22</f>
        <v>0</v>
      </c>
      <c r="P22" s="14"/>
      <c r="Q22" s="14"/>
      <c r="R22" s="14"/>
      <c r="S22" s="15"/>
      <c r="T22" s="14"/>
      <c r="U22" s="14"/>
      <c r="V22" s="14"/>
      <c r="W22" s="14"/>
      <c r="X22" s="16"/>
      <c r="Y22" s="16"/>
      <c r="Z22" s="16"/>
    </row>
    <row r="23" spans="1:26" s="13" customFormat="1" ht="34.9" customHeight="1" x14ac:dyDescent="0.25">
      <c r="A23" s="11">
        <f t="shared" si="0"/>
        <v>13</v>
      </c>
      <c r="B23" s="100" t="s">
        <v>34</v>
      </c>
      <c r="C23" s="100" t="s">
        <v>31</v>
      </c>
      <c r="D23" s="11" t="s">
        <v>31</v>
      </c>
      <c r="E23" s="12">
        <v>1</v>
      </c>
      <c r="F23" s="120"/>
      <c r="G23" s="119">
        <f t="shared" si="1"/>
        <v>0</v>
      </c>
      <c r="O23" s="13">
        <f>SUM(O20:O22)</f>
        <v>780</v>
      </c>
      <c r="P23" s="14"/>
      <c r="Q23" s="14"/>
      <c r="R23" s="14"/>
      <c r="S23" s="15"/>
      <c r="T23" s="14"/>
      <c r="U23" s="14"/>
      <c r="V23" s="14"/>
      <c r="W23" s="14"/>
      <c r="X23" s="16"/>
      <c r="Y23" s="16"/>
      <c r="Z23" s="16"/>
    </row>
    <row r="24" spans="1:26" s="13" customFormat="1" ht="34.9" customHeight="1" x14ac:dyDescent="0.25">
      <c r="A24" s="11">
        <f t="shared" si="0"/>
        <v>14</v>
      </c>
      <c r="B24" s="100" t="s">
        <v>35</v>
      </c>
      <c r="C24" s="100" t="s">
        <v>31</v>
      </c>
      <c r="D24" s="11" t="s">
        <v>31</v>
      </c>
      <c r="E24" s="12">
        <v>1</v>
      </c>
      <c r="F24" s="120"/>
      <c r="G24" s="119">
        <f t="shared" si="1"/>
        <v>0</v>
      </c>
      <c r="M24" s="14"/>
      <c r="N24" s="15"/>
      <c r="O24" s="14"/>
      <c r="P24" s="14"/>
      <c r="Q24" s="14"/>
      <c r="R24" s="14"/>
      <c r="S24" s="15"/>
      <c r="T24" s="14"/>
      <c r="U24" s="14"/>
      <c r="V24" s="14"/>
      <c r="W24" s="14"/>
      <c r="X24" s="16"/>
      <c r="Y24" s="16"/>
      <c r="Z24" s="16"/>
    </row>
    <row r="25" spans="1:26" s="13" customFormat="1" ht="41.45" customHeight="1" x14ac:dyDescent="0.25">
      <c r="A25" s="11">
        <f t="shared" si="0"/>
        <v>15</v>
      </c>
      <c r="B25" s="101" t="s">
        <v>36</v>
      </c>
      <c r="C25" s="100" t="s">
        <v>37</v>
      </c>
      <c r="D25" s="18" t="s">
        <v>31</v>
      </c>
      <c r="E25" s="12">
        <v>1</v>
      </c>
      <c r="F25" s="120"/>
      <c r="G25" s="119">
        <f t="shared" si="1"/>
        <v>0</v>
      </c>
      <c r="M25" s="14"/>
      <c r="N25" s="15"/>
      <c r="O25" s="14"/>
      <c r="P25" s="14"/>
      <c r="Q25" s="14"/>
      <c r="R25" s="14"/>
      <c r="S25" s="15"/>
      <c r="T25" s="14"/>
      <c r="U25" s="14"/>
      <c r="V25" s="14"/>
      <c r="W25" s="14"/>
      <c r="X25" s="16"/>
      <c r="Y25" s="16"/>
      <c r="Z25" s="16"/>
    </row>
    <row r="26" spans="1:26" s="13" customFormat="1" ht="16.899999999999999" customHeight="1" x14ac:dyDescent="0.25">
      <c r="A26" s="123"/>
      <c r="B26" s="123"/>
      <c r="C26" s="123"/>
      <c r="D26" s="123"/>
      <c r="E26" s="123"/>
      <c r="F26" s="123"/>
      <c r="G26" s="123"/>
      <c r="M26" s="14"/>
      <c r="N26" s="15"/>
      <c r="O26" s="14"/>
      <c r="P26" s="14"/>
      <c r="Q26" s="14"/>
      <c r="R26" s="14"/>
      <c r="S26" s="15"/>
      <c r="T26" s="14"/>
      <c r="U26" s="14"/>
      <c r="V26" s="14"/>
      <c r="W26" s="14"/>
      <c r="X26" s="16"/>
      <c r="Y26" s="16"/>
      <c r="Z26" s="16"/>
    </row>
    <row r="27" spans="1:26" s="13" customFormat="1" ht="48" customHeight="1" x14ac:dyDescent="0.25">
      <c r="A27" s="124"/>
      <c r="B27" s="125"/>
      <c r="C27" s="126"/>
      <c r="D27" s="186" t="s">
        <v>95</v>
      </c>
      <c r="E27" s="186"/>
      <c r="F27" s="186"/>
      <c r="G27" s="122">
        <f>SUM(G11:G25)</f>
        <v>0</v>
      </c>
      <c r="M27" s="14"/>
      <c r="N27" s="15"/>
      <c r="O27" s="14"/>
      <c r="P27" s="14"/>
      <c r="Q27" s="14"/>
      <c r="R27" s="14"/>
      <c r="S27" s="15"/>
      <c r="T27" s="14"/>
      <c r="U27" s="14"/>
      <c r="V27" s="14"/>
      <c r="W27" s="14"/>
      <c r="X27" s="16"/>
      <c r="Y27" s="16"/>
      <c r="Z27" s="16"/>
    </row>
    <row r="28" spans="1:26" s="7" customFormat="1" ht="26.45" customHeight="1" x14ac:dyDescent="0.25">
      <c r="A28" s="187" t="s">
        <v>39</v>
      </c>
      <c r="B28" s="187"/>
      <c r="C28" s="187"/>
      <c r="D28" s="187"/>
      <c r="E28" s="187"/>
      <c r="F28" s="187"/>
      <c r="G28" s="187"/>
      <c r="M28" s="8"/>
      <c r="N28" s="9"/>
      <c r="O28" s="8"/>
      <c r="P28" s="8"/>
      <c r="Q28" s="8"/>
      <c r="R28" s="8"/>
      <c r="S28" s="9"/>
      <c r="T28" s="8"/>
      <c r="U28" s="8"/>
      <c r="V28" s="8"/>
      <c r="W28" s="8"/>
      <c r="X28" s="10"/>
      <c r="Y28" s="10"/>
      <c r="Z28" s="10"/>
    </row>
    <row r="29" spans="1:26" ht="34.9" customHeight="1" x14ac:dyDescent="0.2">
      <c r="A29" s="11">
        <f>A25+1</f>
        <v>16</v>
      </c>
      <c r="B29" s="100" t="s">
        <v>40</v>
      </c>
      <c r="C29" s="100"/>
      <c r="D29" s="87" t="s">
        <v>41</v>
      </c>
      <c r="E29" s="12">
        <v>364</v>
      </c>
      <c r="F29" s="120"/>
      <c r="G29" s="119">
        <f>SUM(E29*F29)</f>
        <v>0</v>
      </c>
      <c r="L29" s="2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3"/>
      <c r="Y29" s="3"/>
      <c r="Z29" s="3"/>
    </row>
    <row r="30" spans="1:26" ht="34.9" customHeight="1" x14ac:dyDescent="0.2">
      <c r="A30" s="11">
        <f>A29+1</f>
        <v>17</v>
      </c>
      <c r="B30" s="100" t="s">
        <v>42</v>
      </c>
      <c r="C30" s="100"/>
      <c r="D30" s="87" t="s">
        <v>14</v>
      </c>
      <c r="E30" s="12">
        <v>57</v>
      </c>
      <c r="F30" s="120"/>
      <c r="G30" s="119">
        <f t="shared" ref="G30:G62" si="2">SUM(E30*F30)</f>
        <v>0</v>
      </c>
      <c r="I30" s="21"/>
      <c r="J30" s="22"/>
      <c r="K30" s="22"/>
      <c r="L30" s="22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3"/>
      <c r="Y30" s="3"/>
      <c r="Z30" s="3"/>
    </row>
    <row r="31" spans="1:26" ht="34.9" customHeight="1" x14ac:dyDescent="0.25">
      <c r="A31" s="11">
        <f t="shared" ref="A31:A62" si="3">A30+1</f>
        <v>18</v>
      </c>
      <c r="B31" s="100" t="s">
        <v>43</v>
      </c>
      <c r="C31" s="100"/>
      <c r="D31" s="87" t="s">
        <v>31</v>
      </c>
      <c r="E31" s="12">
        <v>2</v>
      </c>
      <c r="F31" s="120"/>
      <c r="G31" s="119">
        <f t="shared" si="2"/>
        <v>0</v>
      </c>
      <c r="I31" s="23"/>
      <c r="J31" s="21"/>
      <c r="K31" s="22"/>
      <c r="L31" s="22"/>
      <c r="M31" s="22"/>
      <c r="N31" s="24"/>
      <c r="O31" s="25" t="s">
        <v>44</v>
      </c>
      <c r="P31" s="25" t="s">
        <v>45</v>
      </c>
      <c r="Q31" s="26"/>
      <c r="R31" s="26"/>
      <c r="S31" s="27"/>
      <c r="T31" s="28"/>
      <c r="U31" s="29"/>
      <c r="V31" s="30"/>
      <c r="W31" s="31"/>
      <c r="X31" s="3"/>
      <c r="Y31" s="3"/>
      <c r="Z31" s="3"/>
    </row>
    <row r="32" spans="1:26" ht="34.9" customHeight="1" x14ac:dyDescent="0.25">
      <c r="A32" s="11">
        <f t="shared" si="3"/>
        <v>19</v>
      </c>
      <c r="B32" s="101" t="s">
        <v>46</v>
      </c>
      <c r="C32" s="100"/>
      <c r="D32" s="87" t="s">
        <v>31</v>
      </c>
      <c r="E32" s="12">
        <v>2</v>
      </c>
      <c r="F32" s="120"/>
      <c r="G32" s="119">
        <f t="shared" si="2"/>
        <v>0</v>
      </c>
      <c r="I32" s="32">
        <v>4</v>
      </c>
      <c r="J32" s="33" t="s">
        <v>44</v>
      </c>
      <c r="K32" s="25" t="s">
        <v>45</v>
      </c>
      <c r="L32" s="25" t="s">
        <v>47</v>
      </c>
      <c r="M32" s="25"/>
      <c r="N32" s="34"/>
      <c r="O32" s="22">
        <v>2</v>
      </c>
      <c r="Q32" s="35"/>
      <c r="R32" s="35"/>
      <c r="S32" s="36"/>
      <c r="T32" s="29"/>
      <c r="U32" s="29"/>
      <c r="V32" s="30"/>
      <c r="W32" s="31"/>
      <c r="X32" s="3"/>
      <c r="Y32" s="3"/>
      <c r="Z32" s="3"/>
    </row>
    <row r="33" spans="1:26" ht="34.9" customHeight="1" x14ac:dyDescent="0.25">
      <c r="A33" s="11">
        <f t="shared" si="3"/>
        <v>20</v>
      </c>
      <c r="B33" s="100" t="s">
        <v>48</v>
      </c>
      <c r="C33" s="100"/>
      <c r="D33" s="87" t="s">
        <v>31</v>
      </c>
      <c r="E33" s="12">
        <v>2</v>
      </c>
      <c r="F33" s="120"/>
      <c r="G33" s="119">
        <f t="shared" si="2"/>
        <v>0</v>
      </c>
      <c r="I33" s="36"/>
      <c r="J33" s="33">
        <v>90</v>
      </c>
      <c r="K33" s="25">
        <f>VLOOKUP(I32,O33:P37,2)</f>
        <v>4</v>
      </c>
      <c r="L33" s="37">
        <v>2</v>
      </c>
      <c r="M33" s="38">
        <f>K33*L33</f>
        <v>8</v>
      </c>
      <c r="N33" s="34"/>
      <c r="O33" s="25">
        <v>4</v>
      </c>
      <c r="P33" s="25">
        <v>4</v>
      </c>
      <c r="Q33" s="35"/>
      <c r="R33" s="35"/>
      <c r="S33" s="36"/>
      <c r="T33" s="29"/>
      <c r="U33" s="29"/>
      <c r="V33" s="39"/>
      <c r="W33" s="31"/>
      <c r="X33" s="3"/>
      <c r="Y33" s="3"/>
      <c r="Z33" s="3"/>
    </row>
    <row r="34" spans="1:26" ht="34.9" customHeight="1" x14ac:dyDescent="0.25">
      <c r="A34" s="11">
        <f t="shared" si="3"/>
        <v>21</v>
      </c>
      <c r="B34" s="100" t="s">
        <v>49</v>
      </c>
      <c r="C34" s="100"/>
      <c r="D34" s="87" t="s">
        <v>31</v>
      </c>
      <c r="E34" s="12">
        <v>1</v>
      </c>
      <c r="F34" s="120"/>
      <c r="G34" s="119">
        <f t="shared" si="2"/>
        <v>0</v>
      </c>
      <c r="I34" s="36"/>
      <c r="J34" s="3"/>
      <c r="K34" s="35"/>
      <c r="L34" s="35"/>
      <c r="M34" s="25">
        <f>SUM(M33)</f>
        <v>8</v>
      </c>
      <c r="N34" s="34"/>
      <c r="O34" s="25">
        <v>6</v>
      </c>
      <c r="P34" s="25">
        <v>11</v>
      </c>
      <c r="Q34" s="35"/>
      <c r="R34" s="35"/>
      <c r="S34" s="36"/>
      <c r="T34" s="29"/>
      <c r="U34" s="29"/>
      <c r="V34" s="30"/>
      <c r="W34" s="31"/>
      <c r="X34" s="3"/>
      <c r="Y34" s="3"/>
      <c r="Z34" s="3"/>
    </row>
    <row r="35" spans="1:26" ht="34.9" customHeight="1" x14ac:dyDescent="0.25">
      <c r="A35" s="11">
        <f t="shared" si="3"/>
        <v>22</v>
      </c>
      <c r="B35" s="100" t="s">
        <v>50</v>
      </c>
      <c r="C35" s="100"/>
      <c r="D35" s="87" t="s">
        <v>31</v>
      </c>
      <c r="E35" s="12">
        <v>1</v>
      </c>
      <c r="F35" s="120"/>
      <c r="G35" s="119">
        <f t="shared" si="2"/>
        <v>0</v>
      </c>
      <c r="I35" s="36"/>
      <c r="J35" s="35"/>
      <c r="K35" s="35"/>
      <c r="L35" s="35"/>
      <c r="M35" s="35"/>
      <c r="N35" s="34"/>
      <c r="O35" s="25">
        <v>8</v>
      </c>
      <c r="P35" s="25">
        <v>20</v>
      </c>
      <c r="Q35" s="35"/>
      <c r="R35" s="35"/>
      <c r="S35" s="36"/>
      <c r="T35" s="29"/>
      <c r="U35" s="29"/>
      <c r="V35" s="30"/>
      <c r="W35" s="31"/>
      <c r="X35" s="3"/>
      <c r="Y35" s="3"/>
      <c r="Z35" s="3"/>
    </row>
    <row r="36" spans="1:26" ht="40.15" customHeight="1" x14ac:dyDescent="0.25">
      <c r="A36" s="11">
        <f t="shared" si="3"/>
        <v>23</v>
      </c>
      <c r="B36" s="109" t="s">
        <v>51</v>
      </c>
      <c r="C36" s="109"/>
      <c r="D36" s="87" t="s">
        <v>31</v>
      </c>
      <c r="E36" s="12">
        <v>1</v>
      </c>
      <c r="F36" s="120"/>
      <c r="G36" s="119">
        <f t="shared" si="2"/>
        <v>0</v>
      </c>
      <c r="I36" s="36"/>
      <c r="J36" s="40"/>
      <c r="K36" s="35"/>
      <c r="L36" s="35"/>
      <c r="M36" s="35"/>
      <c r="N36" s="34"/>
      <c r="O36" s="25">
        <v>10</v>
      </c>
      <c r="P36" s="25">
        <v>39</v>
      </c>
      <c r="Q36" s="35"/>
      <c r="R36" s="35"/>
      <c r="S36" s="36"/>
      <c r="T36" s="29"/>
      <c r="U36" s="29"/>
      <c r="V36" s="30"/>
      <c r="W36" s="31"/>
      <c r="X36" s="3"/>
      <c r="Y36" s="3"/>
      <c r="Z36" s="3"/>
    </row>
    <row r="37" spans="1:26" ht="34.9" customHeight="1" x14ac:dyDescent="0.25">
      <c r="A37" s="11">
        <f t="shared" si="3"/>
        <v>24</v>
      </c>
      <c r="B37" s="104" t="s">
        <v>52</v>
      </c>
      <c r="C37" s="105"/>
      <c r="D37" s="87" t="s">
        <v>14</v>
      </c>
      <c r="E37" s="12">
        <v>33</v>
      </c>
      <c r="F37" s="120"/>
      <c r="G37" s="119">
        <f t="shared" si="2"/>
        <v>0</v>
      </c>
      <c r="I37" s="36"/>
      <c r="J37" s="35"/>
      <c r="K37" s="35"/>
      <c r="L37" s="35"/>
      <c r="M37" s="35"/>
      <c r="N37" s="34"/>
      <c r="O37" s="25">
        <v>12</v>
      </c>
      <c r="P37" s="25">
        <v>63</v>
      </c>
      <c r="Q37" s="35"/>
      <c r="R37" s="35"/>
      <c r="S37" s="36"/>
      <c r="T37" s="29"/>
      <c r="U37" s="29"/>
      <c r="V37" s="41"/>
      <c r="W37" s="42"/>
      <c r="X37" s="3"/>
      <c r="Y37" s="3"/>
      <c r="Z37" s="3"/>
    </row>
    <row r="38" spans="1:26" ht="34.9" customHeight="1" x14ac:dyDescent="0.25">
      <c r="A38" s="11">
        <f t="shared" si="3"/>
        <v>25</v>
      </c>
      <c r="B38" s="103" t="s">
        <v>53</v>
      </c>
      <c r="C38" s="103"/>
      <c r="D38" s="11" t="s">
        <v>41</v>
      </c>
      <c r="E38" s="12">
        <v>335</v>
      </c>
      <c r="F38" s="120"/>
      <c r="G38" s="119">
        <f t="shared" si="2"/>
        <v>0</v>
      </c>
      <c r="I38" s="36"/>
      <c r="J38" s="35"/>
      <c r="K38" s="35"/>
      <c r="L38" s="35"/>
      <c r="M38" s="35"/>
      <c r="N38" s="34"/>
      <c r="O38" s="43"/>
      <c r="P38" s="35"/>
      <c r="Q38" s="35"/>
      <c r="R38" s="35"/>
      <c r="S38" s="36"/>
      <c r="T38" s="29"/>
      <c r="U38" s="29"/>
      <c r="V38" s="41"/>
      <c r="W38" s="42"/>
      <c r="X38" s="3"/>
      <c r="Y38" s="3"/>
      <c r="Z38" s="3"/>
    </row>
    <row r="39" spans="1:26" ht="34.9" customHeight="1" x14ac:dyDescent="0.25">
      <c r="A39" s="11">
        <f t="shared" si="3"/>
        <v>26</v>
      </c>
      <c r="B39" s="106" t="s">
        <v>54</v>
      </c>
      <c r="C39" s="105"/>
      <c r="D39" s="87" t="s">
        <v>31</v>
      </c>
      <c r="E39" s="12">
        <v>1</v>
      </c>
      <c r="F39" s="120"/>
      <c r="G39" s="119">
        <f t="shared" si="2"/>
        <v>0</v>
      </c>
      <c r="I39" s="36"/>
      <c r="J39" s="35"/>
      <c r="K39" s="35"/>
      <c r="L39" s="35"/>
      <c r="M39" s="35"/>
      <c r="N39" s="34"/>
      <c r="O39" s="43"/>
      <c r="P39" s="35"/>
      <c r="Q39" s="35"/>
      <c r="R39" s="35"/>
      <c r="S39" s="36"/>
      <c r="T39" s="29"/>
      <c r="U39" s="29"/>
      <c r="V39" s="41"/>
      <c r="W39" s="42"/>
      <c r="X39" s="3"/>
      <c r="Y39" s="3"/>
      <c r="Z39" s="3"/>
    </row>
    <row r="40" spans="1:26" ht="34.9" customHeight="1" x14ac:dyDescent="0.25">
      <c r="A40" s="11">
        <f t="shared" si="3"/>
        <v>27</v>
      </c>
      <c r="B40" s="100" t="s">
        <v>55</v>
      </c>
      <c r="C40" s="100"/>
      <c r="D40" s="87" t="s">
        <v>31</v>
      </c>
      <c r="E40" s="12">
        <v>3</v>
      </c>
      <c r="F40" s="120"/>
      <c r="G40" s="119">
        <f t="shared" si="2"/>
        <v>0</v>
      </c>
      <c r="I40" s="36"/>
      <c r="J40" s="35"/>
      <c r="K40" s="35"/>
      <c r="L40" s="35"/>
      <c r="M40" s="35"/>
      <c r="N40" s="34"/>
      <c r="O40" s="43"/>
      <c r="P40" s="35"/>
      <c r="Q40" s="35"/>
      <c r="R40" s="35"/>
      <c r="S40" s="36"/>
      <c r="T40" s="29"/>
      <c r="U40" s="29"/>
      <c r="V40" s="41"/>
      <c r="W40" s="42"/>
      <c r="X40" s="3"/>
      <c r="Y40" s="3"/>
      <c r="Z40" s="3"/>
    </row>
    <row r="41" spans="1:26" ht="34.9" customHeight="1" x14ac:dyDescent="0.25">
      <c r="A41" s="11">
        <f t="shared" si="3"/>
        <v>28</v>
      </c>
      <c r="B41" s="100" t="s">
        <v>56</v>
      </c>
      <c r="C41" s="100"/>
      <c r="D41" s="87" t="s">
        <v>31</v>
      </c>
      <c r="E41" s="12">
        <v>2</v>
      </c>
      <c r="F41" s="120"/>
      <c r="G41" s="119">
        <f t="shared" si="2"/>
        <v>0</v>
      </c>
      <c r="I41" s="36"/>
      <c r="J41" s="35"/>
      <c r="K41" s="35"/>
      <c r="L41" s="35"/>
      <c r="M41" s="35"/>
      <c r="N41" s="34"/>
      <c r="O41" s="43"/>
      <c r="P41" s="35"/>
      <c r="Q41" s="35"/>
      <c r="R41" s="35"/>
      <c r="S41" s="36"/>
      <c r="T41" s="29"/>
      <c r="U41" s="29"/>
      <c r="V41" s="41"/>
      <c r="W41" s="42"/>
      <c r="X41" s="3"/>
      <c r="Y41" s="3"/>
      <c r="Z41" s="3"/>
    </row>
    <row r="42" spans="1:26" ht="34.9" customHeight="1" x14ac:dyDescent="0.25">
      <c r="A42" s="11">
        <f t="shared" si="3"/>
        <v>29</v>
      </c>
      <c r="B42" s="107" t="s">
        <v>57</v>
      </c>
      <c r="C42" s="107"/>
      <c r="D42" s="87" t="s">
        <v>14</v>
      </c>
      <c r="E42" s="12">
        <v>5</v>
      </c>
      <c r="F42" s="120"/>
      <c r="G42" s="119">
        <f t="shared" si="2"/>
        <v>0</v>
      </c>
      <c r="I42" s="36"/>
      <c r="J42" s="35"/>
      <c r="K42" s="35"/>
      <c r="L42" s="35"/>
      <c r="M42" s="35"/>
      <c r="N42" s="34"/>
      <c r="O42" s="44" t="s">
        <v>58</v>
      </c>
      <c r="P42" s="38" t="s">
        <v>59</v>
      </c>
      <c r="Q42" s="38" t="s">
        <v>60</v>
      </c>
      <c r="R42" s="38">
        <v>90</v>
      </c>
      <c r="S42" s="36"/>
      <c r="T42" s="29"/>
      <c r="U42" s="29"/>
      <c r="V42" s="41"/>
      <c r="W42" s="42"/>
      <c r="X42" s="3"/>
      <c r="Y42" s="3"/>
      <c r="Z42" s="3"/>
    </row>
    <row r="43" spans="1:26" ht="34.9" customHeight="1" x14ac:dyDescent="0.25">
      <c r="A43" s="11">
        <f t="shared" si="3"/>
        <v>30</v>
      </c>
      <c r="B43" s="107" t="s">
        <v>61</v>
      </c>
      <c r="C43" s="107"/>
      <c r="D43" s="87" t="s">
        <v>29</v>
      </c>
      <c r="E43" s="12">
        <v>210</v>
      </c>
      <c r="F43" s="120"/>
      <c r="G43" s="119">
        <f t="shared" si="2"/>
        <v>0</v>
      </c>
      <c r="I43" s="32">
        <v>4</v>
      </c>
      <c r="J43" s="3" t="s">
        <v>58</v>
      </c>
      <c r="K43" s="25" t="s">
        <v>45</v>
      </c>
      <c r="L43" s="25" t="s">
        <v>47</v>
      </c>
      <c r="M43" s="35"/>
      <c r="N43" s="34"/>
      <c r="O43" s="22">
        <v>2</v>
      </c>
      <c r="S43" s="36"/>
      <c r="T43" s="29"/>
      <c r="U43" s="29"/>
      <c r="V43" s="41"/>
      <c r="W43" s="42"/>
      <c r="X43" s="3"/>
      <c r="Y43" s="3"/>
      <c r="Z43" s="3"/>
    </row>
    <row r="44" spans="1:26" ht="34.9" customHeight="1" x14ac:dyDescent="0.2">
      <c r="A44" s="11">
        <f t="shared" si="3"/>
        <v>31</v>
      </c>
      <c r="B44" s="108" t="s">
        <v>62</v>
      </c>
      <c r="C44" s="107"/>
      <c r="D44" s="87" t="s">
        <v>31</v>
      </c>
      <c r="E44" s="12">
        <v>1</v>
      </c>
      <c r="F44" s="120"/>
      <c r="G44" s="119">
        <f t="shared" si="2"/>
        <v>0</v>
      </c>
      <c r="J44" s="1" t="s">
        <v>63</v>
      </c>
      <c r="K44" s="22">
        <v>45</v>
      </c>
      <c r="L44" s="37">
        <v>0</v>
      </c>
      <c r="M44" s="25">
        <f>K44*L44</f>
        <v>0</v>
      </c>
      <c r="N44" s="34"/>
      <c r="O44" s="25">
        <v>4</v>
      </c>
      <c r="P44" s="25">
        <v>60</v>
      </c>
      <c r="Q44" s="25">
        <v>80</v>
      </c>
      <c r="R44" s="25">
        <v>45</v>
      </c>
      <c r="S44" s="36"/>
      <c r="T44" s="29"/>
      <c r="U44" s="29"/>
      <c r="V44" s="41"/>
      <c r="W44" s="42"/>
      <c r="X44" s="3"/>
      <c r="Y44" s="3"/>
      <c r="Z44" s="3"/>
    </row>
    <row r="45" spans="1:26" ht="34.9" customHeight="1" x14ac:dyDescent="0.2">
      <c r="A45" s="11">
        <f t="shared" si="3"/>
        <v>32</v>
      </c>
      <c r="B45" s="100" t="s">
        <v>64</v>
      </c>
      <c r="C45" s="100"/>
      <c r="D45" s="87" t="s">
        <v>31</v>
      </c>
      <c r="E45" s="12">
        <v>1</v>
      </c>
      <c r="F45" s="120"/>
      <c r="G45" s="119">
        <f t="shared" si="2"/>
        <v>0</v>
      </c>
      <c r="H45" s="36"/>
      <c r="I45" s="45"/>
      <c r="J45" s="33" t="s">
        <v>59</v>
      </c>
      <c r="K45" s="25">
        <f>VLOOKUP($I$43,$O$44:$R$48,2)</f>
        <v>60</v>
      </c>
      <c r="L45" s="37">
        <v>2</v>
      </c>
      <c r="M45" s="25">
        <f>K45*L45</f>
        <v>120</v>
      </c>
      <c r="N45" s="34"/>
      <c r="O45" s="43">
        <v>6</v>
      </c>
      <c r="P45" s="25">
        <v>95</v>
      </c>
      <c r="Q45" s="25">
        <v>120</v>
      </c>
      <c r="R45" s="25">
        <v>65</v>
      </c>
      <c r="S45" s="36"/>
      <c r="T45" s="29"/>
      <c r="U45" s="29"/>
      <c r="V45" s="41"/>
      <c r="W45" s="42"/>
      <c r="X45" s="3"/>
      <c r="Y45" s="3"/>
      <c r="Z45" s="3"/>
    </row>
    <row r="46" spans="1:26" ht="43.15" customHeight="1" x14ac:dyDescent="0.2">
      <c r="A46" s="11">
        <f t="shared" si="3"/>
        <v>33</v>
      </c>
      <c r="B46" s="100" t="s">
        <v>65</v>
      </c>
      <c r="C46" s="100"/>
      <c r="D46" s="87" t="s">
        <v>31</v>
      </c>
      <c r="E46" s="12">
        <v>2</v>
      </c>
      <c r="F46" s="120"/>
      <c r="G46" s="119">
        <f t="shared" si="2"/>
        <v>0</v>
      </c>
      <c r="I46" s="45"/>
      <c r="J46" s="33" t="s">
        <v>60</v>
      </c>
      <c r="K46" s="25">
        <f>VLOOKUP($I$43,$O$44:$R$48,3)</f>
        <v>80</v>
      </c>
      <c r="L46" s="37">
        <v>0</v>
      </c>
      <c r="M46" s="25">
        <f t="shared" ref="M46:M47" si="4">K46*L46</f>
        <v>0</v>
      </c>
      <c r="N46" s="34"/>
      <c r="O46" s="43">
        <v>8</v>
      </c>
      <c r="P46" s="25">
        <v>155</v>
      </c>
      <c r="Q46" s="25">
        <v>195</v>
      </c>
      <c r="R46" s="25">
        <v>105</v>
      </c>
      <c r="S46" s="36"/>
      <c r="T46" s="29"/>
      <c r="U46" s="29"/>
      <c r="V46" s="42"/>
      <c r="W46" s="42"/>
      <c r="X46" s="3"/>
      <c r="Y46" s="3"/>
      <c r="Z46" s="3"/>
    </row>
    <row r="47" spans="1:26" ht="34.9" customHeight="1" x14ac:dyDescent="0.2">
      <c r="A47" s="11">
        <f t="shared" si="3"/>
        <v>34</v>
      </c>
      <c r="B47" s="100" t="s">
        <v>66</v>
      </c>
      <c r="C47" s="100"/>
      <c r="D47" s="88" t="s">
        <v>31</v>
      </c>
      <c r="E47" s="12">
        <v>1</v>
      </c>
      <c r="F47" s="120"/>
      <c r="G47" s="119">
        <f t="shared" si="2"/>
        <v>0</v>
      </c>
      <c r="I47" s="36"/>
      <c r="J47" s="33">
        <v>90</v>
      </c>
      <c r="K47" s="25">
        <f>VLOOKUP($I$43,$O$44:$R$48,4)</f>
        <v>45</v>
      </c>
      <c r="L47" s="37">
        <v>2</v>
      </c>
      <c r="M47" s="38">
        <f t="shared" si="4"/>
        <v>90</v>
      </c>
      <c r="N47" s="34"/>
      <c r="O47" s="43">
        <v>10</v>
      </c>
      <c r="P47" s="25">
        <v>270</v>
      </c>
      <c r="Q47" s="25">
        <v>330</v>
      </c>
      <c r="R47" s="25">
        <v>165</v>
      </c>
      <c r="S47" s="36"/>
      <c r="T47" s="29"/>
      <c r="U47" s="29"/>
      <c r="V47" s="42"/>
      <c r="W47" s="42"/>
      <c r="X47" s="3"/>
      <c r="Y47" s="3"/>
      <c r="Z47" s="3"/>
    </row>
    <row r="48" spans="1:26" ht="34.9" customHeight="1" x14ac:dyDescent="0.25">
      <c r="A48" s="11">
        <f t="shared" si="3"/>
        <v>35</v>
      </c>
      <c r="B48" s="100" t="s">
        <v>67</v>
      </c>
      <c r="C48" s="100"/>
      <c r="D48" s="88" t="s">
        <v>31</v>
      </c>
      <c r="E48" s="12">
        <v>1</v>
      </c>
      <c r="F48" s="120"/>
      <c r="G48" s="119">
        <f t="shared" si="2"/>
        <v>0</v>
      </c>
      <c r="I48" s="36"/>
      <c r="J48" s="3"/>
      <c r="K48" s="35"/>
      <c r="L48" s="35"/>
      <c r="M48" s="25">
        <f>SUM(M44:M47)</f>
        <v>210</v>
      </c>
      <c r="N48" s="34"/>
      <c r="O48" s="43">
        <v>12</v>
      </c>
      <c r="P48" s="25">
        <v>385</v>
      </c>
      <c r="Q48" s="25">
        <v>460</v>
      </c>
      <c r="R48" s="25">
        <v>235</v>
      </c>
      <c r="S48" s="36"/>
      <c r="T48" s="29"/>
      <c r="U48" s="29"/>
      <c r="V48" s="42"/>
      <c r="W48" s="42"/>
      <c r="X48" s="3"/>
      <c r="Y48" s="3"/>
      <c r="Z48" s="3"/>
    </row>
    <row r="49" spans="1:26" ht="34.9" customHeight="1" x14ac:dyDescent="0.2">
      <c r="A49" s="11">
        <f t="shared" si="3"/>
        <v>36</v>
      </c>
      <c r="B49" s="100" t="s">
        <v>68</v>
      </c>
      <c r="C49" s="100"/>
      <c r="D49" s="87" t="s">
        <v>31</v>
      </c>
      <c r="E49" s="12">
        <v>1</v>
      </c>
      <c r="F49" s="120"/>
      <c r="G49" s="119">
        <f t="shared" si="2"/>
        <v>0</v>
      </c>
      <c r="I49" s="25"/>
      <c r="J49" s="3"/>
      <c r="K49" s="3"/>
      <c r="L49" s="3"/>
      <c r="M49" s="3"/>
      <c r="N49" s="34"/>
      <c r="S49" s="46"/>
      <c r="T49" s="25"/>
      <c r="U49" s="47"/>
      <c r="V49" s="48"/>
      <c r="W49" s="49"/>
      <c r="X49" s="3"/>
      <c r="Y49" s="3"/>
      <c r="Z49" s="3"/>
    </row>
    <row r="50" spans="1:26" ht="34.9" customHeight="1" x14ac:dyDescent="0.2">
      <c r="A50" s="11">
        <f t="shared" si="3"/>
        <v>37</v>
      </c>
      <c r="B50" s="100" t="s">
        <v>69</v>
      </c>
      <c r="C50" s="100"/>
      <c r="D50" s="87" t="s">
        <v>14</v>
      </c>
      <c r="E50" s="12">
        <v>5</v>
      </c>
      <c r="F50" s="120"/>
      <c r="G50" s="119">
        <f t="shared" si="2"/>
        <v>0</v>
      </c>
      <c r="M50" s="25"/>
      <c r="N50" s="46"/>
      <c r="O50" s="25"/>
      <c r="P50" s="47"/>
      <c r="Q50" s="48"/>
      <c r="R50" s="25"/>
      <c r="S50" s="46"/>
      <c r="T50" s="25"/>
      <c r="U50" s="47"/>
      <c r="V50" s="48"/>
      <c r="W50" s="49"/>
      <c r="X50" s="3"/>
      <c r="Y50" s="3"/>
      <c r="Z50" s="3"/>
    </row>
    <row r="51" spans="1:26" ht="34.9" customHeight="1" x14ac:dyDescent="0.2">
      <c r="A51" s="11">
        <f t="shared" si="3"/>
        <v>38</v>
      </c>
      <c r="B51" s="100" t="s">
        <v>70</v>
      </c>
      <c r="C51" s="100"/>
      <c r="D51" s="87" t="s">
        <v>31</v>
      </c>
      <c r="E51" s="12">
        <v>1</v>
      </c>
      <c r="F51" s="120"/>
      <c r="G51" s="119">
        <f t="shared" si="2"/>
        <v>0</v>
      </c>
      <c r="N51" s="46"/>
      <c r="O51" s="25"/>
      <c r="P51" s="47"/>
      <c r="Q51" s="48"/>
      <c r="R51" s="25"/>
      <c r="S51" s="46"/>
      <c r="T51" s="25"/>
      <c r="U51" s="47"/>
      <c r="V51" s="48"/>
      <c r="W51" s="49"/>
      <c r="X51" s="3"/>
      <c r="Y51" s="3"/>
      <c r="Z51" s="3"/>
    </row>
    <row r="52" spans="1:26" ht="43.15" customHeight="1" x14ac:dyDescent="0.2">
      <c r="A52" s="11">
        <f t="shared" si="3"/>
        <v>39</v>
      </c>
      <c r="B52" s="101" t="s">
        <v>71</v>
      </c>
      <c r="C52" s="100"/>
      <c r="D52" s="87" t="s">
        <v>37</v>
      </c>
      <c r="E52" s="12">
        <v>1</v>
      </c>
      <c r="F52" s="120"/>
      <c r="G52" s="119">
        <f t="shared" si="2"/>
        <v>0</v>
      </c>
      <c r="N52" s="46"/>
      <c r="O52" s="25"/>
      <c r="P52" s="47"/>
      <c r="Q52" s="48"/>
      <c r="R52" s="25"/>
      <c r="S52" s="46"/>
      <c r="T52" s="25"/>
      <c r="U52" s="47"/>
      <c r="V52" s="48"/>
      <c r="W52" s="49"/>
      <c r="X52" s="3"/>
      <c r="Y52" s="3"/>
      <c r="Z52" s="3"/>
    </row>
    <row r="53" spans="1:26" ht="42" customHeight="1" x14ac:dyDescent="0.2">
      <c r="A53" s="11">
        <f t="shared" si="3"/>
        <v>40</v>
      </c>
      <c r="B53" s="102" t="s">
        <v>72</v>
      </c>
      <c r="C53" s="102"/>
      <c r="D53" s="87" t="s">
        <v>37</v>
      </c>
      <c r="E53" s="12">
        <v>1</v>
      </c>
      <c r="F53" s="120"/>
      <c r="G53" s="119">
        <f t="shared" si="2"/>
        <v>0</v>
      </c>
      <c r="M53" s="25"/>
      <c r="N53" s="46"/>
      <c r="O53" s="25"/>
      <c r="P53" s="47"/>
      <c r="Q53" s="48"/>
      <c r="R53" s="25"/>
      <c r="S53" s="46"/>
      <c r="T53" s="25"/>
      <c r="U53" s="47"/>
      <c r="V53" s="48"/>
      <c r="W53" s="49"/>
      <c r="X53" s="3"/>
      <c r="Y53" s="3"/>
      <c r="Z53" s="3"/>
    </row>
    <row r="54" spans="1:26" ht="42" customHeight="1" x14ac:dyDescent="0.2">
      <c r="A54" s="11">
        <f t="shared" si="3"/>
        <v>41</v>
      </c>
      <c r="B54" s="103" t="s">
        <v>73</v>
      </c>
      <c r="C54" s="103"/>
      <c r="D54" s="11" t="s">
        <v>31</v>
      </c>
      <c r="E54" s="12">
        <v>1</v>
      </c>
      <c r="F54" s="120"/>
      <c r="G54" s="119">
        <f t="shared" si="2"/>
        <v>0</v>
      </c>
      <c r="I54" s="22" t="s">
        <v>74</v>
      </c>
      <c r="J54" s="89">
        <v>10</v>
      </c>
      <c r="K54" s="89">
        <v>581</v>
      </c>
      <c r="L54" s="90" t="s">
        <v>96</v>
      </c>
      <c r="M54" s="91">
        <f>J54*K54</f>
        <v>5810</v>
      </c>
      <c r="N54" s="46"/>
      <c r="O54" s="25"/>
      <c r="P54" s="47"/>
      <c r="Q54" s="48"/>
      <c r="R54" s="25"/>
      <c r="S54" s="46"/>
      <c r="T54" s="25"/>
      <c r="U54" s="47"/>
      <c r="V54" s="48"/>
      <c r="W54" s="49"/>
      <c r="X54" s="3"/>
      <c r="Y54" s="3"/>
      <c r="Z54" s="3"/>
    </row>
    <row r="55" spans="1:26" ht="40.15" customHeight="1" x14ac:dyDescent="0.2">
      <c r="A55" s="11">
        <f t="shared" si="3"/>
        <v>42</v>
      </c>
      <c r="B55" s="103" t="s">
        <v>75</v>
      </c>
      <c r="C55" s="103"/>
      <c r="D55" s="11" t="s">
        <v>31</v>
      </c>
      <c r="E55" s="12">
        <v>1</v>
      </c>
      <c r="F55" s="120"/>
      <c r="G55" s="119">
        <f t="shared" si="2"/>
        <v>0</v>
      </c>
      <c r="I55" s="22" t="s">
        <v>74</v>
      </c>
      <c r="J55" s="89">
        <v>10</v>
      </c>
      <c r="K55" s="89">
        <v>1079</v>
      </c>
      <c r="L55" s="90" t="s">
        <v>96</v>
      </c>
      <c r="M55" s="92">
        <f>J55*K55</f>
        <v>10790</v>
      </c>
      <c r="N55" s="46"/>
      <c r="O55" s="25"/>
      <c r="P55" s="47"/>
      <c r="Q55" s="48"/>
      <c r="R55" s="25"/>
      <c r="S55" s="46"/>
      <c r="T55" s="25"/>
      <c r="U55" s="47"/>
      <c r="V55" s="48"/>
      <c r="W55" s="49"/>
      <c r="X55" s="3"/>
      <c r="Y55" s="3"/>
      <c r="Z55" s="3"/>
    </row>
    <row r="56" spans="1:26" ht="41.45" customHeight="1" x14ac:dyDescent="0.2">
      <c r="A56" s="11">
        <f t="shared" si="3"/>
        <v>43</v>
      </c>
      <c r="B56" s="103" t="s">
        <v>76</v>
      </c>
      <c r="C56" s="103"/>
      <c r="D56" s="11" t="s">
        <v>31</v>
      </c>
      <c r="E56" s="12">
        <v>1</v>
      </c>
      <c r="F56" s="120"/>
      <c r="G56" s="119">
        <f t="shared" si="2"/>
        <v>0</v>
      </c>
      <c r="M56" s="25"/>
      <c r="N56" s="46"/>
      <c r="O56" s="25"/>
      <c r="P56" s="47"/>
      <c r="Q56" s="48"/>
      <c r="R56" s="25"/>
      <c r="S56" s="46"/>
      <c r="T56" s="25"/>
      <c r="U56" s="47"/>
      <c r="V56" s="48"/>
      <c r="W56" s="49"/>
      <c r="X56" s="3"/>
      <c r="Y56" s="3"/>
      <c r="Z56" s="3"/>
    </row>
    <row r="57" spans="1:26" ht="42.6" customHeight="1" x14ac:dyDescent="0.2">
      <c r="A57" s="11">
        <f t="shared" si="3"/>
        <v>44</v>
      </c>
      <c r="B57" s="103" t="s">
        <v>77</v>
      </c>
      <c r="C57" s="103"/>
      <c r="D57" s="11" t="s">
        <v>14</v>
      </c>
      <c r="E57" s="12">
        <v>30</v>
      </c>
      <c r="F57" s="120"/>
      <c r="G57" s="119">
        <f t="shared" si="2"/>
        <v>0</v>
      </c>
      <c r="M57" s="25"/>
      <c r="N57" s="46"/>
      <c r="O57" s="25"/>
      <c r="P57" s="47"/>
      <c r="Q57" s="48"/>
      <c r="R57" s="25"/>
      <c r="S57" s="46"/>
      <c r="T57" s="25"/>
      <c r="U57" s="47"/>
      <c r="V57" s="48"/>
      <c r="W57" s="49"/>
      <c r="X57" s="3"/>
      <c r="Y57" s="3"/>
      <c r="Z57" s="3"/>
    </row>
    <row r="58" spans="1:26" ht="34.9" customHeight="1" x14ac:dyDescent="0.2">
      <c r="A58" s="11">
        <f t="shared" si="3"/>
        <v>45</v>
      </c>
      <c r="B58" s="103" t="s">
        <v>78</v>
      </c>
      <c r="C58" s="103"/>
      <c r="D58" s="11" t="s">
        <v>14</v>
      </c>
      <c r="E58" s="12">
        <v>10</v>
      </c>
      <c r="F58" s="120"/>
      <c r="G58" s="119">
        <f t="shared" si="2"/>
        <v>0</v>
      </c>
      <c r="M58" s="25"/>
      <c r="N58" s="46"/>
      <c r="O58" s="25"/>
      <c r="P58" s="47"/>
      <c r="Q58" s="48"/>
      <c r="R58" s="25"/>
      <c r="S58" s="46"/>
      <c r="T58" s="25"/>
      <c r="U58" s="47"/>
      <c r="V58" s="48"/>
      <c r="W58" s="49"/>
      <c r="X58" s="3"/>
      <c r="Y58" s="3"/>
      <c r="Z58" s="3"/>
    </row>
    <row r="59" spans="1:26" ht="43.9" customHeight="1" x14ac:dyDescent="0.2">
      <c r="A59" s="11">
        <f t="shared" si="3"/>
        <v>46</v>
      </c>
      <c r="B59" s="103" t="s">
        <v>79</v>
      </c>
      <c r="C59" s="103"/>
      <c r="D59" s="11" t="s">
        <v>31</v>
      </c>
      <c r="E59" s="12">
        <v>1</v>
      </c>
      <c r="F59" s="120"/>
      <c r="G59" s="119">
        <f t="shared" si="2"/>
        <v>0</v>
      </c>
      <c r="M59" s="25"/>
      <c r="N59" s="46"/>
      <c r="O59" s="25"/>
      <c r="P59" s="47"/>
      <c r="Q59" s="48"/>
      <c r="R59" s="25"/>
      <c r="S59" s="46"/>
      <c r="T59" s="25"/>
      <c r="U59" s="47"/>
      <c r="V59" s="48"/>
      <c r="W59" s="49"/>
      <c r="X59" s="3"/>
      <c r="Y59" s="3"/>
      <c r="Z59" s="3"/>
    </row>
    <row r="60" spans="1:26" ht="42.6" customHeight="1" x14ac:dyDescent="0.2">
      <c r="A60" s="11">
        <f t="shared" si="3"/>
        <v>47</v>
      </c>
      <c r="B60" s="100" t="s">
        <v>80</v>
      </c>
      <c r="C60" s="100"/>
      <c r="D60" s="87" t="s">
        <v>17</v>
      </c>
      <c r="E60" s="12">
        <v>27</v>
      </c>
      <c r="F60" s="120"/>
      <c r="G60" s="119">
        <f t="shared" si="2"/>
        <v>0</v>
      </c>
      <c r="M60" s="25"/>
      <c r="N60" s="46"/>
      <c r="O60" s="25"/>
      <c r="P60" s="47"/>
      <c r="Q60" s="48"/>
      <c r="R60" s="25"/>
      <c r="S60" s="46"/>
      <c r="T60" s="25"/>
      <c r="U60" s="47"/>
      <c r="V60" s="48"/>
      <c r="W60" s="49"/>
      <c r="X60" s="3"/>
      <c r="Y60" s="3"/>
      <c r="Z60" s="3"/>
    </row>
    <row r="61" spans="1:26" ht="40.15" customHeight="1" x14ac:dyDescent="0.2">
      <c r="A61" s="11">
        <f t="shared" si="3"/>
        <v>48</v>
      </c>
      <c r="B61" s="100" t="s">
        <v>81</v>
      </c>
      <c r="C61" s="100"/>
      <c r="D61" s="87" t="s">
        <v>41</v>
      </c>
      <c r="E61" s="12">
        <v>170</v>
      </c>
      <c r="F61" s="120"/>
      <c r="G61" s="119">
        <f t="shared" si="2"/>
        <v>0</v>
      </c>
      <c r="M61" s="25"/>
      <c r="N61" s="46"/>
      <c r="O61" s="25"/>
      <c r="P61" s="47"/>
      <c r="Q61" s="48"/>
      <c r="R61" s="25"/>
      <c r="S61" s="46"/>
      <c r="T61" s="25"/>
      <c r="U61" s="47"/>
      <c r="V61" s="48"/>
      <c r="W61" s="49"/>
      <c r="X61" s="3"/>
      <c r="Y61" s="3"/>
      <c r="Z61" s="3"/>
    </row>
    <row r="62" spans="1:26" ht="42" customHeight="1" x14ac:dyDescent="0.2">
      <c r="A62" s="11">
        <f t="shared" si="3"/>
        <v>49</v>
      </c>
      <c r="B62" s="100" t="s">
        <v>82</v>
      </c>
      <c r="C62" s="100"/>
      <c r="D62" s="87" t="s">
        <v>31</v>
      </c>
      <c r="E62" s="12">
        <v>2</v>
      </c>
      <c r="F62" s="120"/>
      <c r="G62" s="119">
        <f t="shared" si="2"/>
        <v>0</v>
      </c>
      <c r="M62" s="25"/>
      <c r="N62" s="46"/>
      <c r="O62" s="25"/>
      <c r="P62" s="47"/>
      <c r="Q62" s="48"/>
      <c r="R62" s="25"/>
      <c r="S62" s="46"/>
      <c r="T62" s="25"/>
      <c r="U62" s="47"/>
      <c r="V62" s="48"/>
      <c r="W62" s="49"/>
      <c r="X62" s="3"/>
      <c r="Y62" s="3"/>
      <c r="Z62" s="3"/>
    </row>
    <row r="63" spans="1:26" ht="23.45" customHeight="1" x14ac:dyDescent="0.2">
      <c r="A63" s="93"/>
      <c r="B63" s="174"/>
      <c r="C63" s="175"/>
      <c r="D63" s="180"/>
      <c r="E63" s="181"/>
      <c r="F63" s="181"/>
      <c r="G63" s="182"/>
      <c r="J63" s="22"/>
      <c r="N63" s="46"/>
      <c r="O63" s="25"/>
    </row>
    <row r="64" spans="1:26" ht="58.15" customHeight="1" x14ac:dyDescent="0.25">
      <c r="A64" s="94"/>
      <c r="B64" s="176"/>
      <c r="C64" s="177"/>
      <c r="D64" s="183" t="s">
        <v>97</v>
      </c>
      <c r="E64" s="184"/>
      <c r="F64" s="185"/>
      <c r="G64" s="122">
        <f>SUM(G29:G62)</f>
        <v>0</v>
      </c>
      <c r="N64" s="46"/>
      <c r="O64" s="25"/>
    </row>
    <row r="65" spans="1:26" ht="15.6" customHeight="1" x14ac:dyDescent="0.2">
      <c r="A65" s="94"/>
      <c r="B65" s="178"/>
      <c r="C65" s="179"/>
      <c r="D65" s="180"/>
      <c r="E65" s="181"/>
      <c r="F65" s="181"/>
      <c r="G65" s="182"/>
      <c r="M65" s="25"/>
      <c r="N65" s="46"/>
      <c r="O65" s="25"/>
    </row>
    <row r="66" spans="1:26" ht="30" customHeight="1" x14ac:dyDescent="0.2">
      <c r="A66" s="11">
        <f>MAX(A25:A65)+1</f>
        <v>50</v>
      </c>
      <c r="B66" s="188" t="s">
        <v>84</v>
      </c>
      <c r="C66" s="189"/>
      <c r="D66" s="11" t="s">
        <v>37</v>
      </c>
      <c r="E66" s="190"/>
      <c r="F66" s="191"/>
      <c r="G66" s="119"/>
      <c r="M66" s="25"/>
      <c r="N66" s="46"/>
      <c r="O66" s="25"/>
    </row>
    <row r="67" spans="1:26" ht="30" customHeight="1" x14ac:dyDescent="0.2">
      <c r="A67" s="11">
        <f>1+A66</f>
        <v>51</v>
      </c>
      <c r="B67" s="188" t="s">
        <v>85</v>
      </c>
      <c r="C67" s="189"/>
      <c r="D67" s="11" t="s">
        <v>37</v>
      </c>
      <c r="E67" s="190"/>
      <c r="F67" s="191"/>
      <c r="G67" s="119"/>
      <c r="M67" s="25"/>
      <c r="N67" s="46"/>
      <c r="O67" s="25"/>
    </row>
    <row r="68" spans="1:26" ht="30" customHeight="1" x14ac:dyDescent="0.2">
      <c r="A68" s="11">
        <v>52</v>
      </c>
      <c r="B68" s="192" t="s">
        <v>86</v>
      </c>
      <c r="C68" s="193"/>
      <c r="D68" s="18" t="s">
        <v>37</v>
      </c>
      <c r="E68" s="190"/>
      <c r="F68" s="191"/>
      <c r="G68" s="119"/>
      <c r="M68" s="25"/>
      <c r="N68" s="46"/>
      <c r="O68" s="25"/>
    </row>
    <row r="69" spans="1:26" ht="48" customHeight="1" x14ac:dyDescent="0.25">
      <c r="A69" s="95"/>
      <c r="B69" s="195" t="s">
        <v>98</v>
      </c>
      <c r="C69" s="196"/>
      <c r="D69" s="168"/>
      <c r="E69" s="169"/>
      <c r="F69" s="170"/>
      <c r="G69" s="122">
        <f>SUM(G68,G67,G66,G64,G27)</f>
        <v>0</v>
      </c>
      <c r="K69" s="51"/>
      <c r="M69" s="25"/>
      <c r="N69" s="46"/>
      <c r="O69" s="25"/>
    </row>
    <row r="70" spans="1:26" ht="52.15" customHeight="1" x14ac:dyDescent="0.25">
      <c r="A70" s="11">
        <v>53</v>
      </c>
      <c r="B70" s="163" t="s">
        <v>88</v>
      </c>
      <c r="C70" s="164"/>
      <c r="D70" s="11" t="s">
        <v>37</v>
      </c>
      <c r="E70" s="165" t="s">
        <v>89</v>
      </c>
      <c r="F70" s="167"/>
      <c r="G70" s="122">
        <f>SUM(G69*10%)</f>
        <v>0</v>
      </c>
      <c r="H70" s="52"/>
      <c r="I70" s="53"/>
      <c r="M70" s="25"/>
      <c r="N70" s="46"/>
      <c r="O70" s="25"/>
    </row>
    <row r="71" spans="1:26" ht="94.15" customHeight="1" x14ac:dyDescent="0.25">
      <c r="A71" s="50"/>
      <c r="B71" s="163" t="s">
        <v>99</v>
      </c>
      <c r="C71" s="164"/>
      <c r="D71" s="168"/>
      <c r="E71" s="169"/>
      <c r="F71" s="170"/>
      <c r="G71" s="122">
        <f>SUM(G69+G70)</f>
        <v>0</v>
      </c>
      <c r="M71" s="25"/>
      <c r="N71" s="46"/>
      <c r="O71" s="25"/>
    </row>
    <row r="72" spans="1:26" ht="34.9" customHeight="1" x14ac:dyDescent="0.25">
      <c r="A72" s="55"/>
      <c r="B72" s="194"/>
      <c r="C72" s="194"/>
      <c r="D72" s="194"/>
      <c r="E72" s="194"/>
      <c r="F72" s="56"/>
      <c r="G72" s="56"/>
      <c r="M72" s="25"/>
      <c r="N72" s="46"/>
      <c r="O72" s="25"/>
      <c r="P72" s="29"/>
      <c r="Q72" s="30"/>
      <c r="R72" s="25"/>
      <c r="S72" s="36"/>
      <c r="T72" s="29"/>
      <c r="U72" s="29"/>
      <c r="V72" s="30"/>
      <c r="W72" s="31"/>
      <c r="X72" s="3"/>
      <c r="Y72" s="3"/>
      <c r="Z72" s="3"/>
    </row>
    <row r="73" spans="1:26" ht="34.9" customHeight="1" x14ac:dyDescent="0.25">
      <c r="A73" s="57"/>
      <c r="B73" s="171"/>
      <c r="C73" s="171"/>
      <c r="D73" s="171"/>
      <c r="E73" s="171"/>
      <c r="F73" s="56"/>
      <c r="G73" s="56"/>
      <c r="M73" s="25"/>
      <c r="N73" s="46"/>
      <c r="O73" s="25"/>
      <c r="P73" s="29"/>
      <c r="Q73" s="30"/>
      <c r="R73" s="25"/>
      <c r="S73" s="36"/>
      <c r="T73" s="29"/>
      <c r="U73" s="29"/>
      <c r="V73" s="30"/>
      <c r="W73" s="31"/>
      <c r="X73" s="3"/>
      <c r="Y73" s="3"/>
      <c r="Z73" s="3"/>
    </row>
    <row r="74" spans="1:26" ht="34.9" customHeight="1" x14ac:dyDescent="0.25">
      <c r="A74" s="57"/>
      <c r="B74" s="171"/>
      <c r="C74" s="171"/>
      <c r="D74" s="171"/>
      <c r="E74" s="171"/>
      <c r="F74" s="56"/>
      <c r="G74" s="56"/>
      <c r="M74" s="25"/>
      <c r="N74" s="46"/>
      <c r="O74" s="25"/>
      <c r="P74" s="29"/>
      <c r="Q74" s="30"/>
      <c r="R74" s="25"/>
      <c r="S74" s="36"/>
      <c r="T74" s="29"/>
      <c r="U74" s="29"/>
      <c r="V74" s="30"/>
      <c r="W74" s="31"/>
      <c r="X74" s="3"/>
      <c r="Y74" s="3"/>
      <c r="Z74" s="3"/>
    </row>
    <row r="75" spans="1:26" ht="34.9" customHeight="1" x14ac:dyDescent="0.25">
      <c r="A75" s="55"/>
      <c r="B75" s="58"/>
      <c r="C75" s="58"/>
      <c r="D75" s="59"/>
      <c r="E75" s="60"/>
      <c r="F75" s="56"/>
      <c r="G75" s="56"/>
      <c r="M75" s="25"/>
      <c r="N75" s="46"/>
      <c r="O75" s="25"/>
      <c r="P75" s="29"/>
      <c r="Q75" s="30"/>
      <c r="R75" s="25"/>
      <c r="S75" s="36"/>
      <c r="T75" s="29"/>
      <c r="U75" s="29"/>
      <c r="V75" s="30"/>
      <c r="W75" s="31"/>
      <c r="X75" s="3"/>
      <c r="Y75" s="3"/>
      <c r="Z75" s="3"/>
    </row>
    <row r="76" spans="1:26" ht="12.6" hidden="1" customHeight="1" x14ac:dyDescent="0.2">
      <c r="A76" s="61"/>
      <c r="B76" s="62"/>
      <c r="D76" s="64" t="s">
        <v>91</v>
      </c>
      <c r="E76" s="65">
        <v>25.8</v>
      </c>
      <c r="F76" s="66" t="s">
        <v>92</v>
      </c>
      <c r="G76" s="66" t="s">
        <v>93</v>
      </c>
      <c r="M76" s="25"/>
      <c r="N76" s="46"/>
      <c r="O76" s="25"/>
      <c r="P76" s="47"/>
      <c r="Q76" s="48"/>
      <c r="R76" s="25"/>
      <c r="S76" s="46"/>
      <c r="T76" s="25"/>
      <c r="U76" s="47"/>
      <c r="V76" s="48"/>
      <c r="W76" s="49"/>
      <c r="X76" s="3"/>
      <c r="Y76" s="3"/>
      <c r="Z76" s="3"/>
    </row>
    <row r="77" spans="1:26" ht="12.95" customHeight="1" x14ac:dyDescent="0.2">
      <c r="A77" s="64"/>
      <c r="D77" s="64"/>
      <c r="E77" s="67"/>
      <c r="G77" s="68"/>
      <c r="M77" s="25"/>
      <c r="N77" s="46"/>
      <c r="O77" s="25"/>
      <c r="P77" s="47"/>
      <c r="Q77" s="48"/>
      <c r="R77" s="25"/>
      <c r="S77" s="46"/>
      <c r="T77" s="25"/>
      <c r="U77" s="47"/>
      <c r="V77" s="48"/>
      <c r="W77" s="49"/>
      <c r="X77" s="3"/>
      <c r="Y77" s="3"/>
      <c r="Z77" s="3"/>
    </row>
    <row r="78" spans="1:26" ht="12.95" customHeight="1" x14ac:dyDescent="0.2">
      <c r="A78" s="61"/>
      <c r="B78" s="62"/>
      <c r="C78" s="22"/>
      <c r="D78" s="64"/>
      <c r="E78" s="69"/>
      <c r="F78" s="1"/>
      <c r="G78" s="1"/>
      <c r="M78" s="25"/>
      <c r="N78" s="46"/>
      <c r="O78" s="25"/>
      <c r="P78" s="47"/>
      <c r="Q78" s="48"/>
      <c r="R78" s="25"/>
      <c r="S78" s="46"/>
      <c r="T78" s="25"/>
      <c r="U78" s="47"/>
      <c r="V78" s="48"/>
      <c r="W78" s="49"/>
      <c r="X78" s="3"/>
      <c r="Y78" s="3"/>
      <c r="Z78" s="3"/>
    </row>
    <row r="79" spans="1:26" ht="12.95" customHeight="1" x14ac:dyDescent="0.2">
      <c r="A79" s="61"/>
      <c r="B79" s="62"/>
      <c r="D79" s="64"/>
      <c r="E79" s="69"/>
      <c r="F79" s="1"/>
      <c r="G79" s="1"/>
      <c r="M79" s="25"/>
      <c r="N79" s="46"/>
      <c r="O79" s="25"/>
      <c r="P79" s="47"/>
      <c r="Q79" s="48"/>
      <c r="R79" s="25"/>
      <c r="S79" s="46"/>
      <c r="T79" s="25"/>
      <c r="U79" s="47"/>
      <c r="V79" s="48"/>
      <c r="W79" s="49"/>
      <c r="X79" s="3"/>
      <c r="Y79" s="3"/>
      <c r="Z79" s="3"/>
    </row>
    <row r="80" spans="1:26" ht="12.95" customHeight="1" x14ac:dyDescent="0.2">
      <c r="A80" s="61"/>
      <c r="B80" s="62"/>
      <c r="D80" s="64"/>
      <c r="E80" s="69"/>
      <c r="G80" s="69"/>
      <c r="M80" s="25"/>
      <c r="N80" s="46"/>
      <c r="O80" s="25"/>
      <c r="P80" s="47"/>
      <c r="Q80" s="48"/>
      <c r="R80" s="25"/>
      <c r="S80" s="46"/>
      <c r="T80" s="25"/>
      <c r="U80" s="47"/>
      <c r="V80" s="48"/>
      <c r="W80" s="49"/>
      <c r="X80" s="3"/>
      <c r="Y80" s="3"/>
      <c r="Z80" s="3"/>
    </row>
    <row r="81" spans="1:26" ht="12.95" customHeight="1" x14ac:dyDescent="0.2">
      <c r="A81" s="61"/>
      <c r="B81" s="62"/>
      <c r="D81" s="64"/>
      <c r="E81" s="70"/>
      <c r="M81" s="25"/>
      <c r="N81" s="46"/>
      <c r="O81" s="25"/>
      <c r="P81" s="47"/>
      <c r="Q81" s="48"/>
      <c r="R81" s="25"/>
      <c r="S81" s="46"/>
      <c r="T81" s="25"/>
      <c r="U81" s="47"/>
      <c r="V81" s="48"/>
      <c r="W81" s="49"/>
      <c r="X81" s="3"/>
      <c r="Y81" s="3"/>
      <c r="Z81" s="3"/>
    </row>
    <row r="82" spans="1:26" ht="12.95" customHeight="1" x14ac:dyDescent="0.2">
      <c r="A82" s="61"/>
      <c r="B82" s="62"/>
      <c r="D82" s="64"/>
      <c r="E82" s="70"/>
      <c r="G82" s="71"/>
      <c r="M82" s="25"/>
      <c r="N82" s="46"/>
      <c r="O82" s="25"/>
      <c r="P82" s="47"/>
      <c r="Q82" s="48"/>
      <c r="R82" s="25"/>
      <c r="S82" s="46"/>
      <c r="T82" s="25"/>
      <c r="U82" s="47"/>
      <c r="V82" s="48"/>
      <c r="W82" s="49"/>
      <c r="X82" s="3"/>
      <c r="Y82" s="3"/>
      <c r="Z82" s="3"/>
    </row>
    <row r="83" spans="1:26" ht="12.95" customHeight="1" x14ac:dyDescent="0.2">
      <c r="A83" s="1"/>
      <c r="D83" s="64"/>
      <c r="E83" s="70"/>
      <c r="G83" s="69"/>
      <c r="M83" s="25"/>
      <c r="N83" s="46"/>
      <c r="O83" s="25"/>
      <c r="P83" s="47"/>
      <c r="Q83" s="48"/>
      <c r="R83" s="25"/>
      <c r="S83" s="46"/>
      <c r="T83" s="25"/>
      <c r="U83" s="47"/>
      <c r="V83" s="48"/>
      <c r="W83" s="49"/>
      <c r="X83" s="3"/>
      <c r="Y83" s="3"/>
      <c r="Z83" s="3"/>
    </row>
    <row r="84" spans="1:26" ht="12.95" customHeight="1" x14ac:dyDescent="0.2">
      <c r="D84" s="64"/>
      <c r="E84" s="65"/>
      <c r="M84" s="25"/>
      <c r="N84" s="46"/>
      <c r="O84" s="25"/>
      <c r="P84" s="47"/>
      <c r="Q84" s="48"/>
      <c r="R84" s="25"/>
      <c r="S84" s="46"/>
      <c r="T84" s="25"/>
      <c r="U84" s="47"/>
      <c r="V84" s="48"/>
      <c r="W84" s="49"/>
      <c r="X84" s="3"/>
      <c r="Y84" s="3"/>
      <c r="Z84" s="3"/>
    </row>
    <row r="85" spans="1:26" ht="12.95" customHeight="1" x14ac:dyDescent="0.2">
      <c r="A85" s="1"/>
      <c r="B85" s="72"/>
      <c r="C85" s="72"/>
      <c r="D85" s="64"/>
      <c r="E85" s="65"/>
      <c r="M85" s="25"/>
      <c r="N85" s="46"/>
      <c r="O85" s="25"/>
      <c r="P85" s="47"/>
      <c r="Q85" s="48"/>
      <c r="R85" s="25"/>
      <c r="S85" s="46"/>
      <c r="T85" s="25"/>
      <c r="U85" s="47"/>
      <c r="V85" s="48"/>
      <c r="W85" s="49"/>
      <c r="X85" s="3"/>
      <c r="Y85" s="3"/>
      <c r="Z85" s="3"/>
    </row>
    <row r="86" spans="1:26" ht="12.95" customHeight="1" x14ac:dyDescent="0.2">
      <c r="D86" s="64"/>
      <c r="E86" s="65"/>
      <c r="G86" s="69"/>
      <c r="M86" s="25"/>
      <c r="N86" s="46"/>
      <c r="O86" s="25"/>
      <c r="P86" s="47"/>
      <c r="Q86" s="48"/>
      <c r="R86" s="25"/>
      <c r="S86" s="46"/>
      <c r="T86" s="25"/>
      <c r="U86" s="47"/>
      <c r="V86" s="48"/>
      <c r="W86" s="49"/>
      <c r="X86" s="3"/>
      <c r="Y86" s="3"/>
      <c r="Z86" s="3"/>
    </row>
    <row r="87" spans="1:26" ht="12.95" customHeight="1" x14ac:dyDescent="0.2">
      <c r="M87" s="25"/>
      <c r="N87" s="46"/>
      <c r="O87" s="25"/>
      <c r="P87" s="47"/>
      <c r="Q87" s="48"/>
      <c r="R87" s="25"/>
      <c r="S87" s="46"/>
      <c r="T87" s="25"/>
      <c r="U87" s="47"/>
      <c r="V87" s="48"/>
      <c r="W87" s="49"/>
      <c r="X87" s="3"/>
      <c r="Y87" s="3"/>
      <c r="Z87" s="3"/>
    </row>
    <row r="88" spans="1:26" ht="12.95" customHeight="1" x14ac:dyDescent="0.2">
      <c r="M88" s="25"/>
      <c r="N88" s="46"/>
      <c r="O88" s="25"/>
      <c r="P88" s="47"/>
      <c r="Q88" s="48"/>
      <c r="R88" s="25"/>
      <c r="S88" s="46"/>
      <c r="T88" s="25"/>
      <c r="U88" s="47"/>
      <c r="V88" s="48"/>
      <c r="W88" s="49"/>
      <c r="X88" s="3"/>
      <c r="Y88" s="3"/>
      <c r="Z88" s="3"/>
    </row>
    <row r="89" spans="1:26" ht="12.95" customHeight="1" x14ac:dyDescent="0.2">
      <c r="G89" s="69"/>
      <c r="M89" s="25"/>
      <c r="N89" s="46"/>
      <c r="O89" s="25"/>
      <c r="P89" s="47"/>
      <c r="Q89" s="48"/>
      <c r="R89" s="25"/>
      <c r="S89" s="46"/>
      <c r="T89" s="25"/>
      <c r="U89" s="47"/>
      <c r="V89" s="48"/>
      <c r="W89" s="49"/>
      <c r="X89" s="3"/>
      <c r="Y89" s="3"/>
      <c r="Z89" s="3"/>
    </row>
    <row r="90" spans="1:26" ht="12.95" customHeight="1" x14ac:dyDescent="0.2">
      <c r="M90" s="25"/>
      <c r="N90" s="46"/>
      <c r="O90" s="25"/>
      <c r="P90" s="52"/>
      <c r="Q90" s="48"/>
      <c r="R90" s="25"/>
      <c r="S90" s="3"/>
      <c r="T90" s="25"/>
      <c r="U90" s="52"/>
      <c r="V90" s="48"/>
      <c r="W90" s="48"/>
      <c r="X90" s="3"/>
      <c r="Y90" s="3"/>
      <c r="Z90" s="3"/>
    </row>
    <row r="91" spans="1:26" ht="12.95" customHeight="1" x14ac:dyDescent="0.25">
      <c r="H91" s="26"/>
      <c r="M91" s="25"/>
      <c r="N91" s="46"/>
      <c r="O91" s="25"/>
      <c r="P91" s="52"/>
      <c r="Q91" s="48"/>
      <c r="R91" s="25"/>
      <c r="S91" s="3"/>
      <c r="T91" s="25"/>
      <c r="U91" s="52"/>
      <c r="V91" s="48"/>
      <c r="W91" s="48"/>
      <c r="X91" s="3"/>
      <c r="Y91" s="3"/>
      <c r="Z91" s="3"/>
    </row>
    <row r="92" spans="1:26" ht="12.95" customHeight="1" x14ac:dyDescent="0.25">
      <c r="G92" s="69"/>
      <c r="H92" s="26"/>
      <c r="M92" s="25"/>
      <c r="N92" s="46"/>
      <c r="O92" s="25"/>
      <c r="P92" s="47"/>
      <c r="Q92" s="48"/>
      <c r="R92" s="25"/>
      <c r="S92" s="46"/>
      <c r="T92" s="25"/>
      <c r="U92" s="47"/>
      <c r="V92" s="48"/>
      <c r="W92" s="49"/>
      <c r="X92" s="3"/>
      <c r="Y92" s="3"/>
      <c r="Z92" s="3"/>
    </row>
    <row r="93" spans="1:26" ht="12.95" customHeight="1" x14ac:dyDescent="0.2">
      <c r="J93" s="3"/>
      <c r="K93" s="3"/>
      <c r="L93" s="3"/>
      <c r="M93" s="25"/>
      <c r="N93" s="3"/>
      <c r="O93" s="25"/>
      <c r="P93" s="74"/>
      <c r="Q93" s="48"/>
      <c r="R93" s="25"/>
      <c r="S93" s="3"/>
      <c r="T93" s="25"/>
      <c r="U93" s="75"/>
      <c r="V93" s="48"/>
      <c r="W93" s="48"/>
      <c r="X93" s="3"/>
      <c r="Y93" s="3"/>
      <c r="Z93" s="3"/>
    </row>
    <row r="94" spans="1:26" ht="12.95" customHeight="1" x14ac:dyDescent="0.2">
      <c r="J94" s="3"/>
      <c r="K94" s="3"/>
      <c r="L94" s="3"/>
      <c r="M94" s="25"/>
      <c r="N94" s="3"/>
      <c r="O94" s="25"/>
      <c r="P94" s="74"/>
      <c r="Q94" s="48"/>
      <c r="R94" s="25"/>
      <c r="S94" s="3"/>
      <c r="T94" s="25"/>
      <c r="U94" s="75"/>
      <c r="V94" s="48"/>
      <c r="W94" s="48"/>
      <c r="X94" s="3"/>
      <c r="Y94" s="3"/>
      <c r="Z94" s="3"/>
    </row>
    <row r="95" spans="1:26" ht="12.95" customHeight="1" x14ac:dyDescent="0.2">
      <c r="I95" s="52"/>
      <c r="J95" s="3"/>
      <c r="K95" s="3"/>
      <c r="L95" s="3"/>
      <c r="M95" s="25"/>
      <c r="N95" s="3"/>
      <c r="O95" s="25"/>
      <c r="P95" s="76"/>
      <c r="Q95" s="48"/>
      <c r="R95" s="25"/>
      <c r="S95" s="3"/>
      <c r="T95" s="25"/>
      <c r="U95" s="47"/>
      <c r="V95" s="48"/>
      <c r="W95" s="48"/>
      <c r="X95" s="3"/>
      <c r="Y95" s="3"/>
      <c r="Z95" s="3"/>
    </row>
    <row r="96" spans="1:26" ht="12.95" customHeight="1" x14ac:dyDescent="0.2">
      <c r="I96" s="3"/>
      <c r="J96" s="3"/>
      <c r="K96" s="3"/>
      <c r="L96" s="3"/>
      <c r="M96" s="25"/>
      <c r="N96" s="3"/>
      <c r="O96" s="25"/>
      <c r="P96" s="76"/>
      <c r="Q96" s="48"/>
      <c r="R96" s="77"/>
      <c r="S96" s="78"/>
      <c r="T96" s="79"/>
      <c r="U96" s="80"/>
      <c r="V96" s="81"/>
      <c r="W96" s="81"/>
      <c r="X96" s="82"/>
    </row>
    <row r="97" spans="9:19" ht="12.95" customHeight="1" x14ac:dyDescent="0.2">
      <c r="I97" s="3"/>
      <c r="J97" s="3"/>
      <c r="K97" s="3"/>
      <c r="L97" s="3"/>
      <c r="M97" s="3"/>
      <c r="N97" s="3"/>
      <c r="O97" s="3"/>
      <c r="P97" s="33"/>
      <c r="Q97" s="3"/>
      <c r="R97" s="3"/>
      <c r="S97" s="3"/>
    </row>
    <row r="98" spans="9:19" ht="12.95" customHeight="1" x14ac:dyDescent="0.2"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</row>
    <row r="99" spans="9:19" x14ac:dyDescent="0.2">
      <c r="I99" s="3"/>
      <c r="J99" s="3"/>
      <c r="K99" s="3"/>
      <c r="L99" s="83"/>
      <c r="M99" s="3"/>
      <c r="N99" s="3"/>
      <c r="O99" s="3"/>
      <c r="P99" s="3"/>
      <c r="Q99" s="83"/>
      <c r="R99" s="83"/>
      <c r="S99" s="3"/>
    </row>
    <row r="100" spans="9:19" ht="15.6" customHeight="1" x14ac:dyDescent="0.2"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  <row r="101" spans="9:19" ht="12.75" customHeight="1" x14ac:dyDescent="0.25">
      <c r="I101" s="64"/>
      <c r="K101" s="26"/>
      <c r="L101" s="26"/>
      <c r="M101" s="26"/>
      <c r="N101" s="26"/>
      <c r="O101" s="26"/>
      <c r="P101" s="26"/>
      <c r="Q101" s="3"/>
      <c r="R101" s="3"/>
      <c r="S101" s="3"/>
    </row>
    <row r="102" spans="9:19" ht="12.75" customHeight="1" x14ac:dyDescent="0.25">
      <c r="I102" s="26"/>
      <c r="J102" s="26"/>
      <c r="K102" s="26"/>
      <c r="L102" s="84"/>
      <c r="M102" s="84"/>
      <c r="N102" s="85"/>
      <c r="O102" s="22"/>
      <c r="P102" s="84"/>
      <c r="Q102" s="84"/>
      <c r="R102" s="65"/>
      <c r="S102" s="3"/>
    </row>
    <row r="103" spans="9:19" ht="12.75" customHeight="1" x14ac:dyDescent="0.25">
      <c r="I103" s="26"/>
      <c r="J103" s="84"/>
      <c r="K103" s="84"/>
      <c r="L103" s="84"/>
      <c r="M103" s="84"/>
      <c r="N103" s="26"/>
      <c r="O103" s="22"/>
      <c r="P103" s="65"/>
      <c r="Q103" s="65"/>
    </row>
    <row r="104" spans="9:19" ht="12.75" customHeight="1" x14ac:dyDescent="0.25">
      <c r="I104" s="26"/>
      <c r="J104" s="22"/>
      <c r="K104" s="69"/>
      <c r="L104" s="86"/>
      <c r="M104" s="86"/>
      <c r="N104" s="26"/>
      <c r="O104" s="22"/>
      <c r="P104" s="65"/>
      <c r="Q104" s="65"/>
    </row>
    <row r="105" spans="9:19" ht="12.75" customHeight="1" x14ac:dyDescent="0.25">
      <c r="I105" s="26"/>
      <c r="J105" s="26"/>
      <c r="K105" s="26"/>
      <c r="L105" s="26"/>
      <c r="M105" s="26"/>
      <c r="N105" s="26"/>
      <c r="O105" s="22"/>
      <c r="P105" s="65"/>
      <c r="Q105" s="65"/>
    </row>
    <row r="106" spans="9:19" ht="12.75" customHeight="1" x14ac:dyDescent="0.2"/>
    <row r="107" spans="9:19" ht="12.75" customHeight="1" x14ac:dyDescent="0.2"/>
  </sheetData>
  <sheetProtection algorithmName="SHA-512" hashValue="7BM4csG+AX6mqzM+glv1RXTjff1WxWVRPfr+fvFM4bWWxwroxS8oE+gkoWbrra8D3QMItJ4cvtnFhj46AAvlDg==" saltValue="UdVk06PkLBecdqhWmPQgLQ==" spinCount="100000" sheet="1" objects="1" scenarios="1"/>
  <mergeCells count="30">
    <mergeCell ref="B72:E74"/>
    <mergeCell ref="B69:C69"/>
    <mergeCell ref="D69:F69"/>
    <mergeCell ref="B70:C70"/>
    <mergeCell ref="E70:F70"/>
    <mergeCell ref="B71:C71"/>
    <mergeCell ref="D71:F71"/>
    <mergeCell ref="B66:C66"/>
    <mergeCell ref="E66:F66"/>
    <mergeCell ref="B67:C67"/>
    <mergeCell ref="E67:F67"/>
    <mergeCell ref="B68:C68"/>
    <mergeCell ref="E68:F68"/>
    <mergeCell ref="B63:C65"/>
    <mergeCell ref="D63:G63"/>
    <mergeCell ref="D64:F64"/>
    <mergeCell ref="D65:G65"/>
    <mergeCell ref="A26:G26"/>
    <mergeCell ref="A27:C27"/>
    <mergeCell ref="D27:F27"/>
    <mergeCell ref="A28:G28"/>
    <mergeCell ref="A6:G7"/>
    <mergeCell ref="A8:G8"/>
    <mergeCell ref="B9:C9"/>
    <mergeCell ref="A10:G10"/>
    <mergeCell ref="A1:G1"/>
    <mergeCell ref="A2:G2"/>
    <mergeCell ref="A3:G3"/>
    <mergeCell ref="A4:G4"/>
    <mergeCell ref="A5:G5"/>
  </mergeCells>
  <printOptions horizontalCentered="1"/>
  <pageMargins left="0.7" right="0.7" top="0.75" bottom="0.75" header="0.3" footer="0.3"/>
  <pageSetup scale="75" orientation="portrait" r:id="rId1"/>
  <headerFooter>
    <oddHeader>&amp;RIFB# 15-2089-DS</oddHeader>
    <oddFooter>&amp;L&amp;9**Only change is verbiage
change to subtotal's and 
the placement of lines 
50-52, no quantities or
descriptions change**&amp;C&amp;10BID "B"
ADDENDUM # 3&amp;R&amp;10&amp;P of &amp;N</oddFooter>
  </headerFooter>
  <rowBreaks count="3" manualBreakCount="3">
    <brk id="27" max="6" man="1"/>
    <brk id="48" max="6" man="1"/>
    <brk id="6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ADD # 2-BID "A"</vt:lpstr>
      <vt:lpstr>ADD # 2- BID "B"</vt:lpstr>
      <vt:lpstr>'ADD # 2- BID "B"'!Print_Area</vt:lpstr>
      <vt:lpstr>'ADD # 2-BID "A"'!Print_Area</vt:lpstr>
      <vt:lpstr>'ADD # 2- BID "B"'!Print_Titles</vt:lpstr>
      <vt:lpstr>'ADD # 2-BID "A"'!Print_Titles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Sharon</cp:lastModifiedBy>
  <cp:lastPrinted>2015-08-10T13:59:45Z</cp:lastPrinted>
  <dcterms:created xsi:type="dcterms:W3CDTF">2015-07-27T13:39:26Z</dcterms:created>
  <dcterms:modified xsi:type="dcterms:W3CDTF">2015-08-11T18:16:35Z</dcterms:modified>
</cp:coreProperties>
</file>