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1689FL\"/>
    </mc:Choice>
  </mc:AlternateContent>
  <bookViews>
    <workbookView xWindow="0" yWindow="0" windowWidth="15360" windowHeight="9285" tabRatio="885" activeTab="2"/>
  </bookViews>
  <sheets>
    <sheet name="LTD Rate" sheetId="2" r:id="rId1"/>
    <sheet name="Life Rates" sheetId="6" r:id="rId2"/>
    <sheet name="STD &amp; FMLA Rate" sheetId="16" r:id="rId3"/>
  </sheets>
  <externalReferences>
    <externalReference r:id="rId4"/>
    <externalReference r:id="rId5"/>
  </externalReferences>
  <definedNames>
    <definedName name="ListYesNo">[2]Listbox!$B$16:$C$16</definedName>
    <definedName name="_xlnm.Print_Area" localSheetId="0">'LTD Rate'!$A$1:$F$19</definedName>
    <definedName name="_xlnm.Print_Area" localSheetId="2">'STD &amp; FMLA Rate'!$A$1:$F$19</definedName>
    <definedName name="WSInsureVol2">[1]RFPVar!$B$123</definedName>
    <definedName name="WSNumEnrollLives2">[1]RFPVar!$B$115</definedName>
  </definedNames>
  <calcPr calcId="152511"/>
</workbook>
</file>

<file path=xl/calcChain.xml><?xml version="1.0" encoding="utf-8"?>
<calcChain xmlns="http://schemas.openxmlformats.org/spreadsheetml/2006/main">
  <c r="E25" i="16" l="1"/>
  <c r="E26" i="16"/>
  <c r="H14" i="16"/>
  <c r="H17" i="16"/>
  <c r="F14" i="16"/>
  <c r="F17" i="16"/>
  <c r="F18" i="16"/>
  <c r="G14" i="16"/>
  <c r="G17" i="16"/>
  <c r="G18" i="16"/>
  <c r="E14" i="16"/>
  <c r="E17" i="16"/>
  <c r="E18" i="16"/>
  <c r="B25" i="6"/>
  <c r="B66" i="6"/>
  <c r="B63" i="6"/>
  <c r="D62" i="6"/>
  <c r="D66" i="6"/>
  <c r="D67" i="6"/>
  <c r="E51" i="6"/>
  <c r="E52" i="6"/>
  <c r="D51" i="6"/>
  <c r="D52" i="6"/>
  <c r="C47" i="6"/>
  <c r="C48" i="6"/>
  <c r="C38" i="6"/>
  <c r="B50" i="6"/>
  <c r="B39" i="6"/>
  <c r="B38" i="6"/>
  <c r="B51" i="6"/>
  <c r="B52" i="6"/>
  <c r="D10" i="6"/>
  <c r="D9" i="6"/>
  <c r="E10" i="2"/>
  <c r="E24" i="2"/>
  <c r="E25" i="2"/>
  <c r="D24" i="2"/>
  <c r="D25" i="2"/>
  <c r="D11" i="2"/>
  <c r="E11" i="2"/>
  <c r="E14" i="2"/>
  <c r="E15" i="2"/>
  <c r="B67" i="6"/>
  <c r="D63" i="6"/>
  <c r="H18" i="16"/>
  <c r="B14" i="6"/>
  <c r="B15" i="6"/>
  <c r="D14" i="6"/>
  <c r="D15" i="6"/>
  <c r="B28" i="6"/>
  <c r="B29" i="6"/>
  <c r="C49" i="6"/>
  <c r="C50" i="6"/>
  <c r="C51" i="6"/>
  <c r="C52" i="6"/>
  <c r="D14" i="2"/>
  <c r="D15" i="2"/>
</calcChain>
</file>

<file path=xl/sharedStrings.xml><?xml version="1.0" encoding="utf-8"?>
<sst xmlns="http://schemas.openxmlformats.org/spreadsheetml/2006/main" count="169" uniqueCount="92">
  <si>
    <t>EE</t>
  </si>
  <si>
    <t>Sp</t>
  </si>
  <si>
    <t>3 years</t>
  </si>
  <si>
    <t>33%</t>
  </si>
  <si>
    <t>Rate Quote - Fully-Insured LTD</t>
  </si>
  <si>
    <t>Vendor:  Please enter financial details below.</t>
  </si>
  <si>
    <t>FIRST YEAR RATES</t>
  </si>
  <si>
    <t>SECOND YEAR RATES</t>
  </si>
  <si>
    <t>Covered Lives</t>
  </si>
  <si>
    <t>Monthly Covered Payroll</t>
  </si>
  <si>
    <t>Monthly Rate</t>
  </si>
  <si>
    <t>Per</t>
  </si>
  <si>
    <t>$100 of Monthly Covered Payroll</t>
  </si>
  <si>
    <t>Monthly Premium</t>
  </si>
  <si>
    <t>Annual Premium</t>
  </si>
  <si>
    <t>Requested</t>
  </si>
  <si>
    <t>Quoted</t>
  </si>
  <si>
    <t>Rate Guarantee Period</t>
  </si>
  <si>
    <t>3 Years</t>
  </si>
  <si>
    <t>Other Underwriting Requirements</t>
  </si>
  <si>
    <t>40-44</t>
  </si>
  <si>
    <t>45-49</t>
  </si>
  <si>
    <t>50-54</t>
  </si>
  <si>
    <t>55-59</t>
  </si>
  <si>
    <t>60-64</t>
  </si>
  <si>
    <t>Life &amp; Accident Quote - Basic/Supp Coverages</t>
  </si>
  <si>
    <t xml:space="preserve">Inforce </t>
  </si>
  <si>
    <t xml:space="preserve">Quoted </t>
  </si>
  <si>
    <t>Rates</t>
  </si>
  <si>
    <t/>
  </si>
  <si>
    <t>Volume</t>
  </si>
  <si>
    <t>Basic Life Rate</t>
  </si>
  <si>
    <t xml:space="preserve">Rate expressed Per </t>
  </si>
  <si>
    <t>$1,000/volume</t>
  </si>
  <si>
    <t>AD&amp;D Rate</t>
  </si>
  <si>
    <t>Conversion Charge</t>
  </si>
  <si>
    <t>Underwriting Issues</t>
  </si>
  <si>
    <t>Census Change Tolerance (% or # of lives)</t>
  </si>
  <si>
    <t>10%</t>
  </si>
  <si>
    <t>Employee Participation Required</t>
  </si>
  <si>
    <t>Inforce Plan Design</t>
  </si>
  <si>
    <t>Rate expressed Per ($1,000 coverage, unit, etc.)</t>
  </si>
  <si>
    <t>Rate guarantee Period</t>
  </si>
  <si>
    <t>Quoted Rates</t>
  </si>
  <si>
    <t>Calculated Volume</t>
  </si>
  <si>
    <t>Supp Life: Age Rates (per $1,000 of coverage)</t>
  </si>
  <si>
    <t>EE Rates</t>
  </si>
  <si>
    <t>Sp Rates</t>
  </si>
  <si>
    <t>Under 25</t>
  </si>
  <si>
    <t>25-29</t>
  </si>
  <si>
    <t>30-34</t>
  </si>
  <si>
    <t>35-39</t>
  </si>
  <si>
    <t>65-69</t>
  </si>
  <si>
    <t>70-74</t>
  </si>
  <si>
    <t>75-79</t>
  </si>
  <si>
    <t>Guarantee Issue Limit</t>
  </si>
  <si>
    <t>Inforce Rates</t>
  </si>
  <si>
    <t>Basic Life</t>
  </si>
  <si>
    <t>FMLA</t>
  </si>
  <si>
    <t>Quoted Rates
90 day elim</t>
  </si>
  <si>
    <t>Supplemental LTD</t>
  </si>
  <si>
    <t>Supp LTD: Age Rates (per $100 of coverage)</t>
  </si>
  <si>
    <t>Under 40</t>
  </si>
  <si>
    <t>40-49</t>
  </si>
  <si>
    <t>50-59</t>
  </si>
  <si>
    <t>65+</t>
  </si>
  <si>
    <t>80+</t>
  </si>
  <si>
    <t>Supplemental Life</t>
  </si>
  <si>
    <t>Child Life</t>
  </si>
  <si>
    <t>Child Life Rate</t>
  </si>
  <si>
    <t>per $10,000 policy</t>
  </si>
  <si>
    <t>Retiree Life</t>
  </si>
  <si>
    <t>$10 of Weekly Covered Benefit</t>
  </si>
  <si>
    <t>n/a</t>
  </si>
  <si>
    <t>50% Benefit with 7 Day EP</t>
  </si>
  <si>
    <t>60% Benefit with 14 Day EP</t>
  </si>
  <si>
    <t>50% Benefit with 14 Day EP</t>
  </si>
  <si>
    <t>60% Benefit with 7 Day EP</t>
  </si>
  <si>
    <t>Weekly Covered Benefit</t>
  </si>
  <si>
    <t>STD Quoted Rate</t>
  </si>
  <si>
    <t xml:space="preserve">STD </t>
  </si>
  <si>
    <t>FMLA Administrative Fee</t>
  </si>
  <si>
    <t>Covered Employee</t>
  </si>
  <si>
    <t>Request for Proposal (RFP) for Manatee County Government</t>
  </si>
  <si>
    <t xml:space="preserve">Please note: Rates should be net of commissions </t>
  </si>
  <si>
    <t xml:space="preserve">FMLA currently administered by Manatee County Government </t>
  </si>
  <si>
    <t>STD not currently provided - Sick Leave/ PTO Bank</t>
  </si>
  <si>
    <t xml:space="preserve">All rates/fees quoted should be net of commission </t>
  </si>
  <si>
    <t>Rate Quote - Fully-Insured STD</t>
  </si>
  <si>
    <t xml:space="preserve">Request for Proposal (RFP) for Manatee County Government </t>
  </si>
  <si>
    <t xml:space="preserve">Rates should be net of commissions. </t>
  </si>
  <si>
    <t xml:space="preserve">STD and FMLA requested as options, quotes should not be tied to LTD/Life proposals.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</si>
</sst>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\(&quot;$&quot;#,##0.000\)"/>
    <numFmt numFmtId="166" formatCode="&quot;$&quot;#,##0.00"/>
    <numFmt numFmtId="168" formatCode="&quot;$&quot;#,##0.000"/>
    <numFmt numFmtId="169" formatCode="&quot;$&quot;#,##0"/>
  </numFmts>
  <fonts count="33" x14ac:knownFonts="1">
    <font>
      <sz val="10"/>
      <name val="Arial"/>
    </font>
    <font>
      <sz val="10"/>
      <name val="Arial"/>
    </font>
    <font>
      <sz val="10"/>
      <color indexed="18"/>
      <name val="Arial"/>
      <family val="2"/>
    </font>
    <font>
      <b/>
      <sz val="16"/>
      <color indexed="18"/>
      <name val="Arial Narrow"/>
      <family val="2"/>
    </font>
    <font>
      <sz val="10"/>
      <color indexed="18"/>
      <name val="Arial"/>
      <family val="2"/>
    </font>
    <font>
      <b/>
      <sz val="13"/>
      <color indexed="16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sz val="12"/>
      <color indexed="18"/>
      <name val="Arial"/>
      <family val="2"/>
    </font>
    <font>
      <b/>
      <sz val="13"/>
      <color indexed="16"/>
      <name val="Arial Narrow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indexed="9"/>
      <name val="Arial Narrow"/>
      <family val="2"/>
    </font>
    <font>
      <u/>
      <sz val="10"/>
      <color indexed="1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1"/>
      <color indexed="9"/>
      <name val="Arial Narrow"/>
      <family val="2"/>
    </font>
    <font>
      <b/>
      <sz val="11"/>
      <color indexed="18"/>
      <name val="Arial Narrow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6"/>
      <name val="Arial"/>
      <family val="2"/>
    </font>
    <font>
      <b/>
      <sz val="11"/>
      <color indexed="27"/>
      <name val="Arial"/>
      <family val="2"/>
    </font>
    <font>
      <b/>
      <sz val="11"/>
      <color indexed="9"/>
      <name val="Arial"/>
      <family val="2"/>
    </font>
    <font>
      <i/>
      <sz val="11"/>
      <color indexed="53"/>
      <name val="Arial"/>
      <family val="2"/>
    </font>
    <font>
      <sz val="11"/>
      <color indexed="26"/>
      <name val="Arial"/>
      <family val="2"/>
    </font>
    <font>
      <b/>
      <sz val="15"/>
      <color indexed="16"/>
      <name val="Arial"/>
      <family val="2"/>
    </font>
    <font>
      <b/>
      <sz val="11"/>
      <color indexed="16"/>
      <name val="Arial"/>
      <family val="2"/>
    </font>
    <font>
      <sz val="11"/>
      <color indexed="54"/>
      <name val="Arial"/>
      <family val="2"/>
    </font>
    <font>
      <sz val="11"/>
      <color indexed="27"/>
      <name val="Arial"/>
      <family val="2"/>
    </font>
    <font>
      <b/>
      <sz val="11"/>
      <color indexed="24"/>
      <name val="Arial"/>
      <family val="2"/>
    </font>
    <font>
      <b/>
      <sz val="18"/>
      <color indexed="16"/>
      <name val="Cambria"/>
      <family val="2"/>
    </font>
    <font>
      <b/>
      <sz val="11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24"/>
      </patternFill>
    </fill>
    <fill>
      <patternFill patternType="solid">
        <fgColor indexed="25"/>
      </patternFill>
    </fill>
    <fill>
      <patternFill patternType="solid">
        <fgColor indexed="27"/>
      </patternFill>
    </fill>
    <fill>
      <patternFill patternType="solid">
        <fgColor indexed="18"/>
      </patternFill>
    </fill>
    <fill>
      <patternFill patternType="solid">
        <fgColor indexed="26"/>
      </patternFill>
    </fill>
    <fill>
      <patternFill patternType="solid">
        <fgColor indexed="16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41"/>
      </patternFill>
    </fill>
    <fill>
      <patternFill patternType="gray125"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24"/>
      </left>
      <right style="double">
        <color indexed="24"/>
      </right>
      <top style="double">
        <color indexed="24"/>
      </top>
      <bottom style="double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27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7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1" applyNumberFormat="0" applyAlignment="0" applyProtection="0"/>
    <xf numFmtId="0" fontId="23" fillId="12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6" fillId="0" borderId="3" applyNumberFormat="0" applyFill="0" applyAlignment="0" applyProtection="0"/>
    <xf numFmtId="0" fontId="5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0" borderId="6" applyNumberFormat="0" applyFill="0" applyAlignment="0" applyProtection="0"/>
    <xf numFmtId="0" fontId="29" fillId="9" borderId="0" applyNumberFormat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30" fillId="6" borderId="8" applyNumberFormat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8" fillId="24" borderId="0" xfId="39" applyFont="1" applyFill="1" applyBorder="1" applyAlignment="1" applyProtection="1">
      <alignment horizontal="right" vertical="top"/>
    </xf>
    <xf numFmtId="0" fontId="2" fillId="24" borderId="0" xfId="39" applyFont="1" applyFill="1" applyBorder="1" applyAlignment="1" applyProtection="1">
      <alignment vertical="top"/>
    </xf>
    <xf numFmtId="0" fontId="2" fillId="24" borderId="0" xfId="39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top"/>
    </xf>
    <xf numFmtId="0" fontId="9" fillId="24" borderId="0" xfId="39" applyFont="1" applyFill="1" applyBorder="1" applyAlignment="1" applyProtection="1">
      <alignment vertical="top"/>
    </xf>
    <xf numFmtId="0" fontId="9" fillId="24" borderId="0" xfId="39" applyFont="1" applyFill="1" applyBorder="1" applyAlignment="1" applyProtection="1">
      <alignment horizontal="left" vertical="top"/>
    </xf>
    <xf numFmtId="0" fontId="11" fillId="0" borderId="0" xfId="39" applyFont="1" applyFill="1" applyBorder="1" applyAlignment="1" applyProtection="1">
      <alignment vertical="top"/>
      <protection locked="0"/>
    </xf>
    <xf numFmtId="0" fontId="12" fillId="24" borderId="0" xfId="39" applyFont="1" applyFill="1" applyBorder="1" applyAlignment="1" applyProtection="1">
      <alignment horizontal="left" vertical="top"/>
    </xf>
    <xf numFmtId="0" fontId="2" fillId="24" borderId="0" xfId="0" applyFont="1" applyFill="1" applyAlignment="1" applyProtection="1">
      <alignment horizontal="right" vertical="top"/>
    </xf>
    <xf numFmtId="0" fontId="2" fillId="24" borderId="0" xfId="0" applyFont="1" applyFill="1" applyAlignment="1" applyProtection="1">
      <alignment vertical="top"/>
    </xf>
    <xf numFmtId="0" fontId="2" fillId="24" borderId="0" xfId="0" applyFont="1" applyFill="1" applyAlignment="1" applyProtection="1">
      <alignment vertical="top" wrapText="1"/>
    </xf>
    <xf numFmtId="0" fontId="2" fillId="24" borderId="0" xfId="0" applyFont="1" applyFill="1" applyAlignment="1" applyProtection="1">
      <alignment horizontal="right" vertical="top" wrapText="1"/>
    </xf>
    <xf numFmtId="0" fontId="13" fillId="25" borderId="0" xfId="0" applyFont="1" applyFill="1" applyBorder="1" applyAlignment="1" applyProtection="1">
      <alignment horizontal="center" vertical="top" wrapText="1"/>
    </xf>
    <xf numFmtId="0" fontId="13" fillId="25" borderId="0" xfId="0" applyFont="1" applyFill="1" applyBorder="1" applyAlignment="1" applyProtection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6" borderId="10" xfId="0" applyFont="1" applyFill="1" applyBorder="1" applyAlignment="1" applyProtection="1">
      <alignment vertical="top" wrapText="1"/>
    </xf>
    <xf numFmtId="164" fontId="2" fillId="27" borderId="10" xfId="28" applyNumberFormat="1" applyFont="1" applyFill="1" applyBorder="1" applyAlignment="1" applyProtection="1">
      <alignment horizontal="center" vertical="top" wrapText="1"/>
      <protection locked="0"/>
    </xf>
    <xf numFmtId="165" fontId="2" fillId="27" borderId="10" xfId="28" applyNumberFormat="1" applyFont="1" applyFill="1" applyBorder="1" applyAlignment="1" applyProtection="1">
      <alignment horizontal="center" vertical="top" wrapText="1"/>
      <protection locked="0"/>
    </xf>
    <xf numFmtId="5" fontId="2" fillId="0" borderId="10" xfId="29" applyNumberFormat="1" applyFont="1" applyFill="1" applyBorder="1" applyAlignment="1" applyProtection="1">
      <alignment horizontal="center" vertical="top" wrapText="1"/>
      <protection locked="0"/>
    </xf>
    <xf numFmtId="164" fontId="2" fillId="0" borderId="10" xfId="28" applyNumberFormat="1" applyFont="1" applyFill="1" applyBorder="1" applyAlignment="1" applyProtection="1">
      <alignment horizontal="center" vertical="top" wrapText="1"/>
      <protection locked="0"/>
    </xf>
    <xf numFmtId="0" fontId="8" fillId="24" borderId="0" xfId="39" applyFont="1" applyFill="1" applyBorder="1" applyAlignment="1" applyProtection="1">
      <alignment vertical="center"/>
    </xf>
    <xf numFmtId="0" fontId="8" fillId="24" borderId="0" xfId="39" applyFont="1" applyFill="1" applyBorder="1" applyAlignment="1" applyProtection="1">
      <alignment horizontal="right" vertical="center"/>
    </xf>
    <xf numFmtId="0" fontId="11" fillId="24" borderId="0" xfId="39" applyFont="1" applyFill="1" applyBorder="1" applyProtection="1"/>
    <xf numFmtId="0" fontId="11" fillId="24" borderId="0" xfId="39" applyFont="1" applyFill="1" applyBorder="1" applyAlignment="1" applyProtection="1">
      <alignment horizontal="left"/>
    </xf>
    <xf numFmtId="0" fontId="10" fillId="24" borderId="0" xfId="39" applyFont="1" applyFill="1" applyBorder="1" applyAlignment="1" applyProtection="1">
      <alignment horizontal="left" vertical="center"/>
    </xf>
    <xf numFmtId="0" fontId="16" fillId="24" borderId="0" xfId="39" applyFont="1" applyFill="1" applyBorder="1" applyAlignment="1" applyProtection="1">
      <alignment horizontal="left"/>
    </xf>
    <xf numFmtId="0" fontId="16" fillId="24" borderId="0" xfId="39" applyFont="1" applyFill="1" applyBorder="1" applyProtection="1"/>
    <xf numFmtId="0" fontId="17" fillId="25" borderId="0" xfId="0" applyFont="1" applyFill="1" applyBorder="1" applyAlignment="1" applyProtection="1">
      <alignment horizontal="center" vertical="center"/>
    </xf>
    <xf numFmtId="0" fontId="18" fillId="24" borderId="10" xfId="0" applyFont="1" applyFill="1" applyBorder="1" applyAlignment="1" applyProtection="1">
      <alignment horizontal="left" vertical="center"/>
    </xf>
    <xf numFmtId="0" fontId="17" fillId="28" borderId="11" xfId="0" applyFont="1" applyFill="1" applyBorder="1" applyAlignment="1" applyProtection="1">
      <alignment horizontal="center" vertical="center" wrapText="1"/>
    </xf>
    <xf numFmtId="0" fontId="17" fillId="28" borderId="12" xfId="0" applyFont="1" applyFill="1" applyBorder="1" applyAlignment="1" applyProtection="1">
      <alignment horizontal="center" vertical="center" wrapText="1"/>
    </xf>
    <xf numFmtId="0" fontId="17" fillId="29" borderId="12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left" vertical="center" wrapText="1" indent="1"/>
    </xf>
    <xf numFmtId="169" fontId="2" fillId="26" borderId="10" xfId="28" applyNumberFormat="1" applyFont="1" applyFill="1" applyBorder="1" applyAlignment="1" applyProtection="1">
      <alignment horizontal="center" vertical="center" wrapText="1"/>
    </xf>
    <xf numFmtId="49" fontId="2" fillId="26" borderId="10" xfId="28" applyNumberFormat="1" applyFont="1" applyFill="1" applyBorder="1" applyAlignment="1" applyProtection="1">
      <alignment horizontal="center" vertical="center" wrapText="1"/>
    </xf>
    <xf numFmtId="49" fontId="2" fillId="30" borderId="10" xfId="28" applyNumberFormat="1" applyFont="1" applyFill="1" applyBorder="1" applyAlignment="1" applyProtection="1">
      <alignment horizontal="center" vertical="center" wrapText="1"/>
    </xf>
    <xf numFmtId="0" fontId="18" fillId="24" borderId="10" xfId="0" applyFont="1" applyFill="1" applyBorder="1" applyAlignment="1" applyProtection="1">
      <alignment vertical="center"/>
    </xf>
    <xf numFmtId="44" fontId="18" fillId="0" borderId="10" xfId="29" applyFont="1" applyFill="1" applyBorder="1" applyAlignment="1" applyProtection="1">
      <alignment horizontal="center" vertical="center" wrapText="1"/>
    </xf>
    <xf numFmtId="49" fontId="2" fillId="27" borderId="10" xfId="28" applyNumberFormat="1" applyFont="1" applyFill="1" applyBorder="1" applyAlignment="1" applyProtection="1">
      <alignment horizontal="center" vertical="center" wrapText="1"/>
    </xf>
    <xf numFmtId="49" fontId="2" fillId="26" borderId="10" xfId="42" applyNumberFormat="1" applyFont="1" applyFill="1" applyBorder="1" applyAlignment="1" applyProtection="1">
      <alignment horizontal="center" vertical="center" wrapText="1"/>
    </xf>
    <xf numFmtId="49" fontId="2" fillId="27" borderId="10" xfId="42" applyNumberFormat="1" applyFont="1" applyFill="1" applyBorder="1" applyAlignment="1" applyProtection="1">
      <alignment horizontal="center" vertical="center" wrapText="1"/>
    </xf>
    <xf numFmtId="49" fontId="2" fillId="26" borderId="10" xfId="29" applyNumberFormat="1" applyFont="1" applyFill="1" applyBorder="1" applyAlignment="1" applyProtection="1">
      <alignment horizontal="center" vertical="center" wrapText="1"/>
    </xf>
    <xf numFmtId="49" fontId="2" fillId="27" borderId="10" xfId="29" applyNumberFormat="1" applyFont="1" applyFill="1" applyBorder="1" applyAlignment="1" applyProtection="1">
      <alignment horizontal="center" vertical="center" wrapText="1"/>
    </xf>
    <xf numFmtId="49" fontId="2" fillId="30" borderId="10" xfId="29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vertical="center"/>
    </xf>
    <xf numFmtId="0" fontId="17" fillId="29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horizontal="left" vertical="center"/>
    </xf>
    <xf numFmtId="0" fontId="2" fillId="24" borderId="10" xfId="0" applyFont="1" applyFill="1" applyBorder="1" applyAlignment="1" applyProtection="1">
      <alignment vertical="center"/>
    </xf>
    <xf numFmtId="0" fontId="12" fillId="24" borderId="10" xfId="0" applyFont="1" applyFill="1" applyBorder="1" applyAlignment="1" applyProtection="1">
      <alignment vertical="center" wrapText="1"/>
    </xf>
    <xf numFmtId="164" fontId="18" fillId="0" borderId="10" xfId="28" applyNumberFormat="1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left" vertical="center" indent="1"/>
    </xf>
    <xf numFmtId="169" fontId="14" fillId="27" borderId="10" xfId="28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165" fontId="2" fillId="0" borderId="10" xfId="28" applyNumberFormat="1" applyFont="1" applyFill="1" applyBorder="1" applyAlignment="1" applyProtection="1">
      <alignment horizontal="center" vertical="top" wrapText="1"/>
      <protection locked="0"/>
    </xf>
    <xf numFmtId="168" fontId="2" fillId="27" borderId="10" xfId="28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28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>
      <alignment wrapText="1"/>
    </xf>
    <xf numFmtId="0" fontId="2" fillId="0" borderId="0" xfId="0" applyFont="1" applyFill="1" applyAlignment="1" applyProtection="1">
      <alignment vertical="top"/>
    </xf>
    <xf numFmtId="5" fontId="18" fillId="0" borderId="0" xfId="29" applyNumberFormat="1" applyFont="1" applyFill="1" applyBorder="1" applyAlignment="1" applyProtection="1">
      <alignment horizontal="center" vertical="center" wrapText="1"/>
    </xf>
    <xf numFmtId="49" fontId="2" fillId="24" borderId="0" xfId="29" applyNumberFormat="1" applyFont="1" applyFill="1" applyBorder="1" applyAlignment="1" applyProtection="1">
      <alignment horizontal="center" vertical="center" wrapText="1"/>
      <protection locked="0"/>
    </xf>
    <xf numFmtId="169" fontId="2" fillId="24" borderId="0" xfId="29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8" quotePrefix="1" applyNumberFormat="1" applyFont="1" applyFill="1" applyBorder="1" applyAlignment="1" applyProtection="1">
      <alignment horizontal="center" vertical="center" wrapText="1"/>
      <protection locked="0"/>
    </xf>
    <xf numFmtId="169" fontId="2" fillId="0" borderId="10" xfId="28" quotePrefix="1" applyNumberFormat="1" applyFont="1" applyFill="1" applyBorder="1" applyAlignment="1" applyProtection="1">
      <alignment horizontal="center" vertical="center" wrapText="1"/>
      <protection locked="0"/>
    </xf>
    <xf numFmtId="0" fontId="17" fillId="25" borderId="0" xfId="0" applyFont="1" applyFill="1" applyBorder="1" applyAlignment="1" applyProtection="1">
      <alignment horizontal="center" vertical="center" wrapText="1"/>
    </xf>
    <xf numFmtId="0" fontId="17" fillId="25" borderId="12" xfId="0" applyFont="1" applyFill="1" applyBorder="1" applyAlignment="1" applyProtection="1">
      <alignment horizontal="center" vertical="center" wrapText="1"/>
    </xf>
    <xf numFmtId="5" fontId="2" fillId="32" borderId="10" xfId="29" applyNumberFormat="1" applyFont="1" applyFill="1" applyBorder="1" applyAlignment="1" applyProtection="1">
      <alignment horizontal="center" vertical="top" wrapText="1"/>
      <protection locked="0"/>
    </xf>
    <xf numFmtId="166" fontId="12" fillId="26" borderId="14" xfId="29" applyNumberFormat="1" applyFont="1" applyFill="1" applyBorder="1" applyAlignment="1" applyProtection="1">
      <alignment vertical="center" wrapText="1"/>
    </xf>
    <xf numFmtId="166" fontId="2" fillId="0" borderId="10" xfId="28" quotePrefix="1" applyNumberFormat="1" applyFont="1" applyFill="1" applyBorder="1" applyAlignment="1" applyProtection="1">
      <alignment horizontal="center" vertical="center" wrapText="1"/>
      <protection locked="0"/>
    </xf>
    <xf numFmtId="169" fontId="12" fillId="26" borderId="14" xfId="29" applyNumberFormat="1" applyFont="1" applyFill="1" applyBorder="1" applyAlignment="1" applyProtection="1">
      <alignment vertical="center" wrapText="1"/>
    </xf>
    <xf numFmtId="169" fontId="2" fillId="0" borderId="0" xfId="28" applyNumberFormat="1" applyFont="1" applyFill="1" applyBorder="1" applyAlignment="1" applyProtection="1">
      <alignment horizontal="center" vertical="center" wrapText="1"/>
      <protection locked="0"/>
    </xf>
    <xf numFmtId="169" fontId="2" fillId="32" borderId="15" xfId="28" quotePrefix="1" applyNumberFormat="1" applyFont="1" applyFill="1" applyBorder="1" applyAlignment="1" applyProtection="1">
      <alignment horizontal="center" vertical="center" wrapText="1"/>
      <protection locked="0"/>
    </xf>
    <xf numFmtId="169" fontId="2" fillId="32" borderId="16" xfId="28" quotePrefix="1" applyNumberFormat="1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horizontal="left" vertical="center" wrapText="1" indent="1"/>
    </xf>
    <xf numFmtId="49" fontId="2" fillId="26" borderId="0" xfId="29" applyNumberFormat="1" applyFont="1" applyFill="1" applyBorder="1" applyAlignment="1" applyProtection="1">
      <alignment horizontal="center" vertical="center" wrapText="1"/>
    </xf>
    <xf numFmtId="49" fontId="2" fillId="27" borderId="0" xfId="29" applyNumberFormat="1" applyFont="1" applyFill="1" applyBorder="1" applyAlignment="1" applyProtection="1">
      <alignment horizontal="center" vertical="center" wrapText="1"/>
    </xf>
    <xf numFmtId="44" fontId="18" fillId="0" borderId="13" xfId="29" applyFont="1" applyFill="1" applyBorder="1" applyAlignment="1" applyProtection="1">
      <alignment horizontal="center" vertical="center" wrapText="1"/>
    </xf>
    <xf numFmtId="169" fontId="2" fillId="32" borderId="11" xfId="28" quotePrefix="1" applyNumberFormat="1" applyFont="1" applyFill="1" applyBorder="1" applyAlignment="1" applyProtection="1">
      <alignment horizontal="center" vertical="center" wrapText="1"/>
      <protection locked="0"/>
    </xf>
    <xf numFmtId="169" fontId="2" fillId="32" borderId="17" xfId="28" quotePrefix="1" applyNumberFormat="1" applyFont="1" applyFill="1" applyBorder="1" applyAlignment="1" applyProtection="1">
      <alignment horizontal="center" vertical="center" wrapText="1"/>
      <protection locked="0"/>
    </xf>
    <xf numFmtId="0" fontId="2" fillId="24" borderId="18" xfId="0" applyFont="1" applyFill="1" applyBorder="1" applyAlignment="1" applyProtection="1">
      <alignment horizontal="left" vertical="center" indent="1"/>
    </xf>
    <xf numFmtId="168" fontId="2" fillId="0" borderId="18" xfId="28" quotePrefix="1" applyNumberFormat="1" applyFont="1" applyFill="1" applyBorder="1" applyAlignment="1" applyProtection="1">
      <alignment horizontal="center" vertical="center" wrapText="1"/>
      <protection locked="0"/>
    </xf>
    <xf numFmtId="168" fontId="2" fillId="27" borderId="18" xfId="28" quotePrefix="1" applyNumberFormat="1" applyFont="1" applyFill="1" applyBorder="1" applyAlignment="1" applyProtection="1">
      <alignment horizontal="center" vertical="center" wrapText="1"/>
      <protection locked="0"/>
    </xf>
    <xf numFmtId="169" fontId="2" fillId="0" borderId="18" xfId="28" quotePrefix="1" applyNumberFormat="1" applyFont="1" applyFill="1" applyBorder="1" applyAlignment="1" applyProtection="1">
      <alignment horizontal="center" vertical="center" wrapText="1"/>
      <protection locked="0"/>
    </xf>
    <xf numFmtId="0" fontId="6" fillId="33" borderId="0" xfId="0" applyFont="1" applyFill="1" applyBorder="1" applyAlignment="1">
      <alignment horizontal="center" wrapText="1"/>
    </xf>
    <xf numFmtId="0" fontId="6" fillId="33" borderId="0" xfId="0" applyFont="1" applyFill="1" applyBorder="1" applyAlignment="1">
      <alignment wrapText="1"/>
    </xf>
    <xf numFmtId="0" fontId="13" fillId="25" borderId="0" xfId="0" applyFont="1" applyFill="1" applyBorder="1" applyAlignment="1" applyProtection="1">
      <alignment horizontal="center" vertical="top" wrapText="1"/>
    </xf>
    <xf numFmtId="0" fontId="6" fillId="27" borderId="0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left" vertical="top" wrapText="1"/>
    </xf>
    <xf numFmtId="0" fontId="6" fillId="27" borderId="22" xfId="0" applyFont="1" applyFill="1" applyBorder="1" applyAlignment="1">
      <alignment horizontal="left" wrapText="1"/>
    </xf>
    <xf numFmtId="0" fontId="6" fillId="27" borderId="23" xfId="0" applyFont="1" applyFill="1" applyBorder="1" applyAlignment="1">
      <alignment horizontal="left" wrapText="1"/>
    </xf>
    <xf numFmtId="0" fontId="6" fillId="27" borderId="24" xfId="0" applyFont="1" applyFill="1" applyBorder="1" applyAlignment="1">
      <alignment horizontal="left" wrapText="1"/>
    </xf>
    <xf numFmtId="0" fontId="17" fillId="25" borderId="0" xfId="0" applyFont="1" applyFill="1" applyBorder="1" applyAlignment="1" applyProtection="1">
      <alignment horizontal="center" vertical="center" wrapText="1"/>
    </xf>
    <xf numFmtId="168" fontId="2" fillId="0" borderId="10" xfId="29" quotePrefix="1" applyNumberFormat="1" applyFont="1" applyFill="1" applyBorder="1" applyAlignment="1" applyProtection="1">
      <alignment horizontal="center" vertical="center" wrapText="1"/>
      <protection locked="0"/>
    </xf>
    <xf numFmtId="168" fontId="2" fillId="27" borderId="10" xfId="29" quotePrefix="1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28" applyNumberFormat="1" applyFont="1" applyFill="1" applyBorder="1" applyAlignment="1" applyProtection="1">
      <alignment horizontal="center" vertical="center" wrapText="1"/>
    </xf>
    <xf numFmtId="3" fontId="2" fillId="0" borderId="10" xfId="28" quotePrefix="1" applyNumberFormat="1" applyFont="1" applyFill="1" applyBorder="1" applyAlignment="1" applyProtection="1">
      <alignment horizontal="center" vertical="center" wrapText="1"/>
    </xf>
    <xf numFmtId="3" fontId="2" fillId="27" borderId="10" xfId="28" quotePrefix="1" applyNumberFormat="1" applyFont="1" applyFill="1" applyBorder="1" applyAlignment="1" applyProtection="1">
      <alignment horizontal="center" vertical="center" wrapText="1"/>
    </xf>
    <xf numFmtId="169" fontId="2" fillId="0" borderId="10" xfId="28" applyNumberFormat="1" applyFont="1" applyFill="1" applyBorder="1" applyAlignment="1" applyProtection="1">
      <alignment horizontal="center" vertical="center" wrapText="1"/>
    </xf>
    <xf numFmtId="169" fontId="2" fillId="27" borderId="10" xfId="28" applyNumberFormat="1" applyFont="1" applyFill="1" applyBorder="1" applyAlignment="1" applyProtection="1">
      <alignment horizontal="center" vertical="center" wrapText="1"/>
    </xf>
    <xf numFmtId="169" fontId="2" fillId="0" borderId="20" xfId="28" applyNumberFormat="1" applyFont="1" applyFill="1" applyBorder="1" applyAlignment="1" applyProtection="1">
      <alignment horizontal="center" vertical="center" wrapText="1"/>
      <protection locked="0"/>
    </xf>
    <xf numFmtId="169" fontId="2" fillId="0" borderId="21" xfId="28" applyNumberFormat="1" applyFont="1" applyFill="1" applyBorder="1" applyAlignment="1" applyProtection="1">
      <alignment horizontal="center" vertical="center" wrapText="1"/>
      <protection locked="0"/>
    </xf>
    <xf numFmtId="168" fontId="12" fillId="30" borderId="10" xfId="29" applyNumberFormat="1" applyFont="1" applyFill="1" applyBorder="1" applyAlignment="1" applyProtection="1">
      <alignment horizontal="center" vertical="center" wrapText="1"/>
    </xf>
    <xf numFmtId="0" fontId="18" fillId="28" borderId="10" xfId="0" applyFont="1" applyFill="1" applyBorder="1" applyAlignment="1" applyProtection="1">
      <alignment horizontal="center" vertical="center" wrapText="1"/>
    </xf>
    <xf numFmtId="3" fontId="2" fillId="24" borderId="10" xfId="28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</xf>
    <xf numFmtId="0" fontId="4" fillId="0" borderId="0" xfId="0" applyFont="1" applyAlignment="1">
      <alignment vertical="top"/>
    </xf>
    <xf numFmtId="49" fontId="2" fillId="30" borderId="10" xfId="28" applyNumberFormat="1" applyFont="1" applyFill="1" applyBorder="1" applyAlignment="1" applyProtection="1">
      <alignment horizontal="center" vertical="center" wrapText="1"/>
    </xf>
    <xf numFmtId="49" fontId="2" fillId="26" borderId="10" xfId="28" applyNumberFormat="1" applyFont="1" applyFill="1" applyBorder="1" applyAlignment="1" applyProtection="1">
      <alignment horizontal="center" vertical="center" wrapText="1"/>
    </xf>
    <xf numFmtId="166" fontId="12" fillId="26" borderId="10" xfId="29" applyNumberFormat="1" applyFont="1" applyFill="1" applyBorder="1" applyAlignment="1" applyProtection="1">
      <alignment horizontal="center" vertical="center" wrapText="1"/>
    </xf>
    <xf numFmtId="169" fontId="2" fillId="31" borderId="10" xfId="28" applyNumberFormat="1" applyFont="1" applyFill="1" applyBorder="1" applyAlignment="1" applyProtection="1">
      <alignment horizontal="center" vertical="center" wrapText="1"/>
    </xf>
    <xf numFmtId="168" fontId="2" fillId="24" borderId="10" xfId="29" quotePrefix="1" applyNumberFormat="1" applyFont="1" applyFill="1" applyBorder="1" applyAlignment="1" applyProtection="1">
      <alignment horizontal="center" vertical="center" wrapText="1"/>
      <protection locked="0"/>
    </xf>
    <xf numFmtId="3" fontId="2" fillId="31" borderId="10" xfId="28" applyNumberFormat="1" applyFont="1" applyFill="1" applyBorder="1" applyAlignment="1" applyProtection="1">
      <alignment horizontal="center" vertical="center" wrapText="1"/>
    </xf>
    <xf numFmtId="3" fontId="2" fillId="31" borderId="10" xfId="28" quotePrefix="1" applyNumberFormat="1" applyFont="1" applyFill="1" applyBorder="1" applyAlignment="1" applyProtection="1">
      <alignment horizontal="center" vertical="center" wrapText="1"/>
    </xf>
    <xf numFmtId="169" fontId="12" fillId="26" borderId="10" xfId="29" applyNumberFormat="1" applyFont="1" applyFill="1" applyBorder="1" applyAlignment="1" applyProtection="1">
      <alignment horizontal="center" vertical="center" wrapText="1"/>
    </xf>
    <xf numFmtId="169" fontId="2" fillId="24" borderId="14" xfId="29" applyNumberFormat="1" applyFont="1" applyFill="1" applyBorder="1" applyAlignment="1" applyProtection="1">
      <alignment horizontal="center" vertical="center" wrapText="1"/>
      <protection locked="0"/>
    </xf>
    <xf numFmtId="169" fontId="2" fillId="24" borderId="19" xfId="29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HmoRFP11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-cs-0035-01\clientdata$\Documents%20and%20Settings\n0082667\Local%20Settings\Temp\RFP\Aon%20Life_RFP_W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jwoodyar\My%20Documents\Reference\RFP\ABC%20Corp_Life_Disability_Leave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box"/>
      <sheetName val="RFPVar"/>
      <sheetName val="Format"/>
      <sheetName val="Do list"/>
      <sheetName val="Instructions"/>
      <sheetName val="Explanation"/>
      <sheetName val="PlanDesignBasic"/>
      <sheetName val="PlanDesignSupp"/>
      <sheetName val="PlanDesignVol"/>
      <sheetName val="PlanDesignDep"/>
      <sheetName val="Census"/>
      <sheetName val="Enroll_Exper"/>
      <sheetName val="Disableds"/>
      <sheetName val="LifeQuoteBasic"/>
      <sheetName val="LifeQuoteSupp"/>
      <sheetName val="LifeQuoteVol"/>
      <sheetName val="LifeQuoteDep"/>
      <sheetName val="Financial"/>
      <sheetName val="Hold Harm(1)"/>
      <sheetName val="Hold Harm(2)"/>
      <sheetName val="Offic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General Questions"/>
      <sheetName val="Life - Questions"/>
      <sheetName val="B Life - Plan Design"/>
      <sheetName val="S Life - Plan Design"/>
      <sheetName val="Life - Financial Proposal"/>
      <sheetName val="Life - ClaimsPrem"/>
      <sheetName val="DI - Questions"/>
      <sheetName val="LTD - Plan Design"/>
      <sheetName val="STD - Plan Design"/>
      <sheetName val="DI - Financial Proposal"/>
      <sheetName val="DI-ClaimsPrem"/>
      <sheetName val="Explanation"/>
      <sheetName val="Officer"/>
      <sheetName val="Hold Harm"/>
      <sheetName val="Listbo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16">
          <cell r="B16" t="str">
            <v>Yes</v>
          </cell>
          <cell r="C1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topLeftCell="B17" workbookViewId="0">
      <selection activeCell="M9" sqref="M9"/>
    </sheetView>
  </sheetViews>
  <sheetFormatPr defaultRowHeight="15.75" x14ac:dyDescent="0.2"/>
  <cols>
    <col min="1" max="1" width="9.140625" style="18"/>
    <col min="2" max="2" width="9.140625" style="19"/>
    <col min="3" max="3" width="29.7109375" style="19" customWidth="1"/>
    <col min="4" max="5" width="13.7109375" style="19" customWidth="1"/>
    <col min="6" max="6" width="15.140625" style="19" customWidth="1"/>
    <col min="7" max="7" width="13.7109375" style="19" customWidth="1"/>
    <col min="8" max="16384" width="9.140625" style="19"/>
  </cols>
  <sheetData>
    <row r="1" spans="1:10" s="1" customFormat="1" ht="33" customHeight="1" x14ac:dyDescent="0.2">
      <c r="A1" s="2"/>
      <c r="C1" s="3"/>
      <c r="D1" s="4"/>
      <c r="E1" s="4"/>
      <c r="F1" s="5"/>
      <c r="G1" s="4"/>
    </row>
    <row r="2" spans="1:10" s="1" customFormat="1" ht="18" customHeight="1" x14ac:dyDescent="0.2">
      <c r="A2" s="2"/>
      <c r="C2" s="92" t="s">
        <v>83</v>
      </c>
      <c r="D2" s="92"/>
      <c r="E2" s="92"/>
      <c r="F2" s="92"/>
      <c r="G2" s="58"/>
    </row>
    <row r="3" spans="1:10" s="6" customFormat="1" ht="17.25" x14ac:dyDescent="0.2">
      <c r="A3" s="2"/>
      <c r="C3" s="7" t="s">
        <v>4</v>
      </c>
      <c r="D3" s="8"/>
      <c r="E3" s="8"/>
      <c r="F3" s="9"/>
      <c r="G3" s="8"/>
    </row>
    <row r="4" spans="1:10" s="1" customFormat="1" ht="8.25" customHeight="1" x14ac:dyDescent="0.2">
      <c r="A4" s="10"/>
      <c r="C4" s="11"/>
      <c r="D4" s="4"/>
      <c r="E4" s="4"/>
      <c r="F4" s="5"/>
      <c r="G4" s="4"/>
    </row>
    <row r="5" spans="1:10" s="1" customFormat="1" ht="15.75" customHeight="1" x14ac:dyDescent="0.25">
      <c r="A5" s="10"/>
      <c r="C5" s="91" t="s">
        <v>5</v>
      </c>
      <c r="D5" s="91"/>
      <c r="E5" s="91"/>
      <c r="F5" s="62"/>
      <c r="G5" s="62"/>
      <c r="H5" s="62"/>
      <c r="I5" s="62"/>
      <c r="J5" s="62"/>
    </row>
    <row r="6" spans="1:10" s="1" customFormat="1" ht="12.75" x14ac:dyDescent="0.2">
      <c r="A6" s="10"/>
      <c r="C6" s="11" t="s">
        <v>84</v>
      </c>
      <c r="D6" s="12"/>
      <c r="E6" s="13"/>
      <c r="F6" s="63"/>
      <c r="G6" s="63"/>
      <c r="H6" s="63"/>
      <c r="I6" s="63"/>
      <c r="J6" s="63"/>
    </row>
    <row r="7" spans="1:10" s="1" customFormat="1" ht="15.75" hidden="1" customHeight="1" x14ac:dyDescent="0.2">
      <c r="A7" s="2"/>
      <c r="C7" s="14"/>
      <c r="D7" s="15"/>
      <c r="E7" s="90" t="s">
        <v>6</v>
      </c>
      <c r="F7" s="90"/>
      <c r="G7" s="16" t="s">
        <v>7</v>
      </c>
    </row>
    <row r="8" spans="1:10" s="1" customFormat="1" ht="15.75" customHeight="1" x14ac:dyDescent="0.2">
      <c r="A8" s="2"/>
      <c r="C8" s="19"/>
      <c r="D8" s="19"/>
      <c r="E8" s="19"/>
      <c r="F8" s="19"/>
      <c r="G8" s="19"/>
    </row>
    <row r="9" spans="1:10" s="1" customFormat="1" ht="31.5" customHeight="1" x14ac:dyDescent="0.2">
      <c r="A9" s="2"/>
      <c r="C9" s="17"/>
      <c r="D9" s="16" t="s">
        <v>56</v>
      </c>
      <c r="E9" s="16" t="s">
        <v>59</v>
      </c>
    </row>
    <row r="10" spans="1:10" ht="15.75" customHeight="1" x14ac:dyDescent="0.2">
      <c r="C10" s="20" t="s">
        <v>8</v>
      </c>
      <c r="D10" s="61">
        <v>3158</v>
      </c>
      <c r="E10" s="21">
        <f>D10</f>
        <v>3158</v>
      </c>
    </row>
    <row r="11" spans="1:10" ht="15.75" customHeight="1" x14ac:dyDescent="0.2">
      <c r="C11" s="20" t="s">
        <v>9</v>
      </c>
      <c r="D11" s="24">
        <f>5797976.48000001/0.5</f>
        <v>11595952.96000002</v>
      </c>
      <c r="E11" s="21">
        <f>D11</f>
        <v>11595952.96000002</v>
      </c>
    </row>
    <row r="12" spans="1:10" x14ac:dyDescent="0.2">
      <c r="C12" s="20" t="s">
        <v>10</v>
      </c>
      <c r="D12" s="59">
        <v>0.22</v>
      </c>
      <c r="E12" s="22"/>
    </row>
    <row r="13" spans="1:10" ht="42.75" customHeight="1" x14ac:dyDescent="0.2">
      <c r="C13" s="20" t="s">
        <v>11</v>
      </c>
      <c r="D13" s="24" t="s">
        <v>12</v>
      </c>
      <c r="E13" s="21" t="s">
        <v>12</v>
      </c>
    </row>
    <row r="14" spans="1:10" x14ac:dyDescent="0.2">
      <c r="C14" s="20" t="s">
        <v>13</v>
      </c>
      <c r="D14" s="23">
        <f>D12/100*D11</f>
        <v>25511.096512000044</v>
      </c>
      <c r="E14" s="23">
        <f>E12/100*E11</f>
        <v>0</v>
      </c>
    </row>
    <row r="15" spans="1:10" x14ac:dyDescent="0.2">
      <c r="C15" s="20" t="s">
        <v>14</v>
      </c>
      <c r="D15" s="23">
        <f>D14*12</f>
        <v>306133.15814400051</v>
      </c>
      <c r="E15" s="23">
        <f>E14*12</f>
        <v>0</v>
      </c>
    </row>
    <row r="17" spans="3:6" ht="33" x14ac:dyDescent="0.2">
      <c r="C17" s="32" t="s">
        <v>60</v>
      </c>
      <c r="D17" s="70" t="s">
        <v>26</v>
      </c>
      <c r="E17" s="69" t="s">
        <v>43</v>
      </c>
      <c r="F17" s="69" t="s">
        <v>9</v>
      </c>
    </row>
    <row r="18" spans="3:6" ht="25.5" x14ac:dyDescent="0.2">
      <c r="C18" s="54" t="s">
        <v>61</v>
      </c>
      <c r="D18" s="55" t="s">
        <v>46</v>
      </c>
      <c r="E18" s="55" t="s">
        <v>46</v>
      </c>
      <c r="F18" s="55" t="s">
        <v>0</v>
      </c>
    </row>
    <row r="19" spans="3:6" x14ac:dyDescent="0.2">
      <c r="C19" s="56" t="s">
        <v>62</v>
      </c>
      <c r="D19" s="67">
        <v>0.17</v>
      </c>
      <c r="E19" s="60"/>
      <c r="F19" s="68">
        <v>1142231.4684265784</v>
      </c>
    </row>
    <row r="20" spans="3:6" x14ac:dyDescent="0.2">
      <c r="C20" s="56" t="s">
        <v>63</v>
      </c>
      <c r="D20" s="67">
        <v>0.52</v>
      </c>
      <c r="E20" s="60"/>
      <c r="F20" s="68">
        <v>1481217.024148793</v>
      </c>
    </row>
    <row r="21" spans="3:6" x14ac:dyDescent="0.2">
      <c r="C21" s="56" t="s">
        <v>64</v>
      </c>
      <c r="D21" s="67">
        <v>1.2</v>
      </c>
      <c r="E21" s="60"/>
      <c r="F21" s="68">
        <v>1129437.3031348432</v>
      </c>
    </row>
    <row r="22" spans="3:6" x14ac:dyDescent="0.2">
      <c r="C22" s="56" t="s">
        <v>24</v>
      </c>
      <c r="D22" s="67">
        <v>1.24</v>
      </c>
      <c r="E22" s="60"/>
      <c r="F22" s="68">
        <v>292970.18149092543</v>
      </c>
    </row>
    <row r="23" spans="3:6" x14ac:dyDescent="0.2">
      <c r="C23" s="84" t="s">
        <v>65</v>
      </c>
      <c r="D23" s="85">
        <v>1.29</v>
      </c>
      <c r="E23" s="86"/>
      <c r="F23" s="87">
        <v>58522.558872056397</v>
      </c>
    </row>
    <row r="24" spans="3:6" x14ac:dyDescent="0.2">
      <c r="C24" s="20" t="s">
        <v>13</v>
      </c>
      <c r="D24" s="23">
        <f>$F$19/100*D19+$F$20/100*D20+$F$21/100*D21+$F$22/100*D22+$F$23/100*D23</f>
        <v>27585.140919454028</v>
      </c>
      <c r="E24" s="23">
        <f>$F$19/100*E19+$F$20/100*E20+$F$21/100*E21+$F$22/100*E22+$F$23/100*E23</f>
        <v>0</v>
      </c>
      <c r="F24" s="71"/>
    </row>
    <row r="25" spans="3:6" x14ac:dyDescent="0.2">
      <c r="C25" s="20" t="s">
        <v>14</v>
      </c>
      <c r="D25" s="23">
        <f>D24*12</f>
        <v>331021.69103344833</v>
      </c>
      <c r="E25" s="23">
        <f>E24*12</f>
        <v>0</v>
      </c>
      <c r="F25" s="71"/>
    </row>
  </sheetData>
  <mergeCells count="3">
    <mergeCell ref="E7:F7"/>
    <mergeCell ref="C5:E5"/>
    <mergeCell ref="C2:F2"/>
  </mergeCells>
  <phoneticPr fontId="15" type="noConversion"/>
  <pageMargins left="0.5" right="0.5" top="0.75" bottom="0.5" header="0.25" footer="0.25"/>
  <pageSetup fitToHeight="5" orientation="landscape" r:id="rId1"/>
  <headerFooter alignWithMargins="0">
    <oddFooter>&amp;L&amp;"Arial,Bold"&amp;8National Absence, Disability and Life Management Practice &amp;R&amp;8&amp;P</oddFooter>
  </headerFooter>
  <ignoredErrors>
    <ignoredError sqref="D14:D15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0"/>
  <sheetViews>
    <sheetView showGridLines="0" workbookViewId="0">
      <selection activeCell="C1" sqref="C1"/>
    </sheetView>
  </sheetViews>
  <sheetFormatPr defaultRowHeight="12.75" x14ac:dyDescent="0.2"/>
  <cols>
    <col min="1" max="1" width="26.5703125" customWidth="1"/>
    <col min="2" max="5" width="13.7109375" customWidth="1"/>
    <col min="6" max="6" width="13" customWidth="1"/>
    <col min="7" max="7" width="11.7109375" bestFit="1" customWidth="1"/>
  </cols>
  <sheetData>
    <row r="2" spans="1:5" ht="17.25" customHeight="1" x14ac:dyDescent="0.2">
      <c r="A2" s="25"/>
      <c r="B2" s="26"/>
      <c r="C2" s="27"/>
      <c r="D2" s="28"/>
      <c r="E2" s="27"/>
    </row>
    <row r="3" spans="1:5" ht="25.5" customHeight="1" x14ac:dyDescent="0.2">
      <c r="A3" s="109" t="s">
        <v>89</v>
      </c>
      <c r="B3" s="110"/>
      <c r="C3" s="110"/>
      <c r="D3" s="110"/>
      <c r="E3" s="110"/>
    </row>
    <row r="4" spans="1:5" ht="17.25" x14ac:dyDescent="0.2">
      <c r="A4" s="29" t="s">
        <v>25</v>
      </c>
      <c r="B4" s="30"/>
      <c r="C4" s="31"/>
      <c r="D4" s="30"/>
      <c r="E4" s="31"/>
    </row>
    <row r="5" spans="1:5" ht="17.25" x14ac:dyDescent="0.2">
      <c r="A5" s="29" t="s">
        <v>90</v>
      </c>
      <c r="B5" s="30"/>
      <c r="C5" s="31"/>
      <c r="D5" s="30"/>
      <c r="E5" s="31"/>
    </row>
    <row r="6" spans="1:5" ht="15.75" x14ac:dyDescent="0.25">
      <c r="A6" s="93" t="s">
        <v>5</v>
      </c>
      <c r="B6" s="94"/>
      <c r="C6" s="94"/>
      <c r="D6" s="94"/>
      <c r="E6" s="95"/>
    </row>
    <row r="7" spans="1:5" ht="16.5" customHeight="1" x14ac:dyDescent="0.2">
      <c r="A7" s="32" t="s">
        <v>57</v>
      </c>
      <c r="B7" s="96" t="s">
        <v>26</v>
      </c>
      <c r="C7" s="96"/>
      <c r="D7" s="96" t="s">
        <v>27</v>
      </c>
      <c r="E7" s="96"/>
    </row>
    <row r="8" spans="1:5" ht="16.5" x14ac:dyDescent="0.2">
      <c r="A8" s="33" t="s">
        <v>28</v>
      </c>
      <c r="B8" s="34"/>
      <c r="C8" s="35"/>
      <c r="D8" s="35"/>
      <c r="E8" s="35"/>
    </row>
    <row r="9" spans="1:5" x14ac:dyDescent="0.2">
      <c r="A9" s="37" t="s">
        <v>8</v>
      </c>
      <c r="B9" s="99">
        <v>3158</v>
      </c>
      <c r="C9" s="100"/>
      <c r="D9" s="101">
        <f>B9</f>
        <v>3158</v>
      </c>
      <c r="E9" s="101"/>
    </row>
    <row r="10" spans="1:5" x14ac:dyDescent="0.2">
      <c r="A10" s="37" t="s">
        <v>30</v>
      </c>
      <c r="B10" s="102">
        <v>144551000</v>
      </c>
      <c r="C10" s="102"/>
      <c r="D10" s="103">
        <f>B10</f>
        <v>144551000</v>
      </c>
      <c r="E10" s="103"/>
    </row>
    <row r="11" spans="1:5" x14ac:dyDescent="0.2">
      <c r="A11" s="37" t="s">
        <v>31</v>
      </c>
      <c r="B11" s="97">
        <v>0.3</v>
      </c>
      <c r="C11" s="97"/>
      <c r="D11" s="98"/>
      <c r="E11" s="98"/>
    </row>
    <row r="12" spans="1:5" x14ac:dyDescent="0.2">
      <c r="A12" s="37" t="s">
        <v>34</v>
      </c>
      <c r="B12" s="97">
        <v>0.04</v>
      </c>
      <c r="C12" s="97"/>
      <c r="D12" s="98"/>
      <c r="E12" s="98"/>
    </row>
    <row r="13" spans="1:5" x14ac:dyDescent="0.2">
      <c r="A13" s="37" t="s">
        <v>32</v>
      </c>
      <c r="B13" s="112" t="s">
        <v>33</v>
      </c>
      <c r="C13" s="112"/>
      <c r="D13" s="112" t="s">
        <v>33</v>
      </c>
      <c r="E13" s="112"/>
    </row>
    <row r="14" spans="1:5" x14ac:dyDescent="0.2">
      <c r="A14" s="37" t="s">
        <v>13</v>
      </c>
      <c r="B14" s="113">
        <f>(B11+B12)/1000*B10</f>
        <v>49147.34</v>
      </c>
      <c r="C14" s="113"/>
      <c r="D14" s="113">
        <f>(D11+D12)/1000*D10</f>
        <v>0</v>
      </c>
      <c r="E14" s="113"/>
    </row>
    <row r="15" spans="1:5" x14ac:dyDescent="0.2">
      <c r="A15" s="37" t="s">
        <v>14</v>
      </c>
      <c r="B15" s="113">
        <f>12*B14</f>
        <v>589768.07999999996</v>
      </c>
      <c r="C15" s="113"/>
      <c r="D15" s="113">
        <f>12*D14</f>
        <v>0</v>
      </c>
      <c r="E15" s="113"/>
    </row>
    <row r="16" spans="1:5" x14ac:dyDescent="0.2">
      <c r="A16" s="37" t="s">
        <v>35</v>
      </c>
      <c r="B16" s="119"/>
      <c r="C16" s="120"/>
      <c r="D16" s="119"/>
      <c r="E16" s="120"/>
    </row>
    <row r="17" spans="1:3" ht="16.5" x14ac:dyDescent="0.2">
      <c r="A17" s="41" t="s">
        <v>36</v>
      </c>
      <c r="B17" s="42" t="s">
        <v>15</v>
      </c>
      <c r="C17" s="42" t="s">
        <v>16</v>
      </c>
    </row>
    <row r="18" spans="1:3" x14ac:dyDescent="0.2">
      <c r="A18" s="37" t="s">
        <v>17</v>
      </c>
      <c r="B18" s="39" t="s">
        <v>18</v>
      </c>
      <c r="C18" s="43"/>
    </row>
    <row r="19" spans="1:3" ht="25.5" x14ac:dyDescent="0.2">
      <c r="A19" s="37" t="s">
        <v>37</v>
      </c>
      <c r="B19" s="44" t="s">
        <v>38</v>
      </c>
      <c r="C19" s="45"/>
    </row>
    <row r="20" spans="1:3" ht="25.5" x14ac:dyDescent="0.2">
      <c r="A20" s="37" t="s">
        <v>19</v>
      </c>
      <c r="B20" s="46"/>
      <c r="C20" s="47"/>
    </row>
    <row r="21" spans="1:3" x14ac:dyDescent="0.2">
      <c r="A21" s="78"/>
      <c r="B21" s="79"/>
      <c r="C21" s="80"/>
    </row>
    <row r="22" spans="1:3" ht="16.5" customHeight="1" x14ac:dyDescent="0.2">
      <c r="A22" s="32" t="s">
        <v>71</v>
      </c>
      <c r="B22" s="96" t="s">
        <v>40</v>
      </c>
      <c r="C22" s="96"/>
    </row>
    <row r="23" spans="1:3" ht="16.5" x14ac:dyDescent="0.2">
      <c r="A23" s="49" t="s">
        <v>28</v>
      </c>
      <c r="B23" s="50"/>
      <c r="C23" s="36"/>
    </row>
    <row r="24" spans="1:3" ht="12.75" customHeight="1" x14ac:dyDescent="0.2">
      <c r="A24" s="37" t="s">
        <v>8</v>
      </c>
      <c r="B24" s="116">
        <v>658</v>
      </c>
      <c r="C24" s="117"/>
    </row>
    <row r="25" spans="1:3" ht="12.75" customHeight="1" x14ac:dyDescent="0.2">
      <c r="A25" s="37" t="s">
        <v>30</v>
      </c>
      <c r="B25" s="114">
        <f>B24*1000</f>
        <v>658000</v>
      </c>
      <c r="C25" s="114"/>
    </row>
    <row r="26" spans="1:3" ht="12.75" customHeight="1" x14ac:dyDescent="0.2">
      <c r="A26" s="37" t="s">
        <v>10</v>
      </c>
      <c r="B26" s="115">
        <v>3.41</v>
      </c>
      <c r="C26" s="115"/>
    </row>
    <row r="27" spans="1:3" ht="25.5" customHeight="1" x14ac:dyDescent="0.2">
      <c r="A27" s="37" t="s">
        <v>41</v>
      </c>
      <c r="B27" s="111" t="s">
        <v>33</v>
      </c>
      <c r="C27" s="111"/>
    </row>
    <row r="28" spans="1:3" ht="12.75" customHeight="1" x14ac:dyDescent="0.2">
      <c r="A28" s="37" t="s">
        <v>13</v>
      </c>
      <c r="B28" s="106">
        <f>B25/1000*B26</f>
        <v>2243.7800000000002</v>
      </c>
      <c r="C28" s="106"/>
    </row>
    <row r="29" spans="1:3" ht="12.75" customHeight="1" x14ac:dyDescent="0.2">
      <c r="A29" s="37" t="s">
        <v>14</v>
      </c>
      <c r="B29" s="106">
        <f>12*B28</f>
        <v>26925.360000000001</v>
      </c>
      <c r="C29" s="106"/>
    </row>
    <row r="30" spans="1:3" ht="16.5" x14ac:dyDescent="0.2">
      <c r="A30" s="51" t="s">
        <v>36</v>
      </c>
      <c r="B30" s="42" t="s">
        <v>15</v>
      </c>
      <c r="C30" s="81" t="s">
        <v>16</v>
      </c>
    </row>
    <row r="31" spans="1:3" x14ac:dyDescent="0.2">
      <c r="A31" s="37" t="s">
        <v>42</v>
      </c>
      <c r="B31" s="40" t="s">
        <v>18</v>
      </c>
      <c r="C31" s="43"/>
    </row>
    <row r="32" spans="1:3" ht="25.5" x14ac:dyDescent="0.2">
      <c r="A32" s="37" t="s">
        <v>19</v>
      </c>
      <c r="B32" s="48"/>
      <c r="C32" s="45"/>
    </row>
    <row r="34" spans="1:7" ht="16.5" customHeight="1" x14ac:dyDescent="0.2">
      <c r="A34" s="32" t="s">
        <v>67</v>
      </c>
      <c r="B34" s="96" t="s">
        <v>26</v>
      </c>
      <c r="C34" s="96"/>
      <c r="D34" s="96" t="s">
        <v>43</v>
      </c>
      <c r="E34" s="96"/>
      <c r="F34" s="96" t="s">
        <v>44</v>
      </c>
      <c r="G34" s="96"/>
    </row>
    <row r="35" spans="1:7" ht="16.5" x14ac:dyDescent="0.2">
      <c r="A35" s="52" t="s">
        <v>28</v>
      </c>
      <c r="B35" s="107"/>
      <c r="C35" s="107"/>
      <c r="D35" s="107"/>
      <c r="E35" s="107"/>
      <c r="F35" s="107"/>
      <c r="G35" s="107"/>
    </row>
    <row r="36" spans="1:7" x14ac:dyDescent="0.2">
      <c r="A36" s="53" t="s">
        <v>8</v>
      </c>
      <c r="B36" s="99"/>
      <c r="C36" s="100"/>
      <c r="D36" s="108" t="s">
        <v>29</v>
      </c>
      <c r="E36" s="108"/>
      <c r="F36" s="108" t="s">
        <v>29</v>
      </c>
      <c r="G36" s="108"/>
    </row>
    <row r="37" spans="1:7" ht="25.5" x14ac:dyDescent="0.2">
      <c r="A37" s="54" t="s">
        <v>45</v>
      </c>
      <c r="B37" s="55" t="s">
        <v>46</v>
      </c>
      <c r="C37" s="55" t="s">
        <v>47</v>
      </c>
      <c r="D37" s="55" t="s">
        <v>46</v>
      </c>
      <c r="E37" s="55" t="s">
        <v>47</v>
      </c>
      <c r="F37" s="55" t="s">
        <v>0</v>
      </c>
      <c r="G37" s="55" t="s">
        <v>1</v>
      </c>
    </row>
    <row r="38" spans="1:7" x14ac:dyDescent="0.2">
      <c r="A38" s="56" t="s">
        <v>48</v>
      </c>
      <c r="B38" s="67">
        <f>B39</f>
        <v>7.0000000000000007E-2</v>
      </c>
      <c r="C38" s="67">
        <f>C39</f>
        <v>7.0000000000000007E-2</v>
      </c>
      <c r="D38" s="60"/>
      <c r="E38" s="60"/>
      <c r="F38" s="68">
        <v>5425000</v>
      </c>
      <c r="G38" s="68">
        <v>547500</v>
      </c>
    </row>
    <row r="39" spans="1:7" x14ac:dyDescent="0.2">
      <c r="A39" s="56" t="s">
        <v>49</v>
      </c>
      <c r="B39" s="67">
        <f>B40</f>
        <v>7.0000000000000007E-2</v>
      </c>
      <c r="C39" s="67">
        <v>7.0000000000000007E-2</v>
      </c>
      <c r="D39" s="60"/>
      <c r="E39" s="60"/>
      <c r="F39" s="68">
        <v>18815000</v>
      </c>
      <c r="G39" s="68">
        <v>1312500</v>
      </c>
    </row>
    <row r="40" spans="1:7" x14ac:dyDescent="0.2">
      <c r="A40" s="56" t="s">
        <v>50</v>
      </c>
      <c r="B40" s="67">
        <v>7.0000000000000007E-2</v>
      </c>
      <c r="C40" s="67">
        <v>7.0000000000000007E-2</v>
      </c>
      <c r="D40" s="60"/>
      <c r="E40" s="60"/>
      <c r="F40" s="68">
        <v>28435000</v>
      </c>
      <c r="G40" s="68">
        <v>3417500</v>
      </c>
    </row>
    <row r="41" spans="1:7" x14ac:dyDescent="0.2">
      <c r="A41" s="56" t="s">
        <v>51</v>
      </c>
      <c r="B41" s="67">
        <v>0.08</v>
      </c>
      <c r="C41" s="67">
        <v>0.09</v>
      </c>
      <c r="D41" s="60"/>
      <c r="E41" s="60"/>
      <c r="F41" s="68">
        <v>40715000</v>
      </c>
      <c r="G41" s="68">
        <v>3902500</v>
      </c>
    </row>
    <row r="42" spans="1:7" x14ac:dyDescent="0.2">
      <c r="A42" s="56" t="s">
        <v>20</v>
      </c>
      <c r="B42" s="67">
        <v>0.17</v>
      </c>
      <c r="C42" s="67">
        <v>0.19</v>
      </c>
      <c r="D42" s="60"/>
      <c r="E42" s="60"/>
      <c r="F42" s="68">
        <v>48025000</v>
      </c>
      <c r="G42" s="68">
        <v>6895000</v>
      </c>
    </row>
    <row r="43" spans="1:7" x14ac:dyDescent="0.2">
      <c r="A43" s="56" t="s">
        <v>21</v>
      </c>
      <c r="B43" s="67">
        <v>0.34</v>
      </c>
      <c r="C43" s="67">
        <v>0.36</v>
      </c>
      <c r="D43" s="60"/>
      <c r="E43" s="60"/>
      <c r="F43" s="68">
        <v>52275000</v>
      </c>
      <c r="G43" s="68">
        <v>6800000</v>
      </c>
    </row>
    <row r="44" spans="1:7" x14ac:dyDescent="0.2">
      <c r="A44" s="56" t="s">
        <v>22</v>
      </c>
      <c r="B44" s="67">
        <v>0.48</v>
      </c>
      <c r="C44" s="67">
        <v>0.46</v>
      </c>
      <c r="D44" s="60"/>
      <c r="E44" s="60"/>
      <c r="F44" s="68">
        <v>40415000</v>
      </c>
      <c r="G44" s="68">
        <v>6790000</v>
      </c>
    </row>
    <row r="45" spans="1:7" x14ac:dyDescent="0.2">
      <c r="A45" s="56" t="s">
        <v>23</v>
      </c>
      <c r="B45" s="67">
        <v>0.71</v>
      </c>
      <c r="C45" s="67">
        <v>0.71</v>
      </c>
      <c r="D45" s="60"/>
      <c r="E45" s="60"/>
      <c r="F45" s="68">
        <v>32300000</v>
      </c>
      <c r="G45" s="68">
        <v>4955000</v>
      </c>
    </row>
    <row r="46" spans="1:7" x14ac:dyDescent="0.2">
      <c r="A46" s="56" t="s">
        <v>24</v>
      </c>
      <c r="B46" s="67">
        <v>1.05</v>
      </c>
      <c r="C46" s="67">
        <v>0.98</v>
      </c>
      <c r="D46" s="60"/>
      <c r="E46" s="60"/>
      <c r="F46" s="68">
        <v>15960000</v>
      </c>
      <c r="G46" s="68">
        <v>2405000</v>
      </c>
    </row>
    <row r="47" spans="1:7" x14ac:dyDescent="0.2">
      <c r="A47" s="56" t="s">
        <v>52</v>
      </c>
      <c r="B47" s="67">
        <v>1.38</v>
      </c>
      <c r="C47" s="67">
        <f>C46</f>
        <v>0.98</v>
      </c>
      <c r="D47" s="60"/>
      <c r="E47" s="60"/>
      <c r="F47" s="68">
        <v>2580000</v>
      </c>
      <c r="G47" s="68">
        <v>292500</v>
      </c>
    </row>
    <row r="48" spans="1:7" x14ac:dyDescent="0.2">
      <c r="A48" s="56" t="s">
        <v>53</v>
      </c>
      <c r="B48" s="67">
        <v>1.82</v>
      </c>
      <c r="C48" s="67">
        <f>C47</f>
        <v>0.98</v>
      </c>
      <c r="D48" s="60"/>
      <c r="E48" s="60"/>
      <c r="F48" s="68">
        <v>290000</v>
      </c>
      <c r="G48" s="68">
        <v>40000</v>
      </c>
    </row>
    <row r="49" spans="1:7" x14ac:dyDescent="0.2">
      <c r="A49" s="56" t="s">
        <v>54</v>
      </c>
      <c r="B49" s="67">
        <v>1.82</v>
      </c>
      <c r="C49" s="67">
        <f>C48</f>
        <v>0.98</v>
      </c>
      <c r="D49" s="60"/>
      <c r="E49" s="60"/>
      <c r="F49" s="68">
        <v>155000</v>
      </c>
      <c r="G49" s="68">
        <v>25000</v>
      </c>
    </row>
    <row r="50" spans="1:7" x14ac:dyDescent="0.2">
      <c r="A50" s="56" t="s">
        <v>66</v>
      </c>
      <c r="B50" s="67">
        <f>B49</f>
        <v>1.82</v>
      </c>
      <c r="C50" s="67">
        <f>C49</f>
        <v>0.98</v>
      </c>
      <c r="D50" s="60"/>
      <c r="E50" s="60"/>
      <c r="F50" s="68">
        <v>115000</v>
      </c>
      <c r="G50" s="73"/>
    </row>
    <row r="51" spans="1:7" x14ac:dyDescent="0.2">
      <c r="A51" s="37" t="s">
        <v>13</v>
      </c>
      <c r="B51" s="72">
        <f>SUMPRODUCT(B38:B50,F38:F50)/1000</f>
        <v>96552</v>
      </c>
      <c r="C51" s="72">
        <f>SUMPRODUCT(C38:C50,G38:G50)/1000</f>
        <v>13827.4</v>
      </c>
      <c r="D51" s="72">
        <f>SUMPRODUCT(D38:D50,F38:F50)/1000</f>
        <v>0</v>
      </c>
      <c r="E51" s="72">
        <f>SUMPRODUCT(E38:E50,G38:G50)/1000</f>
        <v>0</v>
      </c>
      <c r="F51" s="76"/>
      <c r="G51" s="77"/>
    </row>
    <row r="52" spans="1:7" x14ac:dyDescent="0.2">
      <c r="A52" s="37" t="s">
        <v>14</v>
      </c>
      <c r="B52" s="74">
        <f>12*B51</f>
        <v>1158624</v>
      </c>
      <c r="C52" s="74">
        <f>12*C51</f>
        <v>165928.79999999999</v>
      </c>
      <c r="D52" s="74">
        <f>12*D51</f>
        <v>0</v>
      </c>
      <c r="E52" s="74">
        <f>12*E51</f>
        <v>0</v>
      </c>
      <c r="F52" s="82"/>
      <c r="G52" s="83"/>
    </row>
    <row r="53" spans="1:7" ht="16.5" x14ac:dyDescent="0.2">
      <c r="A53" s="49" t="s">
        <v>36</v>
      </c>
      <c r="B53" s="81" t="s">
        <v>15</v>
      </c>
      <c r="C53" s="81" t="s">
        <v>16</v>
      </c>
      <c r="D53" s="64"/>
    </row>
    <row r="54" spans="1:7" x14ac:dyDescent="0.2">
      <c r="A54" s="56" t="s">
        <v>42</v>
      </c>
      <c r="B54" s="39" t="s">
        <v>2</v>
      </c>
      <c r="C54" s="43"/>
      <c r="D54" s="65"/>
    </row>
    <row r="55" spans="1:7" ht="25.5" x14ac:dyDescent="0.2">
      <c r="A55" s="37" t="s">
        <v>37</v>
      </c>
      <c r="B55" s="44" t="s">
        <v>38</v>
      </c>
      <c r="C55" s="45"/>
      <c r="D55" s="65"/>
    </row>
    <row r="56" spans="1:7" x14ac:dyDescent="0.2">
      <c r="A56" s="56" t="s">
        <v>55</v>
      </c>
      <c r="B56" s="38"/>
      <c r="C56" s="57"/>
      <c r="D56" s="66"/>
    </row>
    <row r="57" spans="1:7" ht="25.5" x14ac:dyDescent="0.2">
      <c r="A57" s="37" t="s">
        <v>39</v>
      </c>
      <c r="B57" s="39" t="s">
        <v>3</v>
      </c>
      <c r="C57" s="43"/>
      <c r="D57" s="65"/>
    </row>
    <row r="58" spans="1:7" ht="25.5" x14ac:dyDescent="0.2">
      <c r="A58" s="37" t="s">
        <v>19</v>
      </c>
      <c r="B58" s="46"/>
      <c r="C58" s="47"/>
      <c r="D58" s="65"/>
    </row>
    <row r="60" spans="1:7" ht="16.5" x14ac:dyDescent="0.2">
      <c r="A60" s="32" t="s">
        <v>68</v>
      </c>
      <c r="B60" s="96" t="s">
        <v>26</v>
      </c>
      <c r="C60" s="96"/>
      <c r="D60" s="96" t="s">
        <v>27</v>
      </c>
      <c r="E60" s="96"/>
      <c r="F60" s="104"/>
      <c r="G60" s="105"/>
    </row>
    <row r="61" spans="1:7" ht="16.5" x14ac:dyDescent="0.2">
      <c r="A61" s="33" t="s">
        <v>28</v>
      </c>
      <c r="B61" s="34"/>
      <c r="C61" s="35"/>
      <c r="D61" s="35"/>
      <c r="E61" s="35"/>
      <c r="F61" s="75"/>
      <c r="G61" s="75"/>
    </row>
    <row r="62" spans="1:7" x14ac:dyDescent="0.2">
      <c r="A62" s="37" t="s">
        <v>8</v>
      </c>
      <c r="B62" s="99">
        <v>871</v>
      </c>
      <c r="C62" s="100"/>
      <c r="D62" s="101">
        <f>B62</f>
        <v>871</v>
      </c>
      <c r="E62" s="101"/>
      <c r="F62" s="75"/>
      <c r="G62" s="75"/>
    </row>
    <row r="63" spans="1:7" x14ac:dyDescent="0.2">
      <c r="A63" s="37" t="s">
        <v>30</v>
      </c>
      <c r="B63" s="102">
        <f>10000*B62</f>
        <v>8710000</v>
      </c>
      <c r="C63" s="102"/>
      <c r="D63" s="103">
        <f>B63</f>
        <v>8710000</v>
      </c>
      <c r="E63" s="103"/>
      <c r="F63" s="75"/>
      <c r="G63" s="75"/>
    </row>
    <row r="64" spans="1:7" x14ac:dyDescent="0.2">
      <c r="A64" s="37" t="s">
        <v>69</v>
      </c>
      <c r="B64" s="97">
        <v>1</v>
      </c>
      <c r="C64" s="97"/>
      <c r="D64" s="98"/>
      <c r="E64" s="98"/>
      <c r="F64" s="75"/>
      <c r="G64" s="75"/>
    </row>
    <row r="65" spans="1:7" ht="12.75" customHeight="1" x14ac:dyDescent="0.2">
      <c r="A65" s="37" t="s">
        <v>32</v>
      </c>
      <c r="B65" s="112" t="s">
        <v>70</v>
      </c>
      <c r="C65" s="112"/>
      <c r="D65" s="112" t="s">
        <v>70</v>
      </c>
      <c r="E65" s="112"/>
      <c r="F65" s="75"/>
      <c r="G65" s="75"/>
    </row>
    <row r="66" spans="1:7" x14ac:dyDescent="0.2">
      <c r="A66" s="37" t="s">
        <v>13</v>
      </c>
      <c r="B66" s="113">
        <f>B62*B64</f>
        <v>871</v>
      </c>
      <c r="C66" s="113"/>
      <c r="D66" s="113">
        <f>D62*D64</f>
        <v>0</v>
      </c>
      <c r="E66" s="113"/>
      <c r="F66" s="75"/>
      <c r="G66" s="75"/>
    </row>
    <row r="67" spans="1:7" x14ac:dyDescent="0.2">
      <c r="A67" s="37" t="s">
        <v>14</v>
      </c>
      <c r="B67" s="118">
        <f>12*B66</f>
        <v>10452</v>
      </c>
      <c r="C67" s="118"/>
      <c r="D67" s="118">
        <f>12*D66</f>
        <v>0</v>
      </c>
      <c r="E67" s="118"/>
      <c r="F67" s="75"/>
      <c r="G67" s="75"/>
    </row>
    <row r="68" spans="1:7" ht="16.5" x14ac:dyDescent="0.2">
      <c r="A68" s="51" t="s">
        <v>36</v>
      </c>
      <c r="B68" s="42" t="s">
        <v>15</v>
      </c>
      <c r="C68" s="81" t="s">
        <v>16</v>
      </c>
    </row>
    <row r="69" spans="1:7" x14ac:dyDescent="0.2">
      <c r="A69" s="37" t="s">
        <v>42</v>
      </c>
      <c r="B69" s="40" t="s">
        <v>18</v>
      </c>
      <c r="C69" s="43"/>
    </row>
    <row r="70" spans="1:7" ht="25.5" x14ac:dyDescent="0.2">
      <c r="A70" s="37" t="s">
        <v>19</v>
      </c>
      <c r="B70" s="48"/>
      <c r="C70" s="45"/>
    </row>
  </sheetData>
  <mergeCells count="51">
    <mergeCell ref="B63:C63"/>
    <mergeCell ref="D63:E63"/>
    <mergeCell ref="D16:E16"/>
    <mergeCell ref="B16:C16"/>
    <mergeCell ref="B66:C66"/>
    <mergeCell ref="D66:E66"/>
    <mergeCell ref="B62:C62"/>
    <mergeCell ref="D62:E62"/>
    <mergeCell ref="B36:C36"/>
    <mergeCell ref="D36:E36"/>
    <mergeCell ref="B67:C67"/>
    <mergeCell ref="D67:E67"/>
    <mergeCell ref="B64:C64"/>
    <mergeCell ref="D64:E64"/>
    <mergeCell ref="D65:E65"/>
    <mergeCell ref="B65:C65"/>
    <mergeCell ref="D12:E12"/>
    <mergeCell ref="B25:C25"/>
    <mergeCell ref="B26:C26"/>
    <mergeCell ref="B22:C22"/>
    <mergeCell ref="B24:C24"/>
    <mergeCell ref="D14:E14"/>
    <mergeCell ref="B15:C15"/>
    <mergeCell ref="D15:E15"/>
    <mergeCell ref="A3:E3"/>
    <mergeCell ref="B34:C34"/>
    <mergeCell ref="D34:E34"/>
    <mergeCell ref="F34:G34"/>
    <mergeCell ref="B27:C27"/>
    <mergeCell ref="B28:C28"/>
    <mergeCell ref="B13:C13"/>
    <mergeCell ref="D13:E13"/>
    <mergeCell ref="B14:C14"/>
    <mergeCell ref="B12:C12"/>
    <mergeCell ref="B60:C60"/>
    <mergeCell ref="D60:E60"/>
    <mergeCell ref="F60:G60"/>
    <mergeCell ref="B29:C29"/>
    <mergeCell ref="B35:C35"/>
    <mergeCell ref="D35:E35"/>
    <mergeCell ref="F35:G35"/>
    <mergeCell ref="F36:G36"/>
    <mergeCell ref="A6:E6"/>
    <mergeCell ref="B7:C7"/>
    <mergeCell ref="D7:E7"/>
    <mergeCell ref="B11:C11"/>
    <mergeCell ref="D11:E11"/>
    <mergeCell ref="B9:C9"/>
    <mergeCell ref="D9:E9"/>
    <mergeCell ref="B10:C10"/>
    <mergeCell ref="D10:E10"/>
  </mergeCells>
  <phoneticPr fontId="15" type="noConversion"/>
  <pageMargins left="0.5" right="0.5" top="0.75" bottom="0.5" header="0.25" footer="0.25"/>
  <pageSetup fitToHeight="5" orientation="landscape" r:id="rId1"/>
  <headerFooter alignWithMargins="0">
    <oddFooter>&amp;L&amp;"Arial,Bold"&amp;8National Absence, Disability and Life Management Practice &amp;R&amp;8&amp;P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tabSelected="1" workbookViewId="0"/>
  </sheetViews>
  <sheetFormatPr defaultRowHeight="15.75" x14ac:dyDescent="0.2"/>
  <cols>
    <col min="1" max="1" width="9.140625" style="18"/>
    <col min="2" max="2" width="9.140625" style="19"/>
    <col min="3" max="3" width="29.7109375" style="19" customWidth="1"/>
    <col min="4" max="5" width="13.7109375" style="19" customWidth="1"/>
    <col min="6" max="6" width="15.140625" style="19" customWidth="1"/>
    <col min="7" max="8" width="13.7109375" style="19" customWidth="1"/>
    <col min="9" max="16384" width="9.140625" style="19"/>
  </cols>
  <sheetData>
    <row r="1" spans="1:10" s="1" customFormat="1" ht="33" customHeight="1" x14ac:dyDescent="0.2">
      <c r="A1" s="2"/>
      <c r="C1" s="3"/>
      <c r="D1" s="4"/>
      <c r="E1" s="4"/>
      <c r="F1" s="5"/>
      <c r="G1" s="4"/>
    </row>
    <row r="2" spans="1:10" s="1" customFormat="1" ht="18" customHeight="1" x14ac:dyDescent="0.2">
      <c r="A2" s="2"/>
      <c r="C2" s="92" t="s">
        <v>89</v>
      </c>
      <c r="D2" s="92"/>
      <c r="E2" s="92"/>
      <c r="F2" s="92"/>
      <c r="G2" s="58"/>
    </row>
    <row r="3" spans="1:10" s="6" customFormat="1" ht="17.25" x14ac:dyDescent="0.2">
      <c r="A3" s="2"/>
      <c r="C3" s="7" t="s">
        <v>88</v>
      </c>
      <c r="D3" s="8"/>
      <c r="E3" s="8"/>
      <c r="F3" s="9"/>
      <c r="G3" s="8"/>
    </row>
    <row r="4" spans="1:10" s="1" customFormat="1" ht="8.25" customHeight="1" x14ac:dyDescent="0.2">
      <c r="A4" s="10"/>
      <c r="C4" s="11"/>
      <c r="D4" s="4"/>
      <c r="E4" s="4"/>
      <c r="F4" s="5"/>
      <c r="G4" s="4"/>
    </row>
    <row r="5" spans="1:10" s="1" customFormat="1" ht="15.75" customHeight="1" x14ac:dyDescent="0.25">
      <c r="A5" s="10"/>
      <c r="C5" s="91" t="s">
        <v>5</v>
      </c>
      <c r="D5" s="91"/>
      <c r="E5" s="91"/>
      <c r="F5" s="62"/>
      <c r="G5" s="62"/>
      <c r="H5" s="62"/>
      <c r="I5" s="62"/>
      <c r="J5" s="62"/>
    </row>
    <row r="6" spans="1:10" s="1" customFormat="1" ht="15.75" customHeight="1" x14ac:dyDescent="0.25">
      <c r="A6" s="10"/>
      <c r="C6" s="11" t="s">
        <v>91</v>
      </c>
      <c r="D6" s="11"/>
      <c r="E6" s="11"/>
      <c r="F6" s="11"/>
      <c r="G6" s="11"/>
      <c r="H6" s="62"/>
      <c r="I6" s="62"/>
      <c r="J6" s="62"/>
    </row>
    <row r="7" spans="1:10" s="1" customFormat="1" ht="15.75" customHeight="1" x14ac:dyDescent="0.25">
      <c r="A7" s="10"/>
      <c r="C7" s="11" t="s">
        <v>86</v>
      </c>
      <c r="D7" s="88"/>
      <c r="E7" s="88"/>
      <c r="F7" s="89"/>
      <c r="G7" s="89"/>
      <c r="H7" s="89"/>
      <c r="I7" s="62"/>
      <c r="J7" s="62"/>
    </row>
    <row r="8" spans="1:10" s="1" customFormat="1" ht="12.75" x14ac:dyDescent="0.2">
      <c r="A8" s="10"/>
      <c r="C8" s="11" t="s">
        <v>85</v>
      </c>
      <c r="D8" s="12"/>
      <c r="E8" s="13"/>
      <c r="F8" s="63"/>
      <c r="G8" s="63"/>
      <c r="H8" s="63"/>
      <c r="I8" s="63"/>
      <c r="J8" s="63"/>
    </row>
    <row r="9" spans="1:10" s="1" customFormat="1" ht="15.75" hidden="1" customHeight="1" x14ac:dyDescent="0.2">
      <c r="A9" s="2"/>
      <c r="C9" s="14"/>
      <c r="D9" s="15"/>
      <c r="E9" s="90" t="s">
        <v>6</v>
      </c>
      <c r="F9" s="90"/>
      <c r="G9" s="16" t="s">
        <v>7</v>
      </c>
    </row>
    <row r="10" spans="1:10" s="1" customFormat="1" ht="15.75" customHeight="1" x14ac:dyDescent="0.2">
      <c r="A10" s="2"/>
      <c r="C10" s="11" t="s">
        <v>87</v>
      </c>
      <c r="D10" s="19"/>
      <c r="E10" s="19"/>
      <c r="F10" s="19"/>
      <c r="G10" s="19"/>
    </row>
    <row r="11" spans="1:10" s="1" customFormat="1" ht="15.75" customHeight="1" x14ac:dyDescent="0.2">
      <c r="A11" s="2"/>
      <c r="C11" s="11"/>
      <c r="D11" s="19"/>
      <c r="E11" s="19"/>
      <c r="F11" s="19"/>
      <c r="G11" s="19"/>
    </row>
    <row r="12" spans="1:10" s="1" customFormat="1" ht="31.5" customHeight="1" x14ac:dyDescent="0.2">
      <c r="A12" s="2"/>
      <c r="C12" s="17" t="s">
        <v>80</v>
      </c>
      <c r="D12" s="16" t="s">
        <v>56</v>
      </c>
      <c r="E12" s="16" t="s">
        <v>74</v>
      </c>
      <c r="F12" s="16" t="s">
        <v>77</v>
      </c>
      <c r="G12" s="16" t="s">
        <v>76</v>
      </c>
      <c r="H12" s="16" t="s">
        <v>75</v>
      </c>
    </row>
    <row r="13" spans="1:10" ht="15.75" customHeight="1" x14ac:dyDescent="0.2">
      <c r="C13" s="20" t="s">
        <v>8</v>
      </c>
      <c r="D13" s="61"/>
      <c r="E13" s="21">
        <v>3158</v>
      </c>
      <c r="F13" s="21">
        <v>3158</v>
      </c>
      <c r="G13" s="21">
        <v>3158</v>
      </c>
      <c r="H13" s="21">
        <v>3158</v>
      </c>
    </row>
    <row r="14" spans="1:10" ht="15.75" customHeight="1" x14ac:dyDescent="0.2">
      <c r="C14" s="20" t="s">
        <v>78</v>
      </c>
      <c r="D14" s="24"/>
      <c r="E14" s="21">
        <f>5797976.48000001*12/52</f>
        <v>1337994.5723076945</v>
      </c>
      <c r="F14" s="21">
        <f>5797976.48000001/0.5*0.6*12/52</f>
        <v>1605593.4867692334</v>
      </c>
      <c r="G14" s="21">
        <f>5797976.48000001*12/52</f>
        <v>1337994.5723076945</v>
      </c>
      <c r="H14" s="21">
        <f>5797976.48000001/0.5*0.6*12/52</f>
        <v>1605593.4867692334</v>
      </c>
    </row>
    <row r="15" spans="1:10" x14ac:dyDescent="0.2">
      <c r="C15" s="20" t="s">
        <v>79</v>
      </c>
      <c r="D15" s="59" t="s">
        <v>73</v>
      </c>
      <c r="E15" s="22"/>
      <c r="F15" s="22"/>
      <c r="G15" s="22"/>
      <c r="H15" s="22"/>
    </row>
    <row r="16" spans="1:10" ht="42.75" customHeight="1" x14ac:dyDescent="0.2">
      <c r="C16" s="20" t="s">
        <v>11</v>
      </c>
      <c r="D16" s="24" t="s">
        <v>72</v>
      </c>
      <c r="E16" s="21" t="s">
        <v>72</v>
      </c>
      <c r="F16" s="21" t="s">
        <v>72</v>
      </c>
      <c r="G16" s="21" t="s">
        <v>72</v>
      </c>
      <c r="H16" s="21" t="s">
        <v>72</v>
      </c>
    </row>
    <row r="17" spans="3:8" x14ac:dyDescent="0.2">
      <c r="C17" s="20" t="s">
        <v>13</v>
      </c>
      <c r="D17" s="71"/>
      <c r="E17" s="23">
        <f>E15/10*E14</f>
        <v>0</v>
      </c>
      <c r="F17" s="23">
        <f>F15/10*F14</f>
        <v>0</v>
      </c>
      <c r="G17" s="23">
        <f>G15/10*G14</f>
        <v>0</v>
      </c>
      <c r="H17" s="23">
        <f>H15/10*H14</f>
        <v>0</v>
      </c>
    </row>
    <row r="18" spans="3:8" x14ac:dyDescent="0.2">
      <c r="C18" s="20" t="s">
        <v>14</v>
      </c>
      <c r="D18" s="71"/>
      <c r="E18" s="23">
        <f>E17*12</f>
        <v>0</v>
      </c>
      <c r="F18" s="23">
        <f>F17*12</f>
        <v>0</v>
      </c>
      <c r="G18" s="23">
        <f>G17*12</f>
        <v>0</v>
      </c>
      <c r="H18" s="23">
        <f>H17*12</f>
        <v>0</v>
      </c>
    </row>
    <row r="21" spans="3:8" x14ac:dyDescent="0.2">
      <c r="C21" s="17" t="s">
        <v>58</v>
      </c>
      <c r="D21" s="16" t="s">
        <v>56</v>
      </c>
      <c r="E21" s="16"/>
    </row>
    <row r="22" spans="3:8" x14ac:dyDescent="0.2">
      <c r="C22" s="20" t="s">
        <v>8</v>
      </c>
      <c r="D22" s="61"/>
      <c r="E22" s="21">
        <v>3158</v>
      </c>
    </row>
    <row r="23" spans="3:8" x14ac:dyDescent="0.2">
      <c r="C23" s="20" t="s">
        <v>81</v>
      </c>
      <c r="D23" s="59" t="s">
        <v>73</v>
      </c>
      <c r="E23" s="22"/>
    </row>
    <row r="24" spans="3:8" ht="25.5" x14ac:dyDescent="0.2">
      <c r="C24" s="20" t="s">
        <v>11</v>
      </c>
      <c r="D24" s="24" t="s">
        <v>82</v>
      </c>
      <c r="E24" s="21" t="s">
        <v>82</v>
      </c>
    </row>
    <row r="25" spans="3:8" x14ac:dyDescent="0.2">
      <c r="C25" s="20" t="s">
        <v>13</v>
      </c>
      <c r="D25" s="71"/>
      <c r="E25" s="23">
        <f>E23*E22</f>
        <v>0</v>
      </c>
    </row>
    <row r="26" spans="3:8" x14ac:dyDescent="0.2">
      <c r="C26" s="20" t="s">
        <v>14</v>
      </c>
      <c r="D26" s="71"/>
      <c r="E26" s="23">
        <f>E25*12</f>
        <v>0</v>
      </c>
    </row>
  </sheetData>
  <mergeCells count="3">
    <mergeCell ref="C2:F2"/>
    <mergeCell ref="C5:E5"/>
    <mergeCell ref="E9:F9"/>
  </mergeCells>
  <pageMargins left="0.5" right="0.5" top="0.75" bottom="0.5" header="0.25" footer="0.25"/>
  <pageSetup fitToHeight="5" orientation="landscape" r:id="rId1"/>
  <headerFooter alignWithMargins="0">
    <oddFooter>&amp;L&amp;"Arial,Bold"&amp;8National Absence, Disability and Life Management Practice &amp;R&amp;8&amp;P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LTD Rate</vt:lpstr>
      <vt:lpstr>Life Rates</vt:lpstr>
      <vt:lpstr>STD &amp; FMLA Rate</vt:lpstr>
      <vt:lpstr>'LTD Rate'!Print_Area</vt:lpstr>
      <vt:lpstr>'STD &amp; FMLA Rate'!Print_Area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ltaylor8</dc:creator>
  <cp:lastModifiedBy>Sharon</cp:lastModifiedBy>
  <cp:lastPrinted>2012-02-23T18:08:56Z</cp:lastPrinted>
  <dcterms:created xsi:type="dcterms:W3CDTF">2011-12-19T20:46:48Z</dcterms:created>
  <dcterms:modified xsi:type="dcterms:W3CDTF">2015-05-15T15:37:05Z</dcterms:modified>
</cp:coreProperties>
</file>