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750DJ Anna Maria Island Waterline Replacement Phases 42, 43, 46 &amp; 53\Solicitation Documents\Addendums\"/>
    </mc:Choice>
  </mc:AlternateContent>
  <xr:revisionPtr revIDLastSave="0" documentId="13_ncr:1_{370D2AB5-7FF7-49D6-8E37-5D866F7A087E}" xr6:coauthVersionLast="47" xr6:coauthVersionMax="47" xr10:uidLastSave="{00000000-0000-0000-0000-000000000000}"/>
  <bookViews>
    <workbookView xWindow="-28920" yWindow="-4590" windowWidth="29040" windowHeight="15840" firstSheet="1" activeTab="1" xr2:uid="{00000000-000D-0000-FFFF-FFFF00000000}"/>
  </bookViews>
  <sheets>
    <sheet name="Grand Total" sheetId="2" state="hidden" r:id="rId1"/>
    <sheet name="PH. 46" sheetId="3" r:id="rId2"/>
    <sheet name="PH. 53" sheetId="6" r:id="rId3"/>
    <sheet name="PH. 42" sheetId="4" r:id="rId4"/>
    <sheet name="PH. 43" sheetId="5" r:id="rId5"/>
  </sheets>
  <definedNames>
    <definedName name="_xlnm.Print_Area" localSheetId="0">'Grand Total'!$A$1:$K$75</definedName>
    <definedName name="_xlnm.Print_Area" localSheetId="3">'PH. 42'!$A$1:$K$75</definedName>
    <definedName name="_xlnm.Print_Area" localSheetId="4">'PH. 43'!$A$1:$K$76</definedName>
    <definedName name="_xlnm.Print_Area" localSheetId="1">'PH. 46'!$A$1:$K$76</definedName>
    <definedName name="_xlnm.Print_Area" localSheetId="2">'PH. 53'!$A$1:$K$76</definedName>
    <definedName name="_xlnm.Print_Are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5" l="1"/>
  <c r="G68" i="4"/>
  <c r="G65" i="6"/>
  <c r="G64" i="6"/>
  <c r="G66" i="5"/>
  <c r="G67" i="5" s="1"/>
  <c r="G65" i="5"/>
  <c r="G64" i="5"/>
  <c r="G67" i="4"/>
  <c r="G66" i="4"/>
  <c r="G65" i="4"/>
  <c r="G64" i="4"/>
  <c r="G64" i="2"/>
  <c r="G63" i="2"/>
  <c r="G61" i="2"/>
  <c r="G60" i="2"/>
  <c r="G61" i="6"/>
  <c r="G60" i="6"/>
  <c r="G20" i="6"/>
  <c r="G61" i="5"/>
  <c r="G60" i="5"/>
  <c r="G20" i="5"/>
  <c r="G65" i="3"/>
  <c r="G64" i="3"/>
  <c r="G61" i="4"/>
  <c r="G60" i="4"/>
  <c r="G20" i="4"/>
  <c r="G61" i="3"/>
  <c r="G60" i="3"/>
  <c r="A10" i="6"/>
  <c r="A14" i="6" s="1"/>
  <c r="A15" i="6" s="1"/>
  <c r="A16" i="6" s="1"/>
  <c r="A17" i="6" s="1"/>
  <c r="A10" i="5"/>
  <c r="A14" i="5" s="1"/>
  <c r="A15" i="5" s="1"/>
  <c r="A16" i="5" s="1"/>
  <c r="A17" i="5" s="1"/>
  <c r="A10" i="4"/>
  <c r="A14" i="4" s="1"/>
  <c r="A15" i="4" s="1"/>
  <c r="A16" i="4" s="1"/>
  <c r="A17" i="4" s="1"/>
  <c r="A10" i="3"/>
  <c r="A14" i="3" s="1"/>
  <c r="A15" i="3" s="1"/>
  <c r="A16" i="3" s="1"/>
  <c r="A17" i="3" s="1"/>
  <c r="A10" i="2"/>
  <c r="A14" i="2" s="1"/>
  <c r="A15" i="2" s="1"/>
  <c r="A16" i="2" s="1"/>
  <c r="A17" i="2" s="1"/>
  <c r="A20" i="6" l="1"/>
  <c r="A21" i="6" s="1"/>
  <c r="A18" i="6"/>
  <c r="A19" i="6" s="1"/>
  <c r="A11" i="6"/>
  <c r="A12" i="6" s="1"/>
  <c r="A13" i="6" s="1"/>
  <c r="A18" i="5"/>
  <c r="A19" i="5" s="1"/>
  <c r="A20" i="5"/>
  <c r="A21" i="5" s="1"/>
  <c r="A11" i="5"/>
  <c r="A12" i="5" s="1"/>
  <c r="A13" i="5" s="1"/>
  <c r="A18" i="4"/>
  <c r="A19" i="4" s="1"/>
  <c r="A20" i="4"/>
  <c r="A21" i="4" s="1"/>
  <c r="A11" i="4"/>
  <c r="A12" i="4" s="1"/>
  <c r="A13" i="4" s="1"/>
  <c r="A11" i="3"/>
  <c r="A12" i="3" s="1"/>
  <c r="A13" i="3" s="1"/>
  <c r="A18" i="3"/>
  <c r="A19" i="3" s="1"/>
  <c r="A20" i="3"/>
  <c r="A21" i="3" s="1"/>
  <c r="A20" i="2"/>
  <c r="A21" i="2" s="1"/>
  <c r="A18" i="2"/>
  <c r="A19" i="2" s="1"/>
  <c r="A11" i="2"/>
  <c r="A12" i="2" s="1"/>
  <c r="A13" i="2" s="1"/>
  <c r="AB12" i="2"/>
  <c r="AB13" i="2"/>
  <c r="AB14" i="2"/>
  <c r="AB15" i="2"/>
  <c r="AB16" i="2"/>
  <c r="AB18" i="2"/>
  <c r="AB22" i="2"/>
  <c r="AB23" i="2"/>
  <c r="AB24" i="2"/>
  <c r="AB26" i="2"/>
  <c r="AB27" i="2"/>
  <c r="AB28" i="2"/>
  <c r="AB29" i="2"/>
  <c r="AB31" i="2"/>
  <c r="AB32" i="2"/>
  <c r="AB33" i="2"/>
  <c r="AB34" i="2"/>
  <c r="AB35" i="2"/>
  <c r="AB36" i="2"/>
  <c r="AB37" i="2"/>
  <c r="AB38" i="2"/>
  <c r="AB40" i="2"/>
  <c r="AB41" i="2"/>
  <c r="AB42" i="2"/>
  <c r="AB43" i="2"/>
  <c r="AB44" i="2"/>
  <c r="AB45" i="2"/>
  <c r="AB46" i="2"/>
  <c r="AB48" i="2"/>
  <c r="AB49" i="2"/>
  <c r="AB51" i="2"/>
  <c r="AB52" i="2"/>
  <c r="AB53" i="2"/>
  <c r="AB54" i="2"/>
  <c r="AB55" i="2"/>
  <c r="AB56" i="2"/>
  <c r="AB58" i="2"/>
  <c r="AB59" i="2"/>
  <c r="AB11" i="2"/>
  <c r="E59" i="6"/>
  <c r="G59" i="6" s="1"/>
  <c r="E58" i="6"/>
  <c r="G58" i="6" s="1"/>
  <c r="E56" i="6"/>
  <c r="G56" i="6" s="1"/>
  <c r="E55" i="6"/>
  <c r="G55" i="6" s="1"/>
  <c r="E54" i="6"/>
  <c r="G54" i="6" s="1"/>
  <c r="E53" i="6"/>
  <c r="G53" i="6" s="1"/>
  <c r="E52" i="6"/>
  <c r="G52" i="6" s="1"/>
  <c r="E51" i="6"/>
  <c r="G51" i="6" s="1"/>
  <c r="E49" i="6"/>
  <c r="G49" i="6" s="1"/>
  <c r="E48" i="6"/>
  <c r="G48" i="6" s="1"/>
  <c r="E46" i="6"/>
  <c r="G46" i="6" s="1"/>
  <c r="E45" i="6"/>
  <c r="G45" i="6" s="1"/>
  <c r="E44" i="6"/>
  <c r="G44" i="6" s="1"/>
  <c r="E43" i="6"/>
  <c r="G43" i="6" s="1"/>
  <c r="E42" i="6"/>
  <c r="G42" i="6" s="1"/>
  <c r="E41" i="6"/>
  <c r="G41" i="6" s="1"/>
  <c r="E40" i="6"/>
  <c r="G40" i="6" s="1"/>
  <c r="E38" i="6"/>
  <c r="G38" i="6" s="1"/>
  <c r="E37" i="6"/>
  <c r="G37" i="6" s="1"/>
  <c r="E36" i="6"/>
  <c r="G36" i="6" s="1"/>
  <c r="E35" i="6"/>
  <c r="G35" i="6" s="1"/>
  <c r="E34" i="6"/>
  <c r="G34" i="6" s="1"/>
  <c r="E33" i="6"/>
  <c r="G33" i="6" s="1"/>
  <c r="E32" i="6"/>
  <c r="G32" i="6" s="1"/>
  <c r="E31" i="6"/>
  <c r="G31" i="6" s="1"/>
  <c r="E29" i="6"/>
  <c r="G29" i="6" s="1"/>
  <c r="E28" i="6"/>
  <c r="G28" i="6" s="1"/>
  <c r="E27" i="6"/>
  <c r="G27" i="6" s="1"/>
  <c r="E26" i="6"/>
  <c r="G26" i="6" s="1"/>
  <c r="E24" i="6"/>
  <c r="G24" i="6" s="1"/>
  <c r="E23" i="6"/>
  <c r="G23" i="6" s="1"/>
  <c r="E22" i="6"/>
  <c r="G22" i="6" s="1"/>
  <c r="E19" i="6"/>
  <c r="G19" i="6" s="1"/>
  <c r="E18" i="6"/>
  <c r="G18" i="6" s="1"/>
  <c r="E16" i="6"/>
  <c r="G16" i="6" s="1"/>
  <c r="E15" i="6"/>
  <c r="G15" i="6" s="1"/>
  <c r="E14" i="6"/>
  <c r="G14" i="6" s="1"/>
  <c r="E13" i="6"/>
  <c r="G13" i="6" s="1"/>
  <c r="E12" i="6"/>
  <c r="G12" i="6" s="1"/>
  <c r="E11" i="6"/>
  <c r="G11" i="6" s="1"/>
  <c r="E59" i="5"/>
  <c r="G59" i="5" s="1"/>
  <c r="E58" i="5"/>
  <c r="G58" i="5" s="1"/>
  <c r="E56" i="5"/>
  <c r="G56" i="5" s="1"/>
  <c r="E55" i="5"/>
  <c r="G55" i="5" s="1"/>
  <c r="E54" i="5"/>
  <c r="G54" i="5" s="1"/>
  <c r="E53" i="5"/>
  <c r="G53" i="5" s="1"/>
  <c r="E52" i="5"/>
  <c r="G52" i="5" s="1"/>
  <c r="E51" i="5"/>
  <c r="G51" i="5" s="1"/>
  <c r="E49" i="5"/>
  <c r="G49" i="5" s="1"/>
  <c r="E48" i="5"/>
  <c r="G48" i="5" s="1"/>
  <c r="E46" i="5"/>
  <c r="G46" i="5" s="1"/>
  <c r="E45" i="5"/>
  <c r="G45" i="5" s="1"/>
  <c r="E44" i="5"/>
  <c r="G44" i="5" s="1"/>
  <c r="E43" i="5"/>
  <c r="G43" i="5" s="1"/>
  <c r="E42" i="5"/>
  <c r="G42" i="5" s="1"/>
  <c r="E41" i="5"/>
  <c r="G41" i="5" s="1"/>
  <c r="E40" i="5"/>
  <c r="G40" i="5" s="1"/>
  <c r="E38" i="5"/>
  <c r="G38" i="5" s="1"/>
  <c r="E37" i="5"/>
  <c r="G37" i="5" s="1"/>
  <c r="E36" i="5"/>
  <c r="G36" i="5" s="1"/>
  <c r="E35" i="5"/>
  <c r="G35" i="5" s="1"/>
  <c r="E34" i="5"/>
  <c r="G34" i="5" s="1"/>
  <c r="E33" i="5"/>
  <c r="G33" i="5" s="1"/>
  <c r="E32" i="5"/>
  <c r="G32" i="5" s="1"/>
  <c r="E31" i="5"/>
  <c r="G31" i="5" s="1"/>
  <c r="E29" i="5"/>
  <c r="G29" i="5" s="1"/>
  <c r="E28" i="5"/>
  <c r="G28" i="5" s="1"/>
  <c r="E27" i="5"/>
  <c r="G27" i="5" s="1"/>
  <c r="E26" i="5"/>
  <c r="G26" i="5" s="1"/>
  <c r="E24" i="5"/>
  <c r="G24" i="5" s="1"/>
  <c r="E23" i="5"/>
  <c r="G23" i="5" s="1"/>
  <c r="E22" i="5"/>
  <c r="G22" i="5" s="1"/>
  <c r="E19" i="5"/>
  <c r="G19" i="5" s="1"/>
  <c r="E18" i="5"/>
  <c r="G18" i="5" s="1"/>
  <c r="E16" i="5"/>
  <c r="G16" i="5" s="1"/>
  <c r="E15" i="5"/>
  <c r="G15" i="5" s="1"/>
  <c r="E14" i="5"/>
  <c r="G14" i="5" s="1"/>
  <c r="E13" i="5"/>
  <c r="G13" i="5" s="1"/>
  <c r="E12" i="5"/>
  <c r="G12" i="5" s="1"/>
  <c r="E11" i="5"/>
  <c r="G11" i="5" s="1"/>
  <c r="E59" i="4"/>
  <c r="G59" i="4" s="1"/>
  <c r="E58" i="4"/>
  <c r="G58" i="4" s="1"/>
  <c r="E56" i="4"/>
  <c r="G56" i="4" s="1"/>
  <c r="E55" i="4"/>
  <c r="G55" i="4" s="1"/>
  <c r="E54" i="4"/>
  <c r="G54" i="4" s="1"/>
  <c r="E53" i="4"/>
  <c r="G53" i="4" s="1"/>
  <c r="E52" i="4"/>
  <c r="G52" i="4" s="1"/>
  <c r="E51" i="4"/>
  <c r="G51" i="4" s="1"/>
  <c r="E49" i="4"/>
  <c r="G49" i="4" s="1"/>
  <c r="E48" i="4"/>
  <c r="G48" i="4" s="1"/>
  <c r="E46" i="4"/>
  <c r="G46" i="4" s="1"/>
  <c r="E45" i="4"/>
  <c r="G45" i="4" s="1"/>
  <c r="E44" i="4"/>
  <c r="G44" i="4" s="1"/>
  <c r="E43" i="4"/>
  <c r="G43" i="4" s="1"/>
  <c r="E42" i="4"/>
  <c r="G42" i="4" s="1"/>
  <c r="E41" i="4"/>
  <c r="G41" i="4" s="1"/>
  <c r="E40" i="4"/>
  <c r="G40" i="4" s="1"/>
  <c r="E38" i="4"/>
  <c r="G38" i="4" s="1"/>
  <c r="E37" i="4"/>
  <c r="G37" i="4" s="1"/>
  <c r="E36" i="4"/>
  <c r="G36" i="4" s="1"/>
  <c r="E35" i="4"/>
  <c r="G35" i="4" s="1"/>
  <c r="E34" i="4"/>
  <c r="G34" i="4" s="1"/>
  <c r="E33" i="4"/>
  <c r="G33" i="4" s="1"/>
  <c r="E32" i="4"/>
  <c r="G32" i="4" s="1"/>
  <c r="E31" i="4"/>
  <c r="G31" i="4" s="1"/>
  <c r="E29" i="4"/>
  <c r="G29" i="4" s="1"/>
  <c r="E28" i="4"/>
  <c r="G28" i="4" s="1"/>
  <c r="E27" i="4"/>
  <c r="G27" i="4" s="1"/>
  <c r="E26" i="4"/>
  <c r="G26" i="4" s="1"/>
  <c r="E24" i="4"/>
  <c r="G24" i="4" s="1"/>
  <c r="E23" i="4"/>
  <c r="G23" i="4" s="1"/>
  <c r="E22" i="4"/>
  <c r="G22" i="4" s="1"/>
  <c r="E19" i="4"/>
  <c r="G19" i="4" s="1"/>
  <c r="E18" i="4"/>
  <c r="G18" i="4" s="1"/>
  <c r="E16" i="4"/>
  <c r="G16" i="4" s="1"/>
  <c r="E15" i="4"/>
  <c r="G15" i="4" s="1"/>
  <c r="E14" i="4"/>
  <c r="G14" i="4" s="1"/>
  <c r="E13" i="4"/>
  <c r="G13" i="4" s="1"/>
  <c r="E12" i="4"/>
  <c r="G12" i="4" s="1"/>
  <c r="E11" i="4"/>
  <c r="G11" i="4" s="1"/>
  <c r="E59" i="3"/>
  <c r="G59" i="3" s="1"/>
  <c r="E58" i="3"/>
  <c r="G58" i="3" s="1"/>
  <c r="E56" i="3"/>
  <c r="G56" i="3" s="1"/>
  <c r="E55" i="3"/>
  <c r="G55" i="3" s="1"/>
  <c r="E54" i="3"/>
  <c r="G54" i="3" s="1"/>
  <c r="E53" i="3"/>
  <c r="G53" i="3" s="1"/>
  <c r="E52" i="3"/>
  <c r="G52" i="3" s="1"/>
  <c r="E51" i="3"/>
  <c r="G51" i="3" s="1"/>
  <c r="E49" i="3"/>
  <c r="G49" i="3" s="1"/>
  <c r="E48" i="3"/>
  <c r="G48" i="3" s="1"/>
  <c r="E46" i="3"/>
  <c r="G46" i="3" s="1"/>
  <c r="E45" i="3"/>
  <c r="G45" i="3" s="1"/>
  <c r="E44" i="3"/>
  <c r="G44" i="3" s="1"/>
  <c r="E43" i="3"/>
  <c r="G43" i="3" s="1"/>
  <c r="E42" i="3"/>
  <c r="G42" i="3" s="1"/>
  <c r="E41" i="3"/>
  <c r="G41" i="3" s="1"/>
  <c r="E40" i="3"/>
  <c r="G40" i="3" s="1"/>
  <c r="E38" i="3"/>
  <c r="G38" i="3" s="1"/>
  <c r="E37" i="3"/>
  <c r="G37" i="3" s="1"/>
  <c r="E36" i="3"/>
  <c r="G36" i="3" s="1"/>
  <c r="E35" i="3"/>
  <c r="G35" i="3" s="1"/>
  <c r="E34" i="3"/>
  <c r="G34" i="3" s="1"/>
  <c r="E33" i="3"/>
  <c r="G33" i="3" s="1"/>
  <c r="E32" i="3"/>
  <c r="G32" i="3" s="1"/>
  <c r="E31" i="3"/>
  <c r="G31" i="3" s="1"/>
  <c r="E29" i="3"/>
  <c r="G29" i="3" s="1"/>
  <c r="E28" i="3"/>
  <c r="G28" i="3" s="1"/>
  <c r="E27" i="3"/>
  <c r="G27" i="3" s="1"/>
  <c r="E26" i="3"/>
  <c r="G26" i="3" s="1"/>
  <c r="E24" i="3"/>
  <c r="G24" i="3" s="1"/>
  <c r="E23" i="3"/>
  <c r="G23" i="3" s="1"/>
  <c r="E22" i="3"/>
  <c r="G22" i="3" s="1"/>
  <c r="R20" i="3"/>
  <c r="E20" i="3" s="1"/>
  <c r="G20" i="3" s="1"/>
  <c r="E19" i="3"/>
  <c r="G19" i="3" s="1"/>
  <c r="E18" i="3"/>
  <c r="G18" i="3" s="1"/>
  <c r="E16" i="3"/>
  <c r="G16" i="3" s="1"/>
  <c r="E15" i="3"/>
  <c r="G15" i="3" s="1"/>
  <c r="E14" i="3"/>
  <c r="G14" i="3" s="1"/>
  <c r="E13" i="3"/>
  <c r="G13" i="3" s="1"/>
  <c r="E12" i="3"/>
  <c r="G12" i="3" s="1"/>
  <c r="E11" i="3"/>
  <c r="G11" i="3" s="1"/>
  <c r="G66" i="6" l="1"/>
  <c r="G67" i="6" s="1"/>
  <c r="G68" i="6"/>
  <c r="G66" i="3"/>
  <c r="G67" i="3" s="1"/>
  <c r="G68" i="3" s="1"/>
  <c r="A25" i="6"/>
  <c r="A22" i="6"/>
  <c r="A23" i="6" s="1"/>
  <c r="A24" i="6" s="1"/>
  <c r="A22" i="5"/>
  <c r="A23" i="5" s="1"/>
  <c r="A24" i="5" s="1"/>
  <c r="A25" i="5"/>
  <c r="A22" i="4"/>
  <c r="A23" i="4" s="1"/>
  <c r="A24" i="4" s="1"/>
  <c r="A25" i="4"/>
  <c r="E38" i="2"/>
  <c r="G38" i="2" s="1"/>
  <c r="E23" i="2"/>
  <c r="G23" i="2" s="1"/>
  <c r="E26" i="2"/>
  <c r="G26" i="2" s="1"/>
  <c r="E40" i="2"/>
  <c r="G40" i="2" s="1"/>
  <c r="E48" i="2"/>
  <c r="G48" i="2" s="1"/>
  <c r="E58" i="2"/>
  <c r="G58" i="2" s="1"/>
  <c r="E11" i="2"/>
  <c r="G11" i="2" s="1"/>
  <c r="E53" i="2"/>
  <c r="G53" i="2" s="1"/>
  <c r="E14" i="2"/>
  <c r="G14" i="2" s="1"/>
  <c r="E52" i="2"/>
  <c r="G52" i="2" s="1"/>
  <c r="E22" i="2"/>
  <c r="G22" i="2" s="1"/>
  <c r="E41" i="2"/>
  <c r="G41" i="2" s="1"/>
  <c r="E20" i="2"/>
  <c r="G20" i="2" s="1"/>
  <c r="E12" i="2"/>
  <c r="G12" i="2" s="1"/>
  <c r="E24" i="2"/>
  <c r="G24" i="2" s="1"/>
  <c r="E51" i="2"/>
  <c r="G51" i="2" s="1"/>
  <c r="E49" i="2"/>
  <c r="G49" i="2" s="1"/>
  <c r="E37" i="2"/>
  <c r="G37" i="2" s="1"/>
  <c r="E36" i="2"/>
  <c r="G36" i="2" s="1"/>
  <c r="E13" i="2"/>
  <c r="G13" i="2" s="1"/>
  <c r="E27" i="2"/>
  <c r="G27" i="2" s="1"/>
  <c r="E59" i="2"/>
  <c r="G59" i="2" s="1"/>
  <c r="E45" i="2"/>
  <c r="G45" i="2" s="1"/>
  <c r="E35" i="2"/>
  <c r="G35" i="2" s="1"/>
  <c r="E46" i="2"/>
  <c r="G46" i="2" s="1"/>
  <c r="E18" i="2"/>
  <c r="G18" i="2" s="1"/>
  <c r="E29" i="2"/>
  <c r="G29" i="2" s="1"/>
  <c r="E56" i="2"/>
  <c r="G56" i="2" s="1"/>
  <c r="E44" i="2"/>
  <c r="G44" i="2" s="1"/>
  <c r="E34" i="2"/>
  <c r="G34" i="2" s="1"/>
  <c r="E15" i="2"/>
  <c r="G15" i="2" s="1"/>
  <c r="E28" i="2"/>
  <c r="G28" i="2" s="1"/>
  <c r="E55" i="2"/>
  <c r="G55" i="2" s="1"/>
  <c r="E43" i="2"/>
  <c r="G43" i="2" s="1"/>
  <c r="E33" i="2"/>
  <c r="G33" i="2" s="1"/>
  <c r="E19" i="2"/>
  <c r="G19" i="2" s="1"/>
  <c r="E31" i="2"/>
  <c r="G31" i="2" s="1"/>
  <c r="E54" i="2"/>
  <c r="G54" i="2" s="1"/>
  <c r="E42" i="2"/>
  <c r="G42" i="2" s="1"/>
  <c r="E32" i="2"/>
  <c r="G32" i="2" s="1"/>
  <c r="E16" i="2"/>
  <c r="G16" i="2" s="1"/>
  <c r="A25" i="3"/>
  <c r="A22" i="3"/>
  <c r="A23" i="3" s="1"/>
  <c r="A24" i="3" s="1"/>
  <c r="A25" i="2"/>
  <c r="A22" i="2"/>
  <c r="A23" i="2" s="1"/>
  <c r="A24" i="2" s="1"/>
  <c r="G65" i="2" l="1"/>
  <c r="G66" i="2" s="1"/>
  <c r="G67" i="2" s="1"/>
  <c r="A30" i="6"/>
  <c r="A26" i="6"/>
  <c r="A27" i="6" s="1"/>
  <c r="A28" i="6" s="1"/>
  <c r="A29" i="6" s="1"/>
  <c r="A30" i="5"/>
  <c r="A26" i="5"/>
  <c r="A27" i="5" s="1"/>
  <c r="A28" i="5" s="1"/>
  <c r="A29" i="5" s="1"/>
  <c r="A30" i="4"/>
  <c r="A26" i="4"/>
  <c r="A27" i="4" s="1"/>
  <c r="A28" i="4" s="1"/>
  <c r="A29" i="4" s="1"/>
  <c r="A26" i="3"/>
  <c r="A27" i="3" s="1"/>
  <c r="A28" i="3" s="1"/>
  <c r="A29" i="3" s="1"/>
  <c r="A30" i="3"/>
  <c r="A30" i="2"/>
  <c r="A26" i="2"/>
  <c r="A27" i="2" s="1"/>
  <c r="A28" i="2" s="1"/>
  <c r="A29" i="2" s="1"/>
  <c r="R20" i="2"/>
  <c r="AB20" i="2" s="1"/>
  <c r="A31" i="6" l="1"/>
  <c r="A32" i="6" s="1"/>
  <c r="A33" i="6" s="1"/>
  <c r="A34" i="6" s="1"/>
  <c r="A35" i="6" s="1"/>
  <c r="A36" i="6"/>
  <c r="A37" i="6" s="1"/>
  <c r="A38" i="6" s="1"/>
  <c r="A39" i="6" s="1"/>
  <c r="A31" i="5"/>
  <c r="A32" i="5" s="1"/>
  <c r="A33" i="5" s="1"/>
  <c r="A34" i="5" s="1"/>
  <c r="A35" i="5" s="1"/>
  <c r="A36" i="5"/>
  <c r="A37" i="5" s="1"/>
  <c r="A38" i="5" s="1"/>
  <c r="A39" i="5" s="1"/>
  <c r="A31" i="4"/>
  <c r="A32" i="4" s="1"/>
  <c r="A33" i="4" s="1"/>
  <c r="A34" i="4" s="1"/>
  <c r="A35" i="4" s="1"/>
  <c r="A36" i="4"/>
  <c r="A37" i="4" s="1"/>
  <c r="A38" i="4" s="1"/>
  <c r="A39" i="4" s="1"/>
  <c r="A31" i="3"/>
  <c r="A32" i="3" s="1"/>
  <c r="A33" i="3" s="1"/>
  <c r="A34" i="3" s="1"/>
  <c r="A35" i="3" s="1"/>
  <c r="A36" i="3"/>
  <c r="A37" i="3" s="1"/>
  <c r="A38" i="3" s="1"/>
  <c r="A39" i="3" s="1"/>
  <c r="A36" i="2"/>
  <c r="A37" i="2" s="1"/>
  <c r="A38" i="2" s="1"/>
  <c r="A39" i="2" s="1"/>
  <c r="A31" i="2"/>
  <c r="A32" i="2" s="1"/>
  <c r="A33" i="2" s="1"/>
  <c r="A34" i="2" s="1"/>
  <c r="A35" i="2" s="1"/>
  <c r="A40" i="6" l="1"/>
  <c r="A41" i="6" s="1"/>
  <c r="A42" i="6" s="1"/>
  <c r="A43" i="6" s="1"/>
  <c r="A44" i="6" s="1"/>
  <c r="A45" i="6" s="1"/>
  <c r="A46" i="6"/>
  <c r="A47" i="6" s="1"/>
  <c r="A40" i="5"/>
  <c r="A41" i="5" s="1"/>
  <c r="A42" i="5" s="1"/>
  <c r="A43" i="5" s="1"/>
  <c r="A44" i="5" s="1"/>
  <c r="A45" i="5" s="1"/>
  <c r="A46" i="5"/>
  <c r="A47" i="5" s="1"/>
  <c r="A40" i="4"/>
  <c r="A41" i="4" s="1"/>
  <c r="A42" i="4" s="1"/>
  <c r="A43" i="4" s="1"/>
  <c r="A44" i="4" s="1"/>
  <c r="A45" i="4" s="1"/>
  <c r="A46" i="4"/>
  <c r="A47" i="4" s="1"/>
  <c r="A40" i="3"/>
  <c r="A41" i="3" s="1"/>
  <c r="A42" i="3" s="1"/>
  <c r="A43" i="3" s="1"/>
  <c r="A44" i="3" s="1"/>
  <c r="A45" i="3" s="1"/>
  <c r="A46" i="3"/>
  <c r="A47" i="3" s="1"/>
  <c r="A40" i="2"/>
  <c r="A41" i="2" s="1"/>
  <c r="A42" i="2" s="1"/>
  <c r="A43" i="2" s="1"/>
  <c r="A44" i="2" s="1"/>
  <c r="A45" i="2" s="1"/>
  <c r="A46" i="2"/>
  <c r="A47" i="2" s="1"/>
  <c r="A48" i="6" l="1"/>
  <c r="A49" i="6" s="1"/>
  <c r="A50" i="6"/>
  <c r="A48" i="5"/>
  <c r="A49" i="5" s="1"/>
  <c r="A50" i="5"/>
  <c r="A48" i="4"/>
  <c r="A49" i="4" s="1"/>
  <c r="A50" i="4"/>
  <c r="A50" i="3"/>
  <c r="A48" i="3"/>
  <c r="A49" i="3" s="1"/>
  <c r="A48" i="2"/>
  <c r="A49" i="2" s="1"/>
  <c r="A50" i="2"/>
  <c r="A54" i="6" l="1"/>
  <c r="A55" i="6" s="1"/>
  <c r="A56" i="6" s="1"/>
  <c r="A57" i="6" s="1"/>
  <c r="A51" i="6"/>
  <c r="A52" i="6" s="1"/>
  <c r="A53" i="6" s="1"/>
  <c r="A54" i="5"/>
  <c r="A55" i="5" s="1"/>
  <c r="A56" i="5" s="1"/>
  <c r="A57" i="5" s="1"/>
  <c r="A51" i="5"/>
  <c r="A52" i="5" s="1"/>
  <c r="A53" i="5" s="1"/>
  <c r="A54" i="4"/>
  <c r="A55" i="4" s="1"/>
  <c r="A56" i="4" s="1"/>
  <c r="A57" i="4" s="1"/>
  <c r="A51" i="4"/>
  <c r="A52" i="4" s="1"/>
  <c r="A53" i="4" s="1"/>
  <c r="A51" i="3"/>
  <c r="A52" i="3" s="1"/>
  <c r="A53" i="3" s="1"/>
  <c r="A54" i="3"/>
  <c r="A55" i="3" s="1"/>
  <c r="A56" i="3" s="1"/>
  <c r="A57" i="3" s="1"/>
  <c r="A51" i="2"/>
  <c r="A52" i="2" s="1"/>
  <c r="A53" i="2" s="1"/>
  <c r="A54" i="2"/>
  <c r="A55" i="2" s="1"/>
  <c r="A56" i="2" s="1"/>
  <c r="A57" i="2" s="1"/>
  <c r="A60" i="6" l="1"/>
  <c r="A61" i="6" s="1"/>
  <c r="A58" i="6"/>
  <c r="A59" i="6" s="1"/>
  <c r="A58" i="5"/>
  <c r="A59" i="5" s="1"/>
  <c r="A60" i="5"/>
  <c r="A61" i="5" s="1"/>
  <c r="A60" i="4"/>
  <c r="A61" i="4" s="1"/>
  <c r="A58" i="4"/>
  <c r="A59" i="4" s="1"/>
  <c r="A58" i="3"/>
  <c r="A59" i="3" s="1"/>
  <c r="A60" i="3"/>
  <c r="A61" i="3" s="1"/>
  <c r="A60" i="2"/>
  <c r="A61" i="2" s="1"/>
  <c r="A63" i="2" s="1"/>
  <c r="A64" i="2" s="1"/>
  <c r="A67" i="2" s="1"/>
  <c r="A58" i="2"/>
  <c r="A59" i="2" s="1"/>
</calcChain>
</file>

<file path=xl/sharedStrings.xml><?xml version="1.0" encoding="utf-8"?>
<sst xmlns="http://schemas.openxmlformats.org/spreadsheetml/2006/main" count="921" uniqueCount="133">
  <si>
    <t>WATER LINES 8-INCH &amp; UNDER</t>
  </si>
  <si>
    <t>ITEM NO.</t>
  </si>
  <si>
    <t>DESCRIPTION</t>
  </si>
  <si>
    <t>U/M</t>
  </si>
  <si>
    <t>Asphalt Pavement Restoration</t>
  </si>
  <si>
    <t> 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</si>
  <si>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</si>
  <si>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</si>
  <si>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</si>
  <si>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</si>
  <si>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</si>
  <si>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</si>
  <si>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</si>
  <si>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</si>
  <si>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</si>
  <si>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14</t>
  </si>
  <si>
    <t>Page 15</t>
  </si>
  <si>
    <t xml:space="preserve">     Road Pavement Base</t>
  </si>
  <si>
    <t>SY</t>
  </si>
  <si>
    <t>6A</t>
  </si>
  <si>
    <t xml:space="preserve">     Road Pavement Asphalt</t>
  </si>
  <si>
    <t>7A</t>
  </si>
  <si>
    <t xml:space="preserve">     Mill &amp; Overlay</t>
  </si>
  <si>
    <t>8A</t>
  </si>
  <si>
    <t>Sidewalk Replacement, conc. (4" min. thick.)</t>
  </si>
  <si>
    <t>10A</t>
  </si>
  <si>
    <t>15A</t>
  </si>
  <si>
    <t>Grout Fill Abandoned Pipe</t>
  </si>
  <si>
    <t>CY</t>
  </si>
  <si>
    <t>6B</t>
  </si>
  <si>
    <t xml:space="preserve">     RPZ BPA, 3/4"</t>
  </si>
  <si>
    <t>EA</t>
  </si>
  <si>
    <t>9B.1</t>
  </si>
  <si>
    <t xml:space="preserve">     Relocate Ex. BPA</t>
  </si>
  <si>
    <t>9B.1 relocate</t>
  </si>
  <si>
    <t>Permitting Fees- Building Dept.- BPA Installation</t>
  </si>
  <si>
    <t>Remove Existing Items</t>
  </si>
  <si>
    <t xml:space="preserve">     2" Valve</t>
  </si>
  <si>
    <t>44B</t>
  </si>
  <si>
    <t xml:space="preserve">     4" Valve</t>
  </si>
  <si>
    <t>46B</t>
  </si>
  <si>
    <t xml:space="preserve">     6" Bend</t>
  </si>
  <si>
    <t>Pipe</t>
  </si>
  <si>
    <t xml:space="preserve">     PVC (C-900), 6"</t>
  </si>
  <si>
    <t>LF</t>
  </si>
  <si>
    <t>2C</t>
  </si>
  <si>
    <t xml:space="preserve">     DIP (Class 350), 6"</t>
  </si>
  <si>
    <t>2D</t>
  </si>
  <si>
    <t xml:space="preserve">     HDPE (DR-11), 6"</t>
  </si>
  <si>
    <t>3E</t>
  </si>
  <si>
    <t xml:space="preserve">     HDPE (DR-11), 8"</t>
  </si>
  <si>
    <t>4E</t>
  </si>
  <si>
    <t>Water Services</t>
  </si>
  <si>
    <t xml:space="preserve">     1" PE Single Service (Short)</t>
  </si>
  <si>
    <t>1I</t>
  </si>
  <si>
    <t xml:space="preserve">     1" PE Single Service (Long), w/ 2" Casing</t>
  </si>
  <si>
    <t>2I</t>
  </si>
  <si>
    <t xml:space="preserve">     1" PE Double Service (Short)</t>
  </si>
  <si>
    <t>3I</t>
  </si>
  <si>
    <t xml:space="preserve">     1" PE Double Service (Long), w/ 2" Casing</t>
  </si>
  <si>
    <t>4I</t>
  </si>
  <si>
    <t xml:space="preserve">     Additional 1" Service Pipe over 10' Short and 30' Long</t>
  </si>
  <si>
    <t>Private Water Service Relocation, Complete</t>
  </si>
  <si>
    <t>7I</t>
  </si>
  <si>
    <t>9I</t>
  </si>
  <si>
    <t>1J</t>
  </si>
  <si>
    <t>1M</t>
  </si>
  <si>
    <t xml:space="preserve">     6" Tee</t>
  </si>
  <si>
    <t xml:space="preserve">     6" Tee (Cut-in)</t>
  </si>
  <si>
    <t xml:space="preserve">     6" 22.5 Degree Bend</t>
  </si>
  <si>
    <t xml:space="preserve">     6" 45 Degree Bend</t>
  </si>
  <si>
    <t xml:space="preserve">     6" 90 Degree Bend</t>
  </si>
  <si>
    <t xml:space="preserve">     8"x6" Reducer</t>
  </si>
  <si>
    <t>Pipe Joint Restraint, 6"</t>
  </si>
  <si>
    <t>3N</t>
  </si>
  <si>
    <t xml:space="preserve">     6"</t>
  </si>
  <si>
    <t>3O</t>
  </si>
  <si>
    <t xml:space="preserve">     8"</t>
  </si>
  <si>
    <t>4O</t>
  </si>
  <si>
    <t>Valves</t>
  </si>
  <si>
    <t xml:space="preserve">     Gate Valve, 6"</t>
  </si>
  <si>
    <t>4P</t>
  </si>
  <si>
    <t xml:space="preserve">     Tapping Valve, 6"</t>
  </si>
  <si>
    <t>2W</t>
  </si>
  <si>
    <t xml:space="preserve">     Gate Valve, 6" (Cut-in)</t>
  </si>
  <si>
    <t>4X</t>
  </si>
  <si>
    <t>Fire Hydarnt Assembly</t>
  </si>
  <si>
    <t>1U</t>
  </si>
  <si>
    <t>Relocate Fire Hydrant Assembly</t>
  </si>
  <si>
    <t>12V</t>
  </si>
  <si>
    <t>Thermoplastic Striping</t>
  </si>
  <si>
    <t xml:space="preserve">     Stop Bar White, 24"</t>
  </si>
  <si>
    <t xml:space="preserve">     White, 6"</t>
  </si>
  <si>
    <t>Erosion and Sediment Control</t>
  </si>
  <si>
    <t>LS</t>
  </si>
  <si>
    <t>SubTotal Construction Cost</t>
  </si>
  <si>
    <t>Mobilization (% of SubTotal)</t>
  </si>
  <si>
    <t>Record Drawings</t>
  </si>
  <si>
    <t>Total Construction Cost</t>
  </si>
  <si>
    <t>APPENDIX K BID PRICING FORM
23-TA004750DJ ANNA MARIA ISLAND WATER MAIN REPLACEMENT PH. 42, 43, 46, &amp; 53
PROJECT NO. 6002870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</si>
  <si>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 and total bid price fields.</t>
  </si>
  <si>
    <t>Sodding, Seeding, and Mulching</t>
  </si>
  <si>
    <t>Backflow Prevention Assembly (BPA), Pressure Relief Valves, and Vacuum Breakers</t>
  </si>
  <si>
    <t xml:space="preserve">Meter Box, Relocate </t>
  </si>
  <si>
    <t>Meter Box, New</t>
  </si>
  <si>
    <t>Fittings</t>
  </si>
  <si>
    <t>Pipe Adapters</t>
  </si>
  <si>
    <t>Tapping Sleeve</t>
  </si>
  <si>
    <t>Traffic Control, Signing &amp; Barricades</t>
  </si>
  <si>
    <t>Contingency (Used Only with County Approval)</t>
  </si>
  <si>
    <t>EOC MCG Cody Keime</t>
  </si>
  <si>
    <r>
      <t xml:space="preserve">UNIT PRICE
</t>
    </r>
    <r>
      <rPr>
        <b/>
        <sz val="10"/>
        <color rgb="FFFF0000"/>
        <rFont val="Times New Roman"/>
        <family val="1"/>
      </rPr>
      <t>BID A</t>
    </r>
    <r>
      <rPr>
        <b/>
        <sz val="10"/>
        <rFont val="Times New Roman"/>
        <family val="1"/>
      </rPr>
      <t xml:space="preserve"> 
270 CALENDAR DAYS</t>
    </r>
  </si>
  <si>
    <r>
      <t xml:space="preserve">EXTENDED PRICE
</t>
    </r>
    <r>
      <rPr>
        <b/>
        <sz val="10"/>
        <color rgb="FFFF0000"/>
        <rFont val="Times New Roman"/>
        <family val="1"/>
      </rPr>
      <t>BID A</t>
    </r>
    <r>
      <rPr>
        <b/>
        <sz val="10"/>
        <rFont val="Times New Roman"/>
        <family val="1"/>
      </rPr>
      <t xml:space="preserve"> 
270 CALENDAR DAYS</t>
    </r>
  </si>
  <si>
    <r>
      <t xml:space="preserve">UNIT PRICE
</t>
    </r>
    <r>
      <rPr>
        <b/>
        <sz val="10"/>
        <color rgb="FFFF0000"/>
        <rFont val="Times New Roman"/>
        <family val="1"/>
      </rPr>
      <t>BID B</t>
    </r>
    <r>
      <rPr>
        <b/>
        <sz val="10"/>
        <rFont val="Times New Roman"/>
        <family val="1"/>
      </rPr>
      <t xml:space="preserve"> 
365 CALENDAR DAYS</t>
    </r>
  </si>
  <si>
    <r>
      <t xml:space="preserve">EXTENDED PRICE
</t>
    </r>
    <r>
      <rPr>
        <b/>
        <sz val="10"/>
        <color rgb="FFFF0000"/>
        <rFont val="Times New Roman"/>
        <family val="1"/>
      </rPr>
      <t>BID B</t>
    </r>
    <r>
      <rPr>
        <b/>
        <sz val="10"/>
        <rFont val="Times New Roman"/>
        <family val="1"/>
      </rPr>
      <t xml:space="preserve"> 
365 CALENDAR DAYS</t>
    </r>
  </si>
  <si>
    <t>ESTIMATED QUANTITY</t>
  </si>
  <si>
    <t>BIDDER NAME________________________________________________</t>
  </si>
  <si>
    <t>BIDDER SIGNATURE___________________________________________</t>
  </si>
  <si>
    <t>Backflow Prevention Assembly (BPA), Pressure Relief Valves, &amp; Vacuum Breakers</t>
  </si>
  <si>
    <t>Total Construction Cost - Base Bid</t>
  </si>
  <si>
    <t>Total Construction Cost - Bid Alternate 1</t>
  </si>
  <si>
    <t>Total Construction Cost - Bid Alternate 2</t>
  </si>
  <si>
    <t>Total Construction Cost - Bid Alternate 3</t>
  </si>
  <si>
    <t>Infiltration Trench</t>
  </si>
  <si>
    <r>
      <t xml:space="preserve">23
</t>
    </r>
    <r>
      <rPr>
        <u/>
        <sz val="10"/>
        <rFont val="Times New Roman"/>
        <family val="1"/>
      </rPr>
      <t>24</t>
    </r>
  </si>
  <si>
    <r>
      <rPr>
        <strike/>
        <sz val="10"/>
        <rFont val="Times New Roman"/>
        <family val="1"/>
      </rPr>
      <t xml:space="preserve">24
</t>
    </r>
    <r>
      <rPr>
        <u/>
        <sz val="10"/>
        <rFont val="Times New Roman"/>
        <family val="1"/>
      </rPr>
      <t>25</t>
    </r>
  </si>
  <si>
    <r>
      <rPr>
        <strike/>
        <sz val="10"/>
        <rFont val="Times New Roman"/>
        <family val="1"/>
      </rPr>
      <t xml:space="preserve">25
</t>
    </r>
    <r>
      <rPr>
        <u/>
        <sz val="10"/>
        <rFont val="Times New Roman"/>
        <family val="1"/>
      </rPr>
      <t>26</t>
    </r>
  </si>
  <si>
    <r>
      <t>APPENDIX K BID PRICING FORM (</t>
    </r>
    <r>
      <rPr>
        <b/>
        <sz val="10"/>
        <color rgb="FFFF0000"/>
        <rFont val="Times New Roman"/>
        <family val="1"/>
      </rPr>
      <t>REVISED</t>
    </r>
    <r>
      <rPr>
        <b/>
        <sz val="10"/>
        <rFont val="Times New Roman"/>
        <family val="1"/>
      </rPr>
      <t>)
23-TA004750DJ ANNA MARIA ISLAND WATER MAIN REPLACEMENT PH. 46
PROJECT NO. 6002870
BASE BID</t>
    </r>
  </si>
  <si>
    <r>
      <t>APPENDIX K BID PRICING FORM (</t>
    </r>
    <r>
      <rPr>
        <b/>
        <sz val="10"/>
        <color rgb="FFFF0000"/>
        <rFont val="Times New Roman"/>
        <family val="1"/>
      </rPr>
      <t>REVISED</t>
    </r>
    <r>
      <rPr>
        <b/>
        <sz val="10"/>
        <rFont val="Times New Roman"/>
        <family val="1"/>
      </rPr>
      <t>)
23-TA004750DJ ANNA MARIA ISLAND WATER MAIN REPLACEMENT PH. 53
PROJECT NO. 6002870
BID ALTERNATE 1</t>
    </r>
  </si>
  <si>
    <r>
      <t>APPENDIX K BID PRICING FORM (</t>
    </r>
    <r>
      <rPr>
        <b/>
        <sz val="10"/>
        <color rgb="FFFF0000"/>
        <rFont val="Times New Roman"/>
        <family val="1"/>
      </rPr>
      <t>REVISED</t>
    </r>
    <r>
      <rPr>
        <b/>
        <sz val="10"/>
        <rFont val="Times New Roman"/>
        <family val="1"/>
      </rPr>
      <t>)
23-TA004750DJ ANNA MARIA ISLAND WATER MAIN REPLACEMENT PH. 42
PROJECT NO. 6002870
BID ALTERNATE 2</t>
    </r>
  </si>
  <si>
    <r>
      <t>APPENDIX K BID PRICING FORM (</t>
    </r>
    <r>
      <rPr>
        <b/>
        <sz val="10"/>
        <color rgb="FFFF0000"/>
        <rFont val="Times New Roman"/>
        <family val="1"/>
      </rPr>
      <t>REVISED</t>
    </r>
    <r>
      <rPr>
        <b/>
        <sz val="10"/>
        <rFont val="Times New Roman"/>
        <family val="1"/>
      </rPr>
      <t>)
23-TA004750DJ ANNA MARIA ISLAND WATER MAIN REPLACEMENT PH. 43
PROJECT NO. 6002870
BID ALTERNATE 3</t>
    </r>
  </si>
  <si>
    <t>Mobilization</t>
  </si>
  <si>
    <t xml:space="preserve">Mobilization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</si>
</sst>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1" applyFont="1" applyAlignment="1">
      <alignment horizontal="center"/>
    </xf>
    <xf numFmtId="38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 vertical="top" wrapText="1"/>
    </xf>
    <xf numFmtId="40" fontId="2" fillId="0" borderId="0" xfId="1" applyNumberFormat="1" applyFont="1"/>
    <xf numFmtId="0" fontId="2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2" fillId="0" borderId="0" xfId="1" applyFont="1" applyAlignment="1">
      <alignment vertical="center"/>
    </xf>
    <xf numFmtId="0" fontId="2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" fillId="0" borderId="19" xfId="1" applyFont="1" applyBorder="1" applyAlignment="1">
      <alignment horizontal="center" vertical="top" wrapText="1"/>
    </xf>
    <xf numFmtId="0" fontId="1" fillId="0" borderId="16" xfId="1" applyFont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/>
    </xf>
    <xf numFmtId="9" fontId="2" fillId="0" borderId="0" xfId="4" applyFont="1" applyProtection="1"/>
    <xf numFmtId="1" fontId="2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43" fontId="2" fillId="0" borderId="0" xfId="1" applyNumberFormat="1" applyFont="1"/>
    <xf numFmtId="0" fontId="2" fillId="7" borderId="17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9" fontId="2" fillId="0" borderId="2" xfId="0" applyNumberFormat="1" applyFont="1" applyBorder="1" applyAlignment="1">
      <alignment horizontal="center"/>
    </xf>
    <xf numFmtId="2" fontId="2" fillId="0" borderId="0" xfId="0" applyNumberFormat="1" applyFont="1"/>
    <xf numFmtId="3" fontId="2" fillId="0" borderId="0" xfId="0" applyNumberFormat="1" applyFont="1"/>
    <xf numFmtId="3" fontId="1" fillId="0" borderId="0" xfId="1" applyNumberFormat="1" applyFont="1"/>
    <xf numFmtId="3" fontId="1" fillId="0" borderId="0" xfId="0" applyNumberFormat="1" applyFont="1"/>
    <xf numFmtId="0" fontId="2" fillId="0" borderId="0" xfId="0" applyFont="1"/>
    <xf numFmtId="0" fontId="1" fillId="0" borderId="0" xfId="1" applyFont="1" applyAlignment="1">
      <alignment horizontal="center" vertical="center"/>
    </xf>
    <xf numFmtId="40" fontId="1" fillId="0" borderId="0" xfId="1" applyNumberFormat="1" applyFont="1" applyAlignment="1">
      <alignment horizontal="center" vertical="top" wrapText="1"/>
    </xf>
    <xf numFmtId="40" fontId="2" fillId="0" borderId="0" xfId="1" applyNumberFormat="1" applyFont="1" applyAlignment="1">
      <alignment horizontal="center"/>
    </xf>
    <xf numFmtId="0" fontId="2" fillId="5" borderId="0" xfId="1" applyFont="1" applyFill="1" applyAlignment="1">
      <alignment horizontal="center"/>
    </xf>
    <xf numFmtId="0" fontId="2" fillId="8" borderId="1" xfId="0" applyFont="1" applyFill="1" applyBorder="1" applyAlignment="1">
      <alignment wrapText="1"/>
    </xf>
    <xf numFmtId="0" fontId="2" fillId="9" borderId="2" xfId="0" applyFont="1" applyFill="1" applyBorder="1" applyAlignment="1">
      <alignment horizontal="center"/>
    </xf>
    <xf numFmtId="0" fontId="2" fillId="10" borderId="25" xfId="0" applyFont="1" applyFill="1" applyBorder="1" applyAlignment="1">
      <alignment wrapText="1"/>
    </xf>
    <xf numFmtId="0" fontId="2" fillId="5" borderId="7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10" borderId="25" xfId="0" applyFont="1" applyFill="1" applyBorder="1" applyAlignment="1">
      <alignment horizontal="center" wrapText="1"/>
    </xf>
    <xf numFmtId="0" fontId="2" fillId="11" borderId="33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38" fontId="1" fillId="0" borderId="16" xfId="1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38" fontId="2" fillId="9" borderId="0" xfId="1" applyNumberFormat="1" applyFont="1" applyFill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38" fontId="2" fillId="0" borderId="0" xfId="1" applyNumberFormat="1" applyFont="1" applyAlignment="1">
      <alignment horizontal="center" vertical="center"/>
    </xf>
    <xf numFmtId="40" fontId="1" fillId="0" borderId="16" xfId="1" applyNumberFormat="1" applyFont="1" applyBorder="1" applyAlignment="1">
      <alignment horizontal="center" vertical="center" wrapText="1"/>
    </xf>
    <xf numFmtId="40" fontId="1" fillId="0" borderId="21" xfId="1" applyNumberFormat="1" applyFont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164" fontId="2" fillId="3" borderId="18" xfId="0" applyNumberFormat="1" applyFont="1" applyFill="1" applyBorder="1" applyAlignment="1">
      <alignment vertical="center"/>
    </xf>
    <xf numFmtId="164" fontId="2" fillId="0" borderId="2" xfId="5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43" fontId="2" fillId="0" borderId="2" xfId="5" applyFont="1" applyFill="1" applyBorder="1" applyAlignment="1">
      <alignment horizontal="center" vertical="center"/>
    </xf>
    <xf numFmtId="164" fontId="2" fillId="5" borderId="2" xfId="5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vertical="center"/>
    </xf>
    <xf numFmtId="43" fontId="2" fillId="5" borderId="2" xfId="5" applyFont="1" applyFill="1" applyBorder="1" applyAlignment="1">
      <alignment horizontal="center" vertical="center"/>
    </xf>
    <xf numFmtId="164" fontId="5" fillId="0" borderId="2" xfId="5" applyNumberFormat="1" applyFont="1" applyFill="1" applyBorder="1" applyAlignment="1">
      <alignment horizontal="center" vertical="center"/>
    </xf>
    <xf numFmtId="43" fontId="5" fillId="0" borderId="2" xfId="5" applyFont="1" applyFill="1" applyBorder="1" applyAlignment="1">
      <alignment horizontal="center" vertical="center"/>
    </xf>
    <xf numFmtId="164" fontId="5" fillId="5" borderId="2" xfId="5" applyNumberFormat="1" applyFont="1" applyFill="1" applyBorder="1" applyAlignment="1">
      <alignment horizontal="center" vertical="center"/>
    </xf>
    <xf numFmtId="43" fontId="5" fillId="5" borderId="2" xfId="5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164" fontId="2" fillId="9" borderId="2" xfId="0" applyNumberFormat="1" applyFont="1" applyFill="1" applyBorder="1" applyAlignment="1">
      <alignment horizontal="center" vertical="center"/>
    </xf>
    <xf numFmtId="164" fontId="1" fillId="9" borderId="24" xfId="1" applyNumberFormat="1" applyFont="1" applyFill="1" applyBorder="1" applyAlignment="1">
      <alignment vertical="center"/>
    </xf>
    <xf numFmtId="164" fontId="2" fillId="11" borderId="26" xfId="0" applyNumberFormat="1" applyFont="1" applyFill="1" applyBorder="1" applyAlignment="1">
      <alignment horizontal="center" vertical="center"/>
    </xf>
    <xf numFmtId="164" fontId="1" fillId="11" borderId="23" xfId="0" applyNumberFormat="1" applyFont="1" applyFill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11" borderId="14" xfId="0" applyNumberFormat="1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24" xfId="1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164" fontId="1" fillId="9" borderId="24" xfId="1" applyNumberFormat="1" applyFont="1" applyFill="1" applyBorder="1" applyAlignment="1">
      <alignment horizontal="center" vertical="center"/>
    </xf>
    <xf numFmtId="3" fontId="2" fillId="9" borderId="3" xfId="0" applyNumberFormat="1" applyFont="1" applyFill="1" applyBorder="1" applyAlignment="1">
      <alignment horizontal="center" vertical="center"/>
    </xf>
    <xf numFmtId="164" fontId="1" fillId="11" borderId="23" xfId="0" applyNumberFormat="1" applyFont="1" applyFill="1" applyBorder="1" applyAlignment="1">
      <alignment horizontal="center" vertical="center"/>
    </xf>
    <xf numFmtId="3" fontId="1" fillId="11" borderId="23" xfId="0" applyNumberFormat="1" applyFont="1" applyFill="1" applyBorder="1" applyAlignment="1">
      <alignment horizontal="center" vertical="center"/>
    </xf>
    <xf numFmtId="40" fontId="2" fillId="0" borderId="0" xfId="1" applyNumberFormat="1" applyFont="1" applyAlignment="1">
      <alignment horizontal="center" vertical="center"/>
    </xf>
    <xf numFmtId="0" fontId="10" fillId="0" borderId="0" xfId="0" applyFont="1"/>
    <xf numFmtId="0" fontId="1" fillId="0" borderId="19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1" fillId="2" borderId="17" xfId="0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4" fontId="1" fillId="0" borderId="16" xfId="1" applyNumberFormat="1" applyFont="1" applyBorder="1" applyAlignment="1">
      <alignment horizontal="center" vertical="center" wrapText="1"/>
    </xf>
    <xf numFmtId="4" fontId="1" fillId="0" borderId="21" xfId="1" applyNumberFormat="1" applyFont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/>
    </xf>
    <xf numFmtId="4" fontId="2" fillId="3" borderId="18" xfId="0" applyNumberFormat="1" applyFont="1" applyFill="1" applyBorder="1" applyAlignment="1">
      <alignment horizontal="center"/>
    </xf>
    <xf numFmtId="4" fontId="2" fillId="0" borderId="2" xfId="5" applyNumberFormat="1" applyFont="1" applyFill="1" applyBorder="1" applyAlignment="1" applyProtection="1">
      <alignment horizontal="center"/>
      <protection locked="0"/>
    </xf>
    <xf numFmtId="4" fontId="2" fillId="0" borderId="3" xfId="0" applyNumberFormat="1" applyFont="1" applyBorder="1" applyAlignment="1" applyProtection="1">
      <alignment horizontal="center"/>
      <protection locked="0"/>
    </xf>
    <xf numFmtId="4" fontId="2" fillId="5" borderId="2" xfId="5" applyNumberFormat="1" applyFont="1" applyFill="1" applyBorder="1" applyAlignment="1">
      <alignment horizontal="center"/>
    </xf>
    <xf numFmtId="4" fontId="2" fillId="5" borderId="3" xfId="0" applyNumberFormat="1" applyFont="1" applyFill="1" applyBorder="1" applyAlignment="1">
      <alignment horizontal="center"/>
    </xf>
    <xf numFmtId="4" fontId="5" fillId="0" borderId="2" xfId="5" applyNumberFormat="1" applyFont="1" applyFill="1" applyBorder="1" applyAlignment="1" applyProtection="1">
      <alignment horizontal="center"/>
      <protection locked="0"/>
    </xf>
    <xf numFmtId="4" fontId="5" fillId="5" borderId="2" xfId="5" applyNumberFormat="1" applyFont="1" applyFill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 applyProtection="1">
      <alignment horizontal="center"/>
      <protection locked="0"/>
    </xf>
    <xf numFmtId="4" fontId="2" fillId="0" borderId="18" xfId="0" applyNumberFormat="1" applyFont="1" applyBorder="1" applyAlignment="1" applyProtection="1">
      <alignment horizontal="center"/>
      <protection locked="0"/>
    </xf>
    <xf numFmtId="4" fontId="2" fillId="0" borderId="2" xfId="0" applyNumberFormat="1" applyFont="1" applyBorder="1" applyAlignment="1" applyProtection="1">
      <alignment horizontal="center"/>
      <protection locked="0"/>
    </xf>
    <xf numFmtId="4" fontId="2" fillId="9" borderId="2" xfId="0" applyNumberFormat="1" applyFont="1" applyFill="1" applyBorder="1" applyAlignment="1">
      <alignment horizontal="center"/>
    </xf>
    <xf numFmtId="4" fontId="1" fillId="9" borderId="24" xfId="1" applyNumberFormat="1" applyFont="1" applyFill="1" applyBorder="1" applyAlignment="1" applyProtection="1">
      <alignment horizontal="center"/>
      <protection locked="0"/>
    </xf>
    <xf numFmtId="4" fontId="2" fillId="11" borderId="26" xfId="0" applyNumberFormat="1" applyFont="1" applyFill="1" applyBorder="1" applyAlignment="1">
      <alignment horizontal="center"/>
    </xf>
    <xf numFmtId="4" fontId="1" fillId="11" borderId="23" xfId="0" applyNumberFormat="1" applyFont="1" applyFill="1" applyBorder="1" applyAlignment="1" applyProtection="1">
      <alignment horizontal="center"/>
      <protection locked="0"/>
    </xf>
    <xf numFmtId="4" fontId="2" fillId="0" borderId="0" xfId="1" applyNumberFormat="1" applyFont="1" applyAlignment="1">
      <alignment horizontal="center"/>
    </xf>
    <xf numFmtId="4" fontId="2" fillId="11" borderId="1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wrapText="1"/>
    </xf>
    <xf numFmtId="4" fontId="2" fillId="3" borderId="6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4" fontId="2" fillId="5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wrapText="1"/>
    </xf>
    <xf numFmtId="4" fontId="1" fillId="9" borderId="13" xfId="1" applyNumberFormat="1" applyFont="1" applyFill="1" applyBorder="1" applyAlignment="1" applyProtection="1">
      <alignment horizontal="center"/>
      <protection locked="0"/>
    </xf>
    <xf numFmtId="0" fontId="2" fillId="10" borderId="6" xfId="0" applyFont="1" applyFill="1" applyBorder="1" applyAlignment="1">
      <alignment wrapText="1"/>
    </xf>
    <xf numFmtId="0" fontId="2" fillId="11" borderId="13" xfId="0" applyFont="1" applyFill="1" applyBorder="1" applyAlignment="1">
      <alignment horizontal="center"/>
    </xf>
    <xf numFmtId="164" fontId="2" fillId="11" borderId="11" xfId="0" applyNumberFormat="1" applyFont="1" applyFill="1" applyBorder="1" applyAlignment="1">
      <alignment horizontal="center" vertical="center"/>
    </xf>
    <xf numFmtId="164" fontId="1" fillId="11" borderId="43" xfId="0" applyNumberFormat="1" applyFont="1" applyFill="1" applyBorder="1" applyAlignment="1">
      <alignment horizontal="center" vertical="center"/>
    </xf>
    <xf numFmtId="4" fontId="2" fillId="11" borderId="13" xfId="0" applyNumberFormat="1" applyFont="1" applyFill="1" applyBorder="1" applyAlignment="1">
      <alignment horizontal="center"/>
    </xf>
    <xf numFmtId="4" fontId="1" fillId="11" borderId="11" xfId="0" applyNumberFormat="1" applyFont="1" applyFill="1" applyBorder="1" applyAlignment="1" applyProtection="1">
      <alignment horizontal="center"/>
      <protection locked="0"/>
    </xf>
    <xf numFmtId="4" fontId="2" fillId="3" borderId="7" xfId="0" applyNumberFormat="1" applyFont="1" applyFill="1" applyBorder="1" applyAlignment="1">
      <alignment horizontal="center"/>
    </xf>
    <xf numFmtId="4" fontId="2" fillId="0" borderId="12" xfId="0" applyNumberFormat="1" applyFont="1" applyBorder="1" applyAlignment="1" applyProtection="1">
      <alignment horizontal="center"/>
      <protection locked="0"/>
    </xf>
    <xf numFmtId="4" fontId="2" fillId="5" borderId="12" xfId="0" applyNumberFormat="1" applyFont="1" applyFill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2" fillId="0" borderId="7" xfId="0" applyNumberFormat="1" applyFont="1" applyBorder="1" applyAlignment="1" applyProtection="1">
      <alignment horizontal="center"/>
      <protection locked="0"/>
    </xf>
    <xf numFmtId="4" fontId="1" fillId="9" borderId="45" xfId="1" applyNumberFormat="1" applyFont="1" applyFill="1" applyBorder="1" applyAlignment="1" applyProtection="1">
      <alignment horizontal="center"/>
      <protection locked="0"/>
    </xf>
    <xf numFmtId="4" fontId="1" fillId="11" borderId="46" xfId="0" applyNumberFormat="1" applyFont="1" applyFill="1" applyBorder="1" applyAlignment="1" applyProtection="1">
      <alignment horizontal="center"/>
      <protection locked="0"/>
    </xf>
    <xf numFmtId="4" fontId="5" fillId="3" borderId="44" xfId="0" applyNumberFormat="1" applyFont="1" applyFill="1" applyBorder="1" applyAlignment="1">
      <alignment horizontal="center"/>
    </xf>
    <xf numFmtId="4" fontId="2" fillId="11" borderId="2" xfId="0" applyNumberFormat="1" applyFont="1" applyFill="1" applyBorder="1" applyAlignment="1">
      <alignment horizontal="center"/>
    </xf>
    <xf numFmtId="38" fontId="9" fillId="0" borderId="0" xfId="1" applyNumberFormat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40" fontId="2" fillId="0" borderId="28" xfId="1" applyNumberFormat="1" applyFont="1" applyBorder="1" applyAlignment="1">
      <alignment horizontal="center" vertical="center"/>
    </xf>
    <xf numFmtId="40" fontId="2" fillId="0" borderId="29" xfId="1" applyNumberFormat="1" applyFont="1" applyBorder="1" applyAlignment="1">
      <alignment horizontal="center" vertical="center"/>
    </xf>
    <xf numFmtId="40" fontId="2" fillId="0" borderId="30" xfId="1" applyNumberFormat="1" applyFont="1" applyBorder="1" applyAlignment="1">
      <alignment horizontal="center" vertical="center"/>
    </xf>
    <xf numFmtId="40" fontId="2" fillId="0" borderId="31" xfId="1" applyNumberFormat="1" applyFont="1" applyBorder="1" applyAlignment="1">
      <alignment horizontal="center" vertical="center"/>
    </xf>
    <xf numFmtId="40" fontId="2" fillId="0" borderId="0" xfId="1" applyNumberFormat="1" applyFont="1" applyAlignment="1">
      <alignment horizontal="center" vertical="center"/>
    </xf>
    <xf numFmtId="40" fontId="2" fillId="0" borderId="27" xfId="1" applyNumberFormat="1" applyFont="1" applyBorder="1" applyAlignment="1">
      <alignment horizontal="center" vertical="center"/>
    </xf>
    <xf numFmtId="40" fontId="2" fillId="0" borderId="32" xfId="1" applyNumberFormat="1" applyFont="1" applyBorder="1" applyAlignment="1">
      <alignment horizontal="center" vertical="center"/>
    </xf>
    <xf numFmtId="40" fontId="2" fillId="0" borderId="22" xfId="1" applyNumberFormat="1" applyFont="1" applyBorder="1" applyAlignment="1">
      <alignment horizontal="center" vertical="center"/>
    </xf>
    <xf numFmtId="40" fontId="2" fillId="0" borderId="23" xfId="1" applyNumberFormat="1" applyFont="1" applyBorder="1" applyAlignment="1">
      <alignment horizontal="center" vertical="center"/>
    </xf>
    <xf numFmtId="0" fontId="1" fillId="6" borderId="8" xfId="1" applyFont="1" applyFill="1" applyBorder="1" applyAlignment="1">
      <alignment horizontal="center" vertical="center"/>
    </xf>
    <xf numFmtId="0" fontId="1" fillId="6" borderId="9" xfId="1" applyFont="1" applyFill="1" applyBorder="1" applyAlignment="1">
      <alignment horizontal="center" vertical="center"/>
    </xf>
    <xf numFmtId="0" fontId="1" fillId="6" borderId="10" xfId="1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left"/>
    </xf>
    <xf numFmtId="0" fontId="1" fillId="9" borderId="13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" fillId="11" borderId="34" xfId="0" applyFont="1" applyFill="1" applyBorder="1" applyAlignment="1">
      <alignment horizontal="left"/>
    </xf>
    <xf numFmtId="0" fontId="1" fillId="11" borderId="22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5" borderId="12" xfId="1" applyFont="1" applyFill="1" applyBorder="1" applyAlignment="1">
      <alignment horizontal="left"/>
    </xf>
    <xf numFmtId="0" fontId="2" fillId="5" borderId="13" xfId="1" applyFont="1" applyFill="1" applyBorder="1" applyAlignment="1">
      <alignment horizontal="left"/>
    </xf>
    <xf numFmtId="0" fontId="1" fillId="0" borderId="20" xfId="1" applyFont="1" applyBorder="1" applyAlignment="1">
      <alignment horizontal="center" vertical="top" wrapText="1"/>
    </xf>
    <xf numFmtId="0" fontId="1" fillId="0" borderId="15" xfId="1" applyFont="1" applyBorder="1" applyAlignment="1">
      <alignment horizontal="center" vertical="top" wrapText="1"/>
    </xf>
    <xf numFmtId="0" fontId="1" fillId="0" borderId="28" xfId="1" applyFont="1" applyBorder="1" applyAlignment="1">
      <alignment horizontal="center" wrapText="1"/>
    </xf>
    <xf numFmtId="0" fontId="1" fillId="0" borderId="29" xfId="1" applyFont="1" applyBorder="1" applyAlignment="1">
      <alignment horizontal="center"/>
    </xf>
    <xf numFmtId="0" fontId="1" fillId="0" borderId="31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31" xfId="1" applyFont="1" applyBorder="1" applyAlignment="1">
      <alignment horizontal="center" wrapText="1"/>
    </xf>
    <xf numFmtId="0" fontId="1" fillId="0" borderId="32" xfId="1" applyFont="1" applyBorder="1" applyAlignment="1">
      <alignment horizontal="center"/>
    </xf>
    <xf numFmtId="0" fontId="1" fillId="0" borderId="22" xfId="1" applyFont="1" applyBorder="1" applyAlignment="1">
      <alignment horizontal="center"/>
    </xf>
    <xf numFmtId="40" fontId="1" fillId="0" borderId="28" xfId="1" applyNumberFormat="1" applyFont="1" applyBorder="1" applyAlignment="1">
      <alignment horizontal="center" vertical="center"/>
    </xf>
    <xf numFmtId="40" fontId="1" fillId="0" borderId="30" xfId="1" applyNumberFormat="1" applyFont="1" applyBorder="1" applyAlignment="1">
      <alignment horizontal="center" vertical="center"/>
    </xf>
    <xf numFmtId="40" fontId="1" fillId="0" borderId="31" xfId="1" applyNumberFormat="1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center" vertical="center"/>
    </xf>
    <xf numFmtId="40" fontId="1" fillId="0" borderId="32" xfId="1" applyNumberFormat="1" applyFont="1" applyBorder="1" applyAlignment="1">
      <alignment horizontal="center" vertical="center"/>
    </xf>
    <xf numFmtId="40" fontId="1" fillId="0" borderId="23" xfId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38" fontId="9" fillId="0" borderId="0" xfId="1" applyNumberFormat="1" applyFont="1" applyAlignment="1" applyProtection="1">
      <alignment horizontal="left"/>
      <protection locked="0"/>
    </xf>
    <xf numFmtId="4" fontId="2" fillId="0" borderId="28" xfId="1" applyNumberFormat="1" applyFont="1" applyBorder="1" applyAlignment="1" applyProtection="1">
      <alignment horizontal="center"/>
      <protection locked="0"/>
    </xf>
    <xf numFmtId="4" fontId="2" fillId="0" borderId="29" xfId="1" applyNumberFormat="1" applyFont="1" applyBorder="1" applyAlignment="1" applyProtection="1">
      <alignment horizontal="center"/>
      <protection locked="0"/>
    </xf>
    <xf numFmtId="4" fontId="2" fillId="0" borderId="30" xfId="1" applyNumberFormat="1" applyFont="1" applyBorder="1" applyAlignment="1" applyProtection="1">
      <alignment horizontal="center"/>
      <protection locked="0"/>
    </xf>
    <xf numFmtId="4" fontId="2" fillId="0" borderId="31" xfId="1" applyNumberFormat="1" applyFont="1" applyBorder="1" applyAlignment="1" applyProtection="1">
      <alignment horizontal="center"/>
      <protection locked="0"/>
    </xf>
    <xf numFmtId="4" fontId="2" fillId="0" borderId="0" xfId="1" applyNumberFormat="1" applyFont="1" applyAlignment="1" applyProtection="1">
      <alignment horizontal="center"/>
      <protection locked="0"/>
    </xf>
    <xf numFmtId="4" fontId="2" fillId="0" borderId="27" xfId="1" applyNumberFormat="1" applyFont="1" applyBorder="1" applyAlignment="1" applyProtection="1">
      <alignment horizontal="center"/>
      <protection locked="0"/>
    </xf>
    <xf numFmtId="4" fontId="2" fillId="0" borderId="32" xfId="1" applyNumberFormat="1" applyFont="1" applyBorder="1" applyAlignment="1" applyProtection="1">
      <alignment horizontal="center"/>
      <protection locked="0"/>
    </xf>
    <xf numFmtId="4" fontId="2" fillId="0" borderId="22" xfId="1" applyNumberFormat="1" applyFont="1" applyBorder="1" applyAlignment="1" applyProtection="1">
      <alignment horizontal="center"/>
      <protection locked="0"/>
    </xf>
    <xf numFmtId="4" fontId="2" fillId="0" borderId="23" xfId="1" applyNumberFormat="1" applyFont="1" applyBorder="1" applyAlignment="1" applyProtection="1">
      <alignment horizontal="center"/>
      <protection locked="0"/>
    </xf>
    <xf numFmtId="0" fontId="1" fillId="11" borderId="5" xfId="0" applyFont="1" applyFill="1" applyBorder="1" applyAlignment="1">
      <alignment horizontal="left"/>
    </xf>
    <xf numFmtId="0" fontId="1" fillId="11" borderId="35" xfId="0" applyFont="1" applyFill="1" applyBorder="1" applyAlignment="1">
      <alignment horizontal="left"/>
    </xf>
    <xf numFmtId="0" fontId="1" fillId="11" borderId="14" xfId="0" applyFont="1" applyFill="1" applyBorder="1" applyAlignment="1">
      <alignment horizontal="left"/>
    </xf>
    <xf numFmtId="0" fontId="1" fillId="0" borderId="20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12" borderId="28" xfId="1" applyFont="1" applyFill="1" applyBorder="1" applyAlignment="1">
      <alignment horizontal="center" wrapText="1"/>
    </xf>
    <xf numFmtId="0" fontId="1" fillId="12" borderId="29" xfId="1" applyFont="1" applyFill="1" applyBorder="1" applyAlignment="1">
      <alignment horizontal="center"/>
    </xf>
    <xf numFmtId="0" fontId="1" fillId="12" borderId="31" xfId="1" applyFont="1" applyFill="1" applyBorder="1" applyAlignment="1">
      <alignment horizontal="center"/>
    </xf>
    <xf numFmtId="0" fontId="1" fillId="12" borderId="0" xfId="1" applyFont="1" applyFill="1" applyAlignment="1">
      <alignment horizontal="center"/>
    </xf>
    <xf numFmtId="0" fontId="1" fillId="11" borderId="12" xfId="0" applyFont="1" applyFill="1" applyBorder="1" applyAlignment="1">
      <alignment horizontal="left"/>
    </xf>
    <xf numFmtId="0" fontId="1" fillId="11" borderId="13" xfId="0" applyFont="1" applyFill="1" applyBorder="1" applyAlignment="1">
      <alignment horizontal="left"/>
    </xf>
    <xf numFmtId="4" fontId="2" fillId="0" borderId="38" xfId="1" applyNumberFormat="1" applyFont="1" applyBorder="1" applyAlignment="1" applyProtection="1">
      <alignment horizontal="center"/>
      <protection locked="0"/>
    </xf>
    <xf numFmtId="4" fontId="2" fillId="0" borderId="37" xfId="1" applyNumberFormat="1" applyFont="1" applyBorder="1" applyAlignment="1" applyProtection="1">
      <alignment horizontal="center"/>
      <protection locked="0"/>
    </xf>
    <xf numFmtId="4" fontId="2" fillId="0" borderId="40" xfId="1" applyNumberFormat="1" applyFont="1" applyBorder="1" applyAlignment="1" applyProtection="1">
      <alignment horizontal="center"/>
      <protection locked="0"/>
    </xf>
    <xf numFmtId="4" fontId="2" fillId="0" borderId="42" xfId="1" applyNumberFormat="1" applyFont="1" applyBorder="1" applyAlignment="1" applyProtection="1">
      <alignment horizontal="center"/>
      <protection locked="0"/>
    </xf>
    <xf numFmtId="4" fontId="2" fillId="0" borderId="26" xfId="1" applyNumberFormat="1" applyFont="1" applyBorder="1" applyAlignment="1" applyProtection="1">
      <alignment horizontal="center"/>
      <protection locked="0"/>
    </xf>
    <xf numFmtId="0" fontId="1" fillId="6" borderId="20" xfId="1" applyFont="1" applyFill="1" applyBorder="1" applyAlignment="1">
      <alignment horizontal="center" vertical="center"/>
    </xf>
    <xf numFmtId="0" fontId="1" fillId="6" borderId="15" xfId="1" applyFont="1" applyFill="1" applyBorder="1" applyAlignment="1">
      <alignment horizontal="center" vertical="center"/>
    </xf>
    <xf numFmtId="40" fontId="1" fillId="0" borderId="38" xfId="1" applyNumberFormat="1" applyFont="1" applyBorder="1" applyAlignment="1">
      <alignment horizontal="center" vertical="center"/>
    </xf>
    <xf numFmtId="40" fontId="1" fillId="0" borderId="39" xfId="1" applyNumberFormat="1" applyFont="1" applyBorder="1" applyAlignment="1">
      <alignment horizontal="center" vertical="center"/>
    </xf>
    <xf numFmtId="0" fontId="1" fillId="13" borderId="36" xfId="1" applyFont="1" applyFill="1" applyBorder="1" applyAlignment="1">
      <alignment horizontal="center" wrapText="1"/>
    </xf>
    <xf numFmtId="0" fontId="1" fillId="13" borderId="37" xfId="1" applyFont="1" applyFill="1" applyBorder="1" applyAlignment="1">
      <alignment horizontal="center"/>
    </xf>
    <xf numFmtId="0" fontId="1" fillId="13" borderId="41" xfId="1" applyFont="1" applyFill="1" applyBorder="1" applyAlignment="1">
      <alignment horizontal="center"/>
    </xf>
    <xf numFmtId="0" fontId="1" fillId="13" borderId="0" xfId="1" applyFont="1" applyFill="1" applyAlignment="1">
      <alignment horizontal="center"/>
    </xf>
    <xf numFmtId="0" fontId="1" fillId="0" borderId="41" xfId="1" applyFont="1" applyBorder="1" applyAlignment="1">
      <alignment horizontal="center" wrapText="1"/>
    </xf>
    <xf numFmtId="0" fontId="1" fillId="0" borderId="41" xfId="1" applyFont="1" applyBorder="1" applyAlignment="1">
      <alignment horizontal="center"/>
    </xf>
    <xf numFmtId="0" fontId="1" fillId="0" borderId="34" xfId="1" applyFont="1" applyBorder="1" applyAlignment="1">
      <alignment horizontal="center"/>
    </xf>
    <xf numFmtId="0" fontId="1" fillId="14" borderId="28" xfId="1" applyFont="1" applyFill="1" applyBorder="1" applyAlignment="1">
      <alignment horizontal="center" wrapText="1"/>
    </xf>
    <xf numFmtId="0" fontId="1" fillId="14" borderId="29" xfId="1" applyFont="1" applyFill="1" applyBorder="1" applyAlignment="1">
      <alignment horizontal="center"/>
    </xf>
    <xf numFmtId="0" fontId="1" fillId="14" borderId="31" xfId="1" applyFont="1" applyFill="1" applyBorder="1" applyAlignment="1">
      <alignment horizontal="center"/>
    </xf>
    <xf numFmtId="0" fontId="1" fillId="14" borderId="0" xfId="1" applyFont="1" applyFill="1" applyAlignment="1">
      <alignment horizontal="center"/>
    </xf>
    <xf numFmtId="1" fontId="7" fillId="6" borderId="1" xfId="0" applyNumberFormat="1" applyFont="1" applyFill="1" applyBorder="1" applyAlignment="1">
      <alignment horizontal="center" vertical="center" wrapText="1"/>
    </xf>
  </cellXfs>
  <cellStyles count="6">
    <cellStyle name="Comma" xfId="5" builtinId="3"/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" xfId="4" builtinId="5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B75"/>
  <sheetViews>
    <sheetView zoomScaleNormal="100" zoomScaleSheetLayoutView="100" workbookViewId="0">
      <selection activeCell="E9" sqref="E1:E1048576"/>
    </sheetView>
  </sheetViews>
  <sheetFormatPr defaultColWidth="8.33203125" defaultRowHeight="12.75" x14ac:dyDescent="0.2"/>
  <cols>
    <col min="1" max="1" width="5.77734375" style="1" customWidth="1"/>
    <col min="2" max="2" width="20.6640625" style="3" customWidth="1"/>
    <col min="3" max="3" width="30.77734375" style="3" customWidth="1"/>
    <col min="4" max="4" width="5.77734375" style="1" customWidth="1"/>
    <col min="5" max="5" width="9.77734375" style="59" customWidth="1"/>
    <col min="6" max="7" width="12.77734375" style="97" hidden="1" customWidth="1"/>
    <col min="8" max="11" width="12.77734375" style="97" customWidth="1"/>
    <col min="12" max="13" width="10" style="5" customWidth="1"/>
    <col min="14" max="14" width="7.5546875" style="3" customWidth="1"/>
    <col min="15" max="16384" width="8.33203125" style="3"/>
  </cols>
  <sheetData>
    <row r="1" spans="1:28" ht="15" customHeight="1" x14ac:dyDescent="0.2">
      <c r="A1" s="183" t="s">
        <v>99</v>
      </c>
      <c r="B1" s="184"/>
      <c r="C1" s="184"/>
      <c r="D1" s="184"/>
      <c r="E1" s="184"/>
      <c r="F1" s="190" t="s">
        <v>110</v>
      </c>
      <c r="G1" s="191"/>
      <c r="H1" s="157"/>
      <c r="I1" s="158"/>
      <c r="J1" s="158"/>
      <c r="K1" s="159"/>
      <c r="L1" s="36"/>
      <c r="M1" s="36"/>
    </row>
    <row r="2" spans="1:28" ht="15" customHeight="1" x14ac:dyDescent="0.2">
      <c r="A2" s="185"/>
      <c r="B2" s="186"/>
      <c r="C2" s="186"/>
      <c r="D2" s="186"/>
      <c r="E2" s="186"/>
      <c r="F2" s="192"/>
      <c r="G2" s="193"/>
      <c r="H2" s="160"/>
      <c r="I2" s="161"/>
      <c r="J2" s="161"/>
      <c r="K2" s="162"/>
      <c r="L2" s="36"/>
      <c r="M2" s="36"/>
    </row>
    <row r="3" spans="1:28" ht="15" customHeight="1" x14ac:dyDescent="0.2">
      <c r="A3" s="185"/>
      <c r="B3" s="186"/>
      <c r="C3" s="186"/>
      <c r="D3" s="186"/>
      <c r="E3" s="186"/>
      <c r="F3" s="192"/>
      <c r="G3" s="193"/>
      <c r="H3" s="160"/>
      <c r="I3" s="161"/>
      <c r="J3" s="161"/>
      <c r="K3" s="162"/>
      <c r="L3" s="36"/>
      <c r="M3" s="36"/>
    </row>
    <row r="4" spans="1:28" s="11" customFormat="1" ht="15" customHeight="1" x14ac:dyDescent="0.2">
      <c r="A4" s="185"/>
      <c r="B4" s="186"/>
      <c r="C4" s="186"/>
      <c r="D4" s="186"/>
      <c r="E4" s="186"/>
      <c r="F4" s="192"/>
      <c r="G4" s="193"/>
      <c r="H4" s="160"/>
      <c r="I4" s="161"/>
      <c r="J4" s="161"/>
      <c r="K4" s="162"/>
      <c r="L4" s="36"/>
      <c r="M4" s="36"/>
    </row>
    <row r="5" spans="1:28" ht="24.95" customHeight="1" x14ac:dyDescent="0.2">
      <c r="A5" s="187" t="s">
        <v>100</v>
      </c>
      <c r="B5" s="186"/>
      <c r="C5" s="186"/>
      <c r="D5" s="186"/>
      <c r="E5" s="186"/>
      <c r="F5" s="192"/>
      <c r="G5" s="193"/>
      <c r="H5" s="160"/>
      <c r="I5" s="161"/>
      <c r="J5" s="161"/>
      <c r="K5" s="162"/>
      <c r="L5" s="36"/>
      <c r="M5" s="36"/>
    </row>
    <row r="6" spans="1:28" ht="24.95" customHeight="1" x14ac:dyDescent="0.2">
      <c r="A6" s="185"/>
      <c r="B6" s="186"/>
      <c r="C6" s="186"/>
      <c r="D6" s="186"/>
      <c r="E6" s="186"/>
      <c r="F6" s="192"/>
      <c r="G6" s="193"/>
      <c r="H6" s="160"/>
      <c r="I6" s="161"/>
      <c r="J6" s="161"/>
      <c r="K6" s="162"/>
      <c r="L6" s="36"/>
      <c r="M6" s="36"/>
    </row>
    <row r="7" spans="1:28" ht="24.95" customHeight="1" thickBot="1" x14ac:dyDescent="0.25">
      <c r="A7" s="188"/>
      <c r="B7" s="189"/>
      <c r="C7" s="189"/>
      <c r="D7" s="189"/>
      <c r="E7" s="189"/>
      <c r="F7" s="194"/>
      <c r="G7" s="195"/>
      <c r="H7" s="163"/>
      <c r="I7" s="164"/>
      <c r="J7" s="164"/>
      <c r="K7" s="165"/>
      <c r="L7" s="36"/>
      <c r="M7" s="36"/>
    </row>
    <row r="8" spans="1:28" s="4" customFormat="1" ht="19.5" customHeight="1" thickBot="1" x14ac:dyDescent="0.25">
      <c r="A8" s="166" t="s">
        <v>0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34"/>
      <c r="M8" s="34"/>
    </row>
    <row r="9" spans="1:28" ht="51.75" thickBot="1" x14ac:dyDescent="0.25">
      <c r="A9" s="14" t="s">
        <v>1</v>
      </c>
      <c r="B9" s="181" t="s">
        <v>2</v>
      </c>
      <c r="C9" s="182"/>
      <c r="D9" s="15" t="s">
        <v>3</v>
      </c>
      <c r="E9" s="47" t="s">
        <v>115</v>
      </c>
      <c r="F9" s="60" t="s">
        <v>111</v>
      </c>
      <c r="G9" s="60" t="s">
        <v>112</v>
      </c>
      <c r="H9" s="60" t="s">
        <v>111</v>
      </c>
      <c r="I9" s="60" t="s">
        <v>112</v>
      </c>
      <c r="J9" s="60" t="s">
        <v>113</v>
      </c>
      <c r="K9" s="61" t="s">
        <v>114</v>
      </c>
      <c r="L9" s="35"/>
      <c r="M9" s="35"/>
    </row>
    <row r="10" spans="1:28" x14ac:dyDescent="0.2">
      <c r="A10" s="26">
        <f>1</f>
        <v>1</v>
      </c>
      <c r="B10" s="41" t="s">
        <v>4</v>
      </c>
      <c r="C10" s="42"/>
      <c r="D10" s="12" t="s">
        <v>5</v>
      </c>
      <c r="E10" s="48" t="s">
        <v>5</v>
      </c>
      <c r="F10" s="48" t="s">
        <v>5</v>
      </c>
      <c r="G10" s="85" t="s">
        <v>5</v>
      </c>
      <c r="H10" s="48" t="s">
        <v>5</v>
      </c>
      <c r="I10" s="85" t="s">
        <v>5</v>
      </c>
      <c r="J10" s="48" t="s">
        <v>5</v>
      </c>
      <c r="K10" s="85" t="s">
        <v>5</v>
      </c>
      <c r="L10" s="33"/>
      <c r="M10" s="33"/>
      <c r="N10" s="5"/>
      <c r="P10" s="3" t="s">
        <v>6</v>
      </c>
      <c r="Q10" s="3" t="s">
        <v>7</v>
      </c>
      <c r="R10" s="3" t="s">
        <v>8</v>
      </c>
      <c r="S10" s="3" t="s">
        <v>9</v>
      </c>
      <c r="T10" s="3" t="s">
        <v>10</v>
      </c>
      <c r="U10" s="3" t="s">
        <v>11</v>
      </c>
      <c r="V10" s="3" t="s">
        <v>12</v>
      </c>
      <c r="W10" s="3" t="s">
        <v>13</v>
      </c>
      <c r="X10" s="1" t="s">
        <v>14</v>
      </c>
      <c r="Y10" s="1" t="s">
        <v>15</v>
      </c>
      <c r="Z10" s="1" t="s">
        <v>16</v>
      </c>
    </row>
    <row r="11" spans="1:28" x14ac:dyDescent="0.2">
      <c r="A11" s="17">
        <f>A10+0.01</f>
        <v>1.01</v>
      </c>
      <c r="B11" s="171" t="s">
        <v>17</v>
      </c>
      <c r="C11" s="172"/>
      <c r="D11" s="7" t="s">
        <v>18</v>
      </c>
      <c r="E11" s="49">
        <f>'PH. 46'!E11+'PH. 43'!E11+'PH. 53'!E11+'PH. 53'!E11</f>
        <v>41</v>
      </c>
      <c r="F11" s="64">
        <v>165</v>
      </c>
      <c r="G11" s="86">
        <f>+F11*E11</f>
        <v>6765</v>
      </c>
      <c r="H11" s="66"/>
      <c r="I11" s="87"/>
      <c r="J11" s="66"/>
      <c r="K11" s="87"/>
      <c r="L11" s="29"/>
      <c r="M11" s="29"/>
      <c r="N11" s="5" t="s">
        <v>19</v>
      </c>
      <c r="P11" s="1"/>
      <c r="Q11" s="1"/>
      <c r="R11" s="1"/>
      <c r="S11" s="1"/>
      <c r="T11" s="1"/>
      <c r="U11" s="1"/>
      <c r="V11" s="1"/>
      <c r="W11" s="1"/>
      <c r="X11" s="1"/>
      <c r="Y11" s="1">
        <v>24</v>
      </c>
      <c r="Z11" s="1">
        <v>17</v>
      </c>
      <c r="AB11" s="3">
        <f>SUM(P11:Z11)</f>
        <v>41</v>
      </c>
    </row>
    <row r="12" spans="1:28" x14ac:dyDescent="0.2">
      <c r="A12" s="17">
        <f>A11+0.01</f>
        <v>1.02</v>
      </c>
      <c r="B12" s="171" t="s">
        <v>20</v>
      </c>
      <c r="C12" s="172"/>
      <c r="D12" s="7" t="s">
        <v>18</v>
      </c>
      <c r="E12" s="49">
        <f>'PH. 46'!E12+'PH. 43'!E12+'PH. 53'!E12+'PH. 53'!E12</f>
        <v>86</v>
      </c>
      <c r="F12" s="64">
        <v>84</v>
      </c>
      <c r="G12" s="86">
        <f t="shared" ref="G12:G16" si="0">+F12*E12</f>
        <v>7224</v>
      </c>
      <c r="H12" s="66"/>
      <c r="I12" s="87"/>
      <c r="J12" s="66"/>
      <c r="K12" s="87"/>
      <c r="L12" s="29"/>
      <c r="M12" s="29"/>
      <c r="N12" s="5" t="s">
        <v>21</v>
      </c>
      <c r="P12" s="1"/>
      <c r="Q12" s="1"/>
      <c r="R12" s="1"/>
      <c r="S12" s="1"/>
      <c r="T12" s="1"/>
      <c r="U12" s="1"/>
      <c r="V12" s="1"/>
      <c r="W12" s="1"/>
      <c r="X12" s="1"/>
      <c r="Y12" s="1">
        <v>50</v>
      </c>
      <c r="Z12" s="1">
        <v>36</v>
      </c>
      <c r="AB12" s="3">
        <f t="shared" ref="AB12:AB59" si="1">SUM(P12:Z12)</f>
        <v>86</v>
      </c>
    </row>
    <row r="13" spans="1:28" x14ac:dyDescent="0.2">
      <c r="A13" s="17">
        <f>A12+0.01</f>
        <v>1.03</v>
      </c>
      <c r="B13" s="171" t="s">
        <v>22</v>
      </c>
      <c r="C13" s="172"/>
      <c r="D13" s="7" t="s">
        <v>18</v>
      </c>
      <c r="E13" s="49">
        <f>'PH. 46'!E13+'PH. 43'!E13+'PH. 53'!E13+'PH. 53'!E13</f>
        <v>633</v>
      </c>
      <c r="F13" s="64">
        <v>52</v>
      </c>
      <c r="G13" s="86">
        <f t="shared" si="0"/>
        <v>32916</v>
      </c>
      <c r="H13" s="66"/>
      <c r="I13" s="87"/>
      <c r="J13" s="66"/>
      <c r="K13" s="87"/>
      <c r="L13" s="29"/>
      <c r="M13" s="29"/>
      <c r="N13" s="5" t="s">
        <v>23</v>
      </c>
      <c r="P13" s="1"/>
      <c r="Q13" s="1"/>
      <c r="R13" s="1"/>
      <c r="S13" s="1"/>
      <c r="T13" s="1"/>
      <c r="U13" s="1"/>
      <c r="V13" s="1"/>
      <c r="W13" s="1"/>
      <c r="X13" s="1"/>
      <c r="Y13" s="1">
        <v>521</v>
      </c>
      <c r="Z13" s="1">
        <v>112</v>
      </c>
      <c r="AB13" s="3">
        <f t="shared" si="1"/>
        <v>633</v>
      </c>
    </row>
    <row r="14" spans="1:28" x14ac:dyDescent="0.2">
      <c r="A14" s="18">
        <f>A10+1</f>
        <v>2</v>
      </c>
      <c r="B14" s="171" t="s">
        <v>24</v>
      </c>
      <c r="C14" s="172"/>
      <c r="D14" s="7" t="s">
        <v>18</v>
      </c>
      <c r="E14" s="49">
        <f>'PH. 46'!E14+'PH. 43'!E14+'PH. 53'!E14+'PH. 53'!E14</f>
        <v>6</v>
      </c>
      <c r="F14" s="64">
        <v>167</v>
      </c>
      <c r="G14" s="86">
        <f t="shared" si="0"/>
        <v>1002</v>
      </c>
      <c r="H14" s="66"/>
      <c r="I14" s="87"/>
      <c r="J14" s="66"/>
      <c r="K14" s="87"/>
      <c r="L14" s="29"/>
      <c r="M14" s="29"/>
      <c r="N14" s="3" t="s">
        <v>25</v>
      </c>
      <c r="P14" s="1"/>
      <c r="Q14" s="1"/>
      <c r="R14" s="1"/>
      <c r="S14" s="1"/>
      <c r="T14" s="1"/>
      <c r="U14" s="1"/>
      <c r="V14" s="1"/>
      <c r="W14" s="1"/>
      <c r="X14" s="1"/>
      <c r="Y14" s="1">
        <v>0</v>
      </c>
      <c r="Z14" s="1">
        <v>6</v>
      </c>
      <c r="AB14" s="3">
        <f t="shared" si="1"/>
        <v>6</v>
      </c>
    </row>
    <row r="15" spans="1:28" x14ac:dyDescent="0.2">
      <c r="A15" s="18">
        <f>A14+1</f>
        <v>3</v>
      </c>
      <c r="B15" s="171" t="s">
        <v>101</v>
      </c>
      <c r="C15" s="172"/>
      <c r="D15" s="7" t="s">
        <v>18</v>
      </c>
      <c r="E15" s="49">
        <f>'PH. 46'!E15+'PH. 42'!E15+'PH. 43'!E15+'PH. 53'!E15</f>
        <v>60</v>
      </c>
      <c r="F15" s="64">
        <v>13</v>
      </c>
      <c r="G15" s="86">
        <f t="shared" si="0"/>
        <v>780</v>
      </c>
      <c r="H15" s="66"/>
      <c r="I15" s="87"/>
      <c r="J15" s="66"/>
      <c r="K15" s="87"/>
      <c r="L15" s="29"/>
      <c r="M15" s="29"/>
      <c r="N15" s="3" t="s">
        <v>26</v>
      </c>
      <c r="P15" s="1"/>
      <c r="Q15" s="1"/>
      <c r="R15" s="1"/>
      <c r="S15" s="1"/>
      <c r="T15" s="1"/>
      <c r="U15" s="1"/>
      <c r="V15" s="1"/>
      <c r="W15" s="1"/>
      <c r="X15" s="1"/>
      <c r="Y15" s="1">
        <v>30</v>
      </c>
      <c r="Z15" s="1">
        <v>30</v>
      </c>
      <c r="AB15" s="3">
        <f t="shared" si="1"/>
        <v>60</v>
      </c>
    </row>
    <row r="16" spans="1:28" x14ac:dyDescent="0.2">
      <c r="A16" s="18">
        <f>A15+1</f>
        <v>4</v>
      </c>
      <c r="B16" s="171" t="s">
        <v>27</v>
      </c>
      <c r="C16" s="172"/>
      <c r="D16" s="7" t="s">
        <v>28</v>
      </c>
      <c r="E16" s="50">
        <f>'PH. 46'!E16+'PH. 42'!E16+'PH. 43'!E16+'PH. 53'!E16</f>
        <v>3</v>
      </c>
      <c r="F16" s="64">
        <v>1575</v>
      </c>
      <c r="G16" s="86">
        <f t="shared" si="0"/>
        <v>4725</v>
      </c>
      <c r="H16" s="66"/>
      <c r="I16" s="87"/>
      <c r="J16" s="66"/>
      <c r="K16" s="87"/>
      <c r="L16" s="29"/>
      <c r="M16" s="29"/>
      <c r="N16" s="3" t="s">
        <v>29</v>
      </c>
      <c r="P16" s="1">
        <v>1.8</v>
      </c>
      <c r="Q16" s="1">
        <v>1</v>
      </c>
      <c r="R16" s="1"/>
      <c r="S16" s="1"/>
      <c r="T16" s="1"/>
      <c r="U16" s="1"/>
      <c r="V16" s="1"/>
      <c r="W16" s="1"/>
      <c r="X16" s="1"/>
      <c r="Y16" s="1"/>
      <c r="Z16" s="1"/>
      <c r="AB16" s="3">
        <f t="shared" si="1"/>
        <v>2.8</v>
      </c>
    </row>
    <row r="17" spans="1:28" x14ac:dyDescent="0.2">
      <c r="A17" s="27">
        <f>A16+1</f>
        <v>5</v>
      </c>
      <c r="B17" s="175" t="s">
        <v>102</v>
      </c>
      <c r="C17" s="176"/>
      <c r="D17" s="8"/>
      <c r="E17" s="51"/>
      <c r="F17" s="67"/>
      <c r="G17" s="88"/>
      <c r="H17" s="69"/>
      <c r="I17" s="89"/>
      <c r="J17" s="69"/>
      <c r="K17" s="89"/>
      <c r="L17" s="29"/>
      <c r="M17" s="29"/>
      <c r="N17" s="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8" x14ac:dyDescent="0.2">
      <c r="A18" s="6">
        <f>A17+0.01</f>
        <v>5.01</v>
      </c>
      <c r="B18" s="171" t="s">
        <v>30</v>
      </c>
      <c r="C18" s="172"/>
      <c r="D18" s="7" t="s">
        <v>31</v>
      </c>
      <c r="E18" s="49">
        <f>'PH. 46'!E18+'PH. 42'!E18+'PH. 43'!E18+'PH. 53'!E18</f>
        <v>41</v>
      </c>
      <c r="F18" s="64">
        <v>3209</v>
      </c>
      <c r="G18" s="86">
        <f t="shared" ref="G18:G20" si="2">+F18*E18</f>
        <v>131569</v>
      </c>
      <c r="H18" s="66"/>
      <c r="I18" s="87"/>
      <c r="J18" s="66"/>
      <c r="K18" s="87"/>
      <c r="L18" s="29"/>
      <c r="M18" s="29"/>
      <c r="N18" s="5" t="s">
        <v>32</v>
      </c>
      <c r="P18" s="1"/>
      <c r="Q18" s="1"/>
      <c r="R18" s="1">
        <v>9</v>
      </c>
      <c r="S18" s="1">
        <v>9</v>
      </c>
      <c r="T18" s="1">
        <v>5</v>
      </c>
      <c r="U18" s="1">
        <v>1</v>
      </c>
      <c r="V18" s="1">
        <v>4</v>
      </c>
      <c r="W18" s="1">
        <v>4</v>
      </c>
      <c r="X18" s="1">
        <v>9</v>
      </c>
      <c r="Y18" s="1"/>
      <c r="Z18" s="1"/>
      <c r="AB18" s="3">
        <f t="shared" si="1"/>
        <v>41</v>
      </c>
    </row>
    <row r="19" spans="1:28" x14ac:dyDescent="0.2">
      <c r="A19" s="6">
        <f>A18+0.01</f>
        <v>5.0199999999999996</v>
      </c>
      <c r="B19" s="171" t="s">
        <v>33</v>
      </c>
      <c r="C19" s="172"/>
      <c r="D19" s="7" t="s">
        <v>31</v>
      </c>
      <c r="E19" s="49">
        <f>'PH. 46'!E19+'PH. 42'!E19+'PH. 43'!E19+'PH. 53'!E19</f>
        <v>0</v>
      </c>
      <c r="F19" s="64">
        <v>500</v>
      </c>
      <c r="G19" s="86">
        <f t="shared" si="2"/>
        <v>0</v>
      </c>
      <c r="H19" s="66"/>
      <c r="I19" s="87"/>
      <c r="J19" s="66"/>
      <c r="K19" s="87"/>
      <c r="L19" s="29"/>
      <c r="M19" s="29"/>
      <c r="N19" s="5" t="s">
        <v>34</v>
      </c>
      <c r="P19" s="1"/>
      <c r="Q19" s="1"/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/>
      <c r="Z19" s="1"/>
    </row>
    <row r="20" spans="1:28" x14ac:dyDescent="0.2">
      <c r="A20" s="18">
        <f>A17+1</f>
        <v>6</v>
      </c>
      <c r="B20" s="171" t="s">
        <v>35</v>
      </c>
      <c r="C20" s="172"/>
      <c r="D20" s="7" t="s">
        <v>31</v>
      </c>
      <c r="E20" s="49">
        <f>'PH. 46'!E20+'PH. 42'!E20+'PH. 43'!E20+'PH. 53'!E20</f>
        <v>5</v>
      </c>
      <c r="F20" s="64">
        <v>48</v>
      </c>
      <c r="G20" s="86">
        <f t="shared" si="2"/>
        <v>240</v>
      </c>
      <c r="H20" s="66"/>
      <c r="I20" s="87"/>
      <c r="J20" s="66"/>
      <c r="K20" s="87"/>
      <c r="L20" s="29"/>
      <c r="M20" s="29"/>
      <c r="N20" s="5"/>
      <c r="P20" s="1"/>
      <c r="Q20" s="1"/>
      <c r="R20" s="1">
        <f>ROUNDUP(SUM(R18:X19)/10,0)</f>
        <v>5</v>
      </c>
      <c r="S20" s="1"/>
      <c r="T20" s="1"/>
      <c r="U20" s="1"/>
      <c r="V20" s="1"/>
      <c r="W20" s="1"/>
      <c r="X20" s="1"/>
      <c r="Y20" s="1"/>
      <c r="Z20" s="1"/>
      <c r="AB20" s="3">
        <f t="shared" si="1"/>
        <v>5</v>
      </c>
    </row>
    <row r="21" spans="1:28" x14ac:dyDescent="0.2">
      <c r="A21" s="27">
        <f>A20+1</f>
        <v>7</v>
      </c>
      <c r="B21" s="179" t="s">
        <v>36</v>
      </c>
      <c r="C21" s="180"/>
      <c r="D21" s="37"/>
      <c r="E21" s="52"/>
      <c r="F21" s="67"/>
      <c r="G21" s="88"/>
      <c r="H21" s="69"/>
      <c r="I21" s="89"/>
      <c r="J21" s="69"/>
      <c r="K21" s="89"/>
      <c r="L21" s="29"/>
      <c r="M21" s="2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8" x14ac:dyDescent="0.2">
      <c r="A22" s="6">
        <f>A21+0.01</f>
        <v>7.01</v>
      </c>
      <c r="B22" s="171" t="s">
        <v>37</v>
      </c>
      <c r="C22" s="172"/>
      <c r="D22" s="7" t="s">
        <v>31</v>
      </c>
      <c r="E22" s="49">
        <f>'PH. 46'!E22+'PH. 42'!E22+'PH. 43'!E22+'PH. 53'!E22</f>
        <v>8</v>
      </c>
      <c r="F22" s="64">
        <v>781</v>
      </c>
      <c r="G22" s="86">
        <f t="shared" ref="G22:G24" si="3">+F22*E22</f>
        <v>6248</v>
      </c>
      <c r="H22" s="66"/>
      <c r="I22" s="87"/>
      <c r="J22" s="66"/>
      <c r="K22" s="87"/>
      <c r="L22" s="29"/>
      <c r="M22" s="29"/>
      <c r="N22" s="5" t="s">
        <v>38</v>
      </c>
      <c r="P22" s="1">
        <v>4</v>
      </c>
      <c r="Q22" s="1">
        <v>4</v>
      </c>
      <c r="R22" s="1"/>
      <c r="S22" s="1"/>
      <c r="T22" s="1"/>
      <c r="U22" s="1"/>
      <c r="V22" s="1"/>
      <c r="W22" s="1"/>
      <c r="X22" s="1"/>
      <c r="Y22" s="1"/>
      <c r="Z22" s="1"/>
      <c r="AB22" s="3">
        <f t="shared" si="1"/>
        <v>8</v>
      </c>
    </row>
    <row r="23" spans="1:28" x14ac:dyDescent="0.2">
      <c r="A23" s="6">
        <f>A22+0.01</f>
        <v>7.02</v>
      </c>
      <c r="B23" s="171" t="s">
        <v>39</v>
      </c>
      <c r="C23" s="172"/>
      <c r="D23" s="7" t="s">
        <v>31</v>
      </c>
      <c r="E23" s="49">
        <f>'PH. 46'!E23+'PH. 42'!E23+'PH. 43'!E23+'PH. 53'!E23</f>
        <v>3</v>
      </c>
      <c r="F23" s="64">
        <v>784</v>
      </c>
      <c r="G23" s="86">
        <f t="shared" si="3"/>
        <v>2352</v>
      </c>
      <c r="H23" s="66"/>
      <c r="I23" s="87"/>
      <c r="J23" s="66"/>
      <c r="K23" s="87"/>
      <c r="L23" s="29"/>
      <c r="M23" s="29"/>
      <c r="N23" s="3" t="s">
        <v>40</v>
      </c>
      <c r="P23" s="1">
        <v>1</v>
      </c>
      <c r="Q23" s="1">
        <v>2</v>
      </c>
      <c r="R23" s="1"/>
      <c r="S23" s="1"/>
      <c r="T23" s="1"/>
      <c r="U23" s="1"/>
      <c r="V23" s="1"/>
      <c r="W23" s="1"/>
      <c r="X23" s="1"/>
      <c r="Y23" s="1"/>
      <c r="Z23" s="1"/>
      <c r="AB23" s="3">
        <f t="shared" si="1"/>
        <v>3</v>
      </c>
    </row>
    <row r="24" spans="1:28" x14ac:dyDescent="0.2">
      <c r="A24" s="6">
        <f>A23+0.01</f>
        <v>7.0299999999999994</v>
      </c>
      <c r="B24" s="171" t="s">
        <v>41</v>
      </c>
      <c r="C24" s="172"/>
      <c r="D24" s="7" t="s">
        <v>31</v>
      </c>
      <c r="E24" s="49">
        <f>'PH. 46'!E24+'PH. 42'!E24+'PH. 43'!E24+'PH. 53'!E24</f>
        <v>3</v>
      </c>
      <c r="F24" s="64">
        <v>720</v>
      </c>
      <c r="G24" s="86">
        <f t="shared" si="3"/>
        <v>2160</v>
      </c>
      <c r="H24" s="66"/>
      <c r="I24" s="87"/>
      <c r="J24" s="66"/>
      <c r="K24" s="87"/>
      <c r="L24" s="29"/>
      <c r="M24" s="29"/>
      <c r="P24" s="1"/>
      <c r="Q24" s="1"/>
      <c r="R24" s="1">
        <v>0</v>
      </c>
      <c r="S24" s="1">
        <v>2</v>
      </c>
      <c r="T24" s="1">
        <v>0</v>
      </c>
      <c r="U24" s="1">
        <v>0</v>
      </c>
      <c r="V24" s="1">
        <v>0</v>
      </c>
      <c r="W24" s="1">
        <v>0</v>
      </c>
      <c r="X24" s="1">
        <v>1</v>
      </c>
      <c r="Y24" s="1"/>
      <c r="Z24" s="1"/>
      <c r="AB24" s="3">
        <f t="shared" si="1"/>
        <v>3</v>
      </c>
    </row>
    <row r="25" spans="1:28" x14ac:dyDescent="0.2">
      <c r="A25" s="27">
        <f>A21+1</f>
        <v>8</v>
      </c>
      <c r="B25" s="175" t="s">
        <v>42</v>
      </c>
      <c r="C25" s="176"/>
      <c r="D25" s="8"/>
      <c r="E25" s="52"/>
      <c r="F25" s="67"/>
      <c r="G25" s="88"/>
      <c r="H25" s="69"/>
      <c r="I25" s="89"/>
      <c r="J25" s="69"/>
      <c r="K25" s="89"/>
      <c r="L25" s="29"/>
      <c r="M25" s="2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8" x14ac:dyDescent="0.2">
      <c r="A26" s="6">
        <f>A25+0.01</f>
        <v>8.01</v>
      </c>
      <c r="B26" s="171" t="s">
        <v>43</v>
      </c>
      <c r="C26" s="172"/>
      <c r="D26" s="7" t="s">
        <v>44</v>
      </c>
      <c r="E26" s="49">
        <f>'PH. 46'!E26+'PH. 42'!E26+'PH. 43'!E26+'PH. 53'!E26</f>
        <v>118</v>
      </c>
      <c r="F26" s="64">
        <v>123</v>
      </c>
      <c r="G26" s="86">
        <f t="shared" ref="G26:G29" si="4">+F26*E26</f>
        <v>14514</v>
      </c>
      <c r="H26" s="66"/>
      <c r="I26" s="87"/>
      <c r="J26" s="66"/>
      <c r="K26" s="87"/>
      <c r="L26" s="29"/>
      <c r="M26" s="29"/>
      <c r="N26" s="5" t="s">
        <v>45</v>
      </c>
      <c r="P26" s="1"/>
      <c r="Q26" s="1"/>
      <c r="R26" s="1">
        <v>21</v>
      </c>
      <c r="S26" s="1">
        <v>0</v>
      </c>
      <c r="T26" s="1">
        <v>0</v>
      </c>
      <c r="U26" s="1">
        <v>9</v>
      </c>
      <c r="V26" s="1">
        <v>51</v>
      </c>
      <c r="W26" s="1">
        <v>10</v>
      </c>
      <c r="X26" s="1">
        <v>27</v>
      </c>
      <c r="Y26" s="1"/>
      <c r="Z26" s="1"/>
      <c r="AB26" s="3">
        <f t="shared" si="1"/>
        <v>118</v>
      </c>
    </row>
    <row r="27" spans="1:28" x14ac:dyDescent="0.2">
      <c r="A27" s="6">
        <f t="shared" ref="A27:A29" si="5">A26+0.01</f>
        <v>8.02</v>
      </c>
      <c r="B27" s="171" t="s">
        <v>46</v>
      </c>
      <c r="C27" s="172"/>
      <c r="D27" s="7" t="s">
        <v>44</v>
      </c>
      <c r="E27" s="49">
        <f>'PH. 46'!E27+'PH. 42'!E27+'PH. 43'!E27+'PH. 53'!E27</f>
        <v>164</v>
      </c>
      <c r="F27" s="64">
        <v>155</v>
      </c>
      <c r="G27" s="86">
        <f t="shared" si="4"/>
        <v>25420</v>
      </c>
      <c r="H27" s="66"/>
      <c r="I27" s="87"/>
      <c r="J27" s="66"/>
      <c r="K27" s="87"/>
      <c r="L27" s="29"/>
      <c r="M27" s="29"/>
      <c r="N27" s="5" t="s">
        <v>47</v>
      </c>
      <c r="P27" s="1"/>
      <c r="Q27" s="1"/>
      <c r="R27" s="1">
        <v>43</v>
      </c>
      <c r="S27" s="1">
        <v>41</v>
      </c>
      <c r="T27" s="1">
        <v>7</v>
      </c>
      <c r="U27" s="1">
        <v>0</v>
      </c>
      <c r="V27" s="1">
        <v>73</v>
      </c>
      <c r="W27" s="1">
        <v>0</v>
      </c>
      <c r="X27" s="1">
        <v>0</v>
      </c>
      <c r="Y27" s="1"/>
      <c r="Z27" s="1"/>
      <c r="AB27" s="3">
        <f t="shared" si="1"/>
        <v>164</v>
      </c>
    </row>
    <row r="28" spans="1:28" x14ac:dyDescent="0.2">
      <c r="A28" s="6">
        <f t="shared" si="5"/>
        <v>8.0299999999999994</v>
      </c>
      <c r="B28" s="171" t="s">
        <v>48</v>
      </c>
      <c r="C28" s="172"/>
      <c r="D28" s="7" t="s">
        <v>44</v>
      </c>
      <c r="E28" s="49">
        <f>'PH. 46'!E28+'PH. 42'!E28+'PH. 43'!E28+'PH. 53'!E28</f>
        <v>510</v>
      </c>
      <c r="F28" s="64">
        <v>236</v>
      </c>
      <c r="G28" s="86">
        <f t="shared" si="4"/>
        <v>120360</v>
      </c>
      <c r="H28" s="66"/>
      <c r="I28" s="87"/>
      <c r="J28" s="66"/>
      <c r="K28" s="87"/>
      <c r="L28" s="29"/>
      <c r="M28" s="29"/>
      <c r="N28" s="5" t="s">
        <v>49</v>
      </c>
      <c r="P28" s="1"/>
      <c r="Q28" s="1"/>
      <c r="R28" s="1">
        <v>510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/>
      <c r="Z28" s="1"/>
      <c r="AB28" s="3">
        <f t="shared" si="1"/>
        <v>510</v>
      </c>
    </row>
    <row r="29" spans="1:28" x14ac:dyDescent="0.2">
      <c r="A29" s="6">
        <f t="shared" si="5"/>
        <v>8.0399999999999991</v>
      </c>
      <c r="B29" s="171" t="s">
        <v>50</v>
      </c>
      <c r="C29" s="172"/>
      <c r="D29" s="7" t="s">
        <v>44</v>
      </c>
      <c r="E29" s="49">
        <f>'PH. 46'!E29+'PH. 42'!E29+'PH. 43'!E29+'PH. 53'!E29</f>
        <v>2076</v>
      </c>
      <c r="F29" s="64">
        <v>280</v>
      </c>
      <c r="G29" s="86">
        <f t="shared" si="4"/>
        <v>581280</v>
      </c>
      <c r="H29" s="66"/>
      <c r="I29" s="87"/>
      <c r="J29" s="66"/>
      <c r="K29" s="87"/>
      <c r="L29" s="29"/>
      <c r="M29" s="29"/>
      <c r="N29" s="5" t="s">
        <v>51</v>
      </c>
      <c r="P29" s="1"/>
      <c r="Q29" s="1"/>
      <c r="R29" s="1">
        <v>0</v>
      </c>
      <c r="S29" s="1">
        <v>409</v>
      </c>
      <c r="T29" s="1">
        <v>345</v>
      </c>
      <c r="U29" s="1">
        <v>267</v>
      </c>
      <c r="V29" s="1">
        <v>244</v>
      </c>
      <c r="W29" s="1">
        <v>252</v>
      </c>
      <c r="X29" s="1">
        <v>559</v>
      </c>
      <c r="Y29" s="1"/>
      <c r="Z29" s="1"/>
      <c r="AB29" s="3">
        <f t="shared" si="1"/>
        <v>2076</v>
      </c>
    </row>
    <row r="30" spans="1:28" x14ac:dyDescent="0.2">
      <c r="A30" s="27">
        <f>A25+1</f>
        <v>9</v>
      </c>
      <c r="B30" s="175" t="s">
        <v>52</v>
      </c>
      <c r="C30" s="176"/>
      <c r="D30" s="8"/>
      <c r="E30" s="52"/>
      <c r="F30" s="67"/>
      <c r="G30" s="88"/>
      <c r="H30" s="69"/>
      <c r="I30" s="89"/>
      <c r="J30" s="69"/>
      <c r="K30" s="89"/>
      <c r="L30" s="29"/>
      <c r="M30" s="29"/>
      <c r="N30" s="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8" x14ac:dyDescent="0.2">
      <c r="A31" s="6">
        <f>A30+0.01</f>
        <v>9.01</v>
      </c>
      <c r="B31" s="171" t="s">
        <v>53</v>
      </c>
      <c r="C31" s="172"/>
      <c r="D31" s="7" t="s">
        <v>31</v>
      </c>
      <c r="E31" s="49">
        <f>'PH. 46'!E31+'PH. 42'!E31+'PH. 43'!E31+'PH. 53'!E31</f>
        <v>18</v>
      </c>
      <c r="F31" s="64">
        <v>1882</v>
      </c>
      <c r="G31" s="86">
        <f t="shared" ref="G31:G38" si="6">+F31*E31</f>
        <v>33876</v>
      </c>
      <c r="H31" s="66"/>
      <c r="I31" s="87"/>
      <c r="J31" s="66"/>
      <c r="K31" s="87"/>
      <c r="L31" s="29"/>
      <c r="M31" s="29"/>
      <c r="N31" s="5" t="s">
        <v>54</v>
      </c>
      <c r="P31" s="1"/>
      <c r="Q31" s="1"/>
      <c r="R31" s="1">
        <v>3</v>
      </c>
      <c r="S31" s="1">
        <v>3</v>
      </c>
      <c r="T31" s="1">
        <v>2</v>
      </c>
      <c r="U31" s="1">
        <v>1</v>
      </c>
      <c r="V31" s="1">
        <v>1</v>
      </c>
      <c r="W31" s="1">
        <v>2</v>
      </c>
      <c r="X31" s="1">
        <v>6</v>
      </c>
      <c r="Y31" s="1"/>
      <c r="Z31" s="1"/>
      <c r="AB31" s="3">
        <f t="shared" si="1"/>
        <v>18</v>
      </c>
    </row>
    <row r="32" spans="1:28" x14ac:dyDescent="0.2">
      <c r="A32" s="6">
        <f t="shared" ref="A32:A35" si="7">A31+0.01</f>
        <v>9.02</v>
      </c>
      <c r="B32" s="171" t="s">
        <v>55</v>
      </c>
      <c r="C32" s="172"/>
      <c r="D32" s="7" t="s">
        <v>31</v>
      </c>
      <c r="E32" s="49">
        <f>'PH. 46'!E32+'PH. 42'!E32+'PH. 43'!E32+'PH. 53'!E32</f>
        <v>23</v>
      </c>
      <c r="F32" s="70">
        <v>3000</v>
      </c>
      <c r="G32" s="86">
        <f t="shared" si="6"/>
        <v>69000</v>
      </c>
      <c r="H32" s="71"/>
      <c r="I32" s="87"/>
      <c r="J32" s="71"/>
      <c r="K32" s="87"/>
      <c r="L32" s="29"/>
      <c r="M32" s="29"/>
      <c r="N32" s="5" t="s">
        <v>56</v>
      </c>
      <c r="P32" s="1"/>
      <c r="Q32" s="1"/>
      <c r="R32" s="1">
        <v>4</v>
      </c>
      <c r="S32" s="1">
        <v>4</v>
      </c>
      <c r="T32" s="1">
        <v>3</v>
      </c>
      <c r="U32" s="1">
        <v>2</v>
      </c>
      <c r="V32" s="1">
        <v>5</v>
      </c>
      <c r="W32" s="1">
        <v>0</v>
      </c>
      <c r="X32" s="1">
        <v>5</v>
      </c>
      <c r="Y32" s="1"/>
      <c r="Z32" s="1"/>
      <c r="AB32" s="3">
        <f t="shared" si="1"/>
        <v>23</v>
      </c>
    </row>
    <row r="33" spans="1:28" x14ac:dyDescent="0.2">
      <c r="A33" s="6">
        <f t="shared" si="7"/>
        <v>9.0299999999999994</v>
      </c>
      <c r="B33" s="171" t="s">
        <v>57</v>
      </c>
      <c r="C33" s="172"/>
      <c r="D33" s="7" t="s">
        <v>31</v>
      </c>
      <c r="E33" s="49">
        <f>'PH. 46'!E33+'PH. 42'!E33+'PH. 43'!E33+'PH. 53'!E33</f>
        <v>15</v>
      </c>
      <c r="F33" s="70">
        <v>2577</v>
      </c>
      <c r="G33" s="86">
        <f t="shared" si="6"/>
        <v>38655</v>
      </c>
      <c r="H33" s="71"/>
      <c r="I33" s="87"/>
      <c r="J33" s="71"/>
      <c r="K33" s="87"/>
      <c r="L33" s="29"/>
      <c r="M33" s="29"/>
      <c r="N33" s="5" t="s">
        <v>58</v>
      </c>
      <c r="P33" s="1"/>
      <c r="Q33" s="1"/>
      <c r="R33" s="1">
        <v>3</v>
      </c>
      <c r="S33" s="1">
        <v>2</v>
      </c>
      <c r="T33" s="1">
        <v>1</v>
      </c>
      <c r="U33" s="1">
        <v>2</v>
      </c>
      <c r="V33" s="1">
        <v>4</v>
      </c>
      <c r="W33" s="1">
        <v>2</v>
      </c>
      <c r="X33" s="1">
        <v>1</v>
      </c>
      <c r="Y33" s="1"/>
      <c r="Z33" s="1"/>
      <c r="AB33" s="3">
        <f t="shared" si="1"/>
        <v>15</v>
      </c>
    </row>
    <row r="34" spans="1:28" x14ac:dyDescent="0.2">
      <c r="A34" s="6">
        <f t="shared" si="7"/>
        <v>9.0399999999999991</v>
      </c>
      <c r="B34" s="171" t="s">
        <v>59</v>
      </c>
      <c r="C34" s="172"/>
      <c r="D34" s="7" t="s">
        <v>31</v>
      </c>
      <c r="E34" s="49">
        <f>'PH. 46'!E34+'PH. 42'!E34+'PH. 43'!E34+'PH. 53'!E34</f>
        <v>6</v>
      </c>
      <c r="F34" s="70">
        <v>4250</v>
      </c>
      <c r="G34" s="86">
        <f t="shared" si="6"/>
        <v>25500</v>
      </c>
      <c r="H34" s="71"/>
      <c r="I34" s="87"/>
      <c r="J34" s="71"/>
      <c r="K34" s="87"/>
      <c r="L34" s="29"/>
      <c r="M34" s="29"/>
      <c r="N34" s="5" t="s">
        <v>60</v>
      </c>
      <c r="P34" s="1"/>
      <c r="Q34" s="1"/>
      <c r="R34" s="1">
        <v>0</v>
      </c>
      <c r="S34" s="1">
        <v>0</v>
      </c>
      <c r="T34" s="1">
        <v>3</v>
      </c>
      <c r="U34" s="1">
        <v>0</v>
      </c>
      <c r="V34" s="1">
        <v>1</v>
      </c>
      <c r="W34" s="1">
        <v>0</v>
      </c>
      <c r="X34" s="1">
        <v>2</v>
      </c>
      <c r="Y34" s="1"/>
      <c r="Z34" s="1"/>
      <c r="AB34" s="3">
        <f t="shared" si="1"/>
        <v>6</v>
      </c>
    </row>
    <row r="35" spans="1:28" x14ac:dyDescent="0.2">
      <c r="A35" s="6">
        <f t="shared" si="7"/>
        <v>9.0499999999999989</v>
      </c>
      <c r="B35" s="171" t="s">
        <v>61</v>
      </c>
      <c r="C35" s="172"/>
      <c r="D35" s="7" t="s">
        <v>44</v>
      </c>
      <c r="E35" s="49">
        <f>'PH. 46'!E35+'PH. 42'!E35+'PH. 43'!E35+'PH. 53'!E35</f>
        <v>60</v>
      </c>
      <c r="F35" s="70">
        <v>89</v>
      </c>
      <c r="G35" s="86">
        <f t="shared" si="6"/>
        <v>5340</v>
      </c>
      <c r="H35" s="71"/>
      <c r="I35" s="87"/>
      <c r="J35" s="71"/>
      <c r="K35" s="87"/>
      <c r="L35" s="29"/>
      <c r="M35" s="29"/>
      <c r="N35" s="5"/>
      <c r="P35" s="1"/>
      <c r="Q35" s="1"/>
      <c r="R35" s="1">
        <v>10</v>
      </c>
      <c r="S35" s="1">
        <v>10</v>
      </c>
      <c r="T35" s="1">
        <v>10</v>
      </c>
      <c r="U35" s="1">
        <v>10</v>
      </c>
      <c r="V35" s="1">
        <v>10</v>
      </c>
      <c r="W35" s="1">
        <v>0</v>
      </c>
      <c r="X35" s="1">
        <v>10</v>
      </c>
      <c r="Y35" s="1"/>
      <c r="Z35" s="1"/>
      <c r="AB35" s="3">
        <f t="shared" si="1"/>
        <v>60</v>
      </c>
    </row>
    <row r="36" spans="1:28" x14ac:dyDescent="0.2">
      <c r="A36" s="18">
        <f>A30+1</f>
        <v>10</v>
      </c>
      <c r="B36" s="171" t="s">
        <v>62</v>
      </c>
      <c r="C36" s="172"/>
      <c r="D36" s="7" t="s">
        <v>31</v>
      </c>
      <c r="E36" s="49">
        <f>'PH. 46'!E36+'PH. 42'!E36+'PH. 43'!E36+'PH. 53'!E36</f>
        <v>14</v>
      </c>
      <c r="F36" s="70">
        <v>1500</v>
      </c>
      <c r="G36" s="86">
        <f t="shared" si="6"/>
        <v>21000</v>
      </c>
      <c r="H36" s="71"/>
      <c r="I36" s="87"/>
      <c r="J36" s="71"/>
      <c r="K36" s="87"/>
      <c r="L36" s="29"/>
      <c r="M36" s="29"/>
      <c r="N36" s="5" t="s">
        <v>63</v>
      </c>
      <c r="P36" s="1"/>
      <c r="Q36" s="1"/>
      <c r="R36" s="1">
        <v>7</v>
      </c>
      <c r="S36" s="1">
        <v>7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/>
      <c r="Z36" s="1"/>
      <c r="AB36" s="3">
        <f t="shared" si="1"/>
        <v>14</v>
      </c>
    </row>
    <row r="37" spans="1:28" x14ac:dyDescent="0.2">
      <c r="A37" s="18">
        <f>A36+1</f>
        <v>11</v>
      </c>
      <c r="B37" s="177" t="s">
        <v>103</v>
      </c>
      <c r="C37" s="178"/>
      <c r="D37" s="7" t="s">
        <v>31</v>
      </c>
      <c r="E37" s="49">
        <f>'PH. 46'!E37+'PH. 42'!E37+'PH. 43'!E37+'PH. 53'!E37</f>
        <v>8</v>
      </c>
      <c r="F37" s="70">
        <v>500</v>
      </c>
      <c r="G37" s="86">
        <f t="shared" si="6"/>
        <v>4000</v>
      </c>
      <c r="H37" s="71"/>
      <c r="I37" s="87"/>
      <c r="J37" s="71"/>
      <c r="K37" s="87"/>
      <c r="L37" s="29"/>
      <c r="M37" s="29"/>
      <c r="N37" s="5" t="s">
        <v>64</v>
      </c>
      <c r="P37" s="1"/>
      <c r="Q37" s="1"/>
      <c r="R37" s="1">
        <v>2</v>
      </c>
      <c r="S37" s="1">
        <v>1</v>
      </c>
      <c r="T37" s="1">
        <v>0</v>
      </c>
      <c r="U37" s="1">
        <v>1</v>
      </c>
      <c r="V37" s="1">
        <v>2</v>
      </c>
      <c r="W37" s="1">
        <v>0</v>
      </c>
      <c r="X37" s="1">
        <v>2</v>
      </c>
      <c r="Y37" s="1"/>
      <c r="Z37" s="1"/>
      <c r="AB37" s="3">
        <f t="shared" si="1"/>
        <v>8</v>
      </c>
    </row>
    <row r="38" spans="1:28" x14ac:dyDescent="0.2">
      <c r="A38" s="18">
        <f>A37+1</f>
        <v>12</v>
      </c>
      <c r="B38" s="171" t="s">
        <v>104</v>
      </c>
      <c r="C38" s="172"/>
      <c r="D38" s="7" t="s">
        <v>31</v>
      </c>
      <c r="E38" s="49">
        <f>'PH. 46'!E38+'PH. 42'!E38+'PH. 43'!E38+'PH. 53'!E38</f>
        <v>14</v>
      </c>
      <c r="F38" s="70">
        <v>807</v>
      </c>
      <c r="G38" s="86">
        <f t="shared" si="6"/>
        <v>11298</v>
      </c>
      <c r="H38" s="71"/>
      <c r="I38" s="87"/>
      <c r="J38" s="71"/>
      <c r="K38" s="87"/>
      <c r="L38" s="29"/>
      <c r="M38" s="29"/>
      <c r="N38" s="5" t="s">
        <v>65</v>
      </c>
      <c r="P38" s="1"/>
      <c r="Q38" s="1"/>
      <c r="R38" s="1">
        <v>7</v>
      </c>
      <c r="S38" s="1">
        <v>3</v>
      </c>
      <c r="T38" s="1">
        <v>1</v>
      </c>
      <c r="U38" s="1">
        <v>0</v>
      </c>
      <c r="V38" s="1">
        <v>2</v>
      </c>
      <c r="W38" s="1">
        <v>0</v>
      </c>
      <c r="X38" s="1">
        <v>1</v>
      </c>
      <c r="Y38" s="1"/>
      <c r="Z38" s="1"/>
      <c r="AB38" s="3">
        <f t="shared" si="1"/>
        <v>14</v>
      </c>
    </row>
    <row r="39" spans="1:28" x14ac:dyDescent="0.2">
      <c r="A39" s="27">
        <f>A38+1</f>
        <v>13</v>
      </c>
      <c r="B39" s="175" t="s">
        <v>105</v>
      </c>
      <c r="C39" s="176"/>
      <c r="D39" s="8"/>
      <c r="E39" s="53"/>
      <c r="F39" s="72"/>
      <c r="G39" s="88"/>
      <c r="H39" s="73"/>
      <c r="I39" s="89"/>
      <c r="J39" s="73"/>
      <c r="K39" s="89"/>
      <c r="L39" s="29"/>
      <c r="M39" s="29"/>
      <c r="N39" s="5" t="s">
        <v>66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8" x14ac:dyDescent="0.2">
      <c r="A40" s="6">
        <f>A39+0.01</f>
        <v>13.01</v>
      </c>
      <c r="B40" s="171" t="s">
        <v>67</v>
      </c>
      <c r="C40" s="172"/>
      <c r="D40" s="7" t="s">
        <v>31</v>
      </c>
      <c r="E40" s="49">
        <f>'PH. 46'!E40+'PH. 42'!E40+'PH. 43'!E40+'PH. 53'!E40</f>
        <v>1</v>
      </c>
      <c r="F40" s="70">
        <v>1227</v>
      </c>
      <c r="G40" s="86">
        <f t="shared" ref="G40:G46" si="8">+F40*E40</f>
        <v>1227</v>
      </c>
      <c r="H40" s="71"/>
      <c r="I40" s="87"/>
      <c r="J40" s="71"/>
      <c r="K40" s="87"/>
      <c r="L40" s="29"/>
      <c r="M40" s="29"/>
      <c r="N40" s="3" t="s">
        <v>66</v>
      </c>
      <c r="P40" s="1"/>
      <c r="Q40" s="1"/>
      <c r="R40" s="1">
        <v>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/>
      <c r="AB40" s="3">
        <f t="shared" si="1"/>
        <v>1</v>
      </c>
    </row>
    <row r="41" spans="1:28" x14ac:dyDescent="0.2">
      <c r="A41" s="6">
        <f t="shared" ref="A41:A45" si="9">A40+0.01</f>
        <v>13.02</v>
      </c>
      <c r="B41" s="171" t="s">
        <v>68</v>
      </c>
      <c r="C41" s="172"/>
      <c r="D41" s="7" t="s">
        <v>31</v>
      </c>
      <c r="E41" s="49">
        <f>'PH. 46'!E41+'PH. 42'!E41+'PH. 43'!E41+'PH. 53'!E41</f>
        <v>6</v>
      </c>
      <c r="F41" s="70">
        <v>1350</v>
      </c>
      <c r="G41" s="86">
        <f t="shared" si="8"/>
        <v>8100</v>
      </c>
      <c r="H41" s="71"/>
      <c r="I41" s="87"/>
      <c r="J41" s="71"/>
      <c r="K41" s="87"/>
      <c r="L41" s="29"/>
      <c r="M41" s="29"/>
      <c r="P41" s="1"/>
      <c r="Q41" s="1"/>
      <c r="R41" s="1">
        <v>2</v>
      </c>
      <c r="S41" s="1">
        <v>1</v>
      </c>
      <c r="T41" s="1">
        <v>0</v>
      </c>
      <c r="U41" s="1">
        <v>1</v>
      </c>
      <c r="V41" s="1">
        <v>0</v>
      </c>
      <c r="W41" s="1">
        <v>1</v>
      </c>
      <c r="X41" s="1">
        <v>1</v>
      </c>
      <c r="Y41" s="1"/>
      <c r="Z41" s="1"/>
      <c r="AB41" s="3">
        <f t="shared" si="1"/>
        <v>6</v>
      </c>
    </row>
    <row r="42" spans="1:28" x14ac:dyDescent="0.2">
      <c r="A42" s="6">
        <f t="shared" si="9"/>
        <v>13.03</v>
      </c>
      <c r="B42" s="171" t="s">
        <v>69</v>
      </c>
      <c r="C42" s="172"/>
      <c r="D42" s="7" t="s">
        <v>31</v>
      </c>
      <c r="E42" s="49">
        <f>'PH. 46'!E42+'PH. 42'!E42+'PH. 43'!E42+'PH. 53'!E42</f>
        <v>1</v>
      </c>
      <c r="F42" s="70">
        <v>667</v>
      </c>
      <c r="G42" s="86">
        <f t="shared" si="8"/>
        <v>667</v>
      </c>
      <c r="H42" s="71"/>
      <c r="I42" s="87"/>
      <c r="J42" s="71"/>
      <c r="K42" s="87"/>
      <c r="L42" s="29"/>
      <c r="M42" s="29"/>
      <c r="P42" s="1"/>
      <c r="Q42" s="1"/>
      <c r="R42" s="1">
        <v>0</v>
      </c>
      <c r="S42" s="1">
        <v>1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/>
      <c r="Z42" s="1"/>
      <c r="AB42" s="3">
        <f t="shared" si="1"/>
        <v>1</v>
      </c>
    </row>
    <row r="43" spans="1:28" x14ac:dyDescent="0.2">
      <c r="A43" s="6">
        <f t="shared" si="9"/>
        <v>13.04</v>
      </c>
      <c r="B43" s="171" t="s">
        <v>70</v>
      </c>
      <c r="C43" s="172"/>
      <c r="D43" s="7" t="s">
        <v>31</v>
      </c>
      <c r="E43" s="49">
        <f>'PH. 46'!E43+'PH. 42'!E43+'PH. 43'!E43+'PH. 53'!E43</f>
        <v>16</v>
      </c>
      <c r="F43" s="70">
        <v>671</v>
      </c>
      <c r="G43" s="86">
        <f t="shared" si="8"/>
        <v>10736</v>
      </c>
      <c r="H43" s="71"/>
      <c r="I43" s="87"/>
      <c r="J43" s="71"/>
      <c r="K43" s="87"/>
      <c r="L43" s="29"/>
      <c r="M43" s="29"/>
      <c r="P43" s="1"/>
      <c r="Q43" s="1"/>
      <c r="R43" s="1">
        <v>4</v>
      </c>
      <c r="S43" s="1">
        <v>2</v>
      </c>
      <c r="T43" s="1">
        <v>0</v>
      </c>
      <c r="U43" s="1">
        <v>2</v>
      </c>
      <c r="V43" s="1">
        <v>4</v>
      </c>
      <c r="W43" s="1">
        <v>2</v>
      </c>
      <c r="X43" s="1">
        <v>2</v>
      </c>
      <c r="Y43" s="1"/>
      <c r="Z43" s="1"/>
      <c r="AB43" s="3">
        <f t="shared" si="1"/>
        <v>16</v>
      </c>
    </row>
    <row r="44" spans="1:28" x14ac:dyDescent="0.2">
      <c r="A44" s="6">
        <f t="shared" si="9"/>
        <v>13.049999999999999</v>
      </c>
      <c r="B44" s="171" t="s">
        <v>71</v>
      </c>
      <c r="C44" s="172"/>
      <c r="D44" s="7" t="s">
        <v>31</v>
      </c>
      <c r="E44" s="49">
        <f>'PH. 46'!E44+'PH. 42'!E44+'PH. 43'!E44+'PH. 53'!E44</f>
        <v>1</v>
      </c>
      <c r="F44" s="70">
        <v>888</v>
      </c>
      <c r="G44" s="86">
        <f t="shared" si="8"/>
        <v>888</v>
      </c>
      <c r="H44" s="71"/>
      <c r="I44" s="87"/>
      <c r="J44" s="71"/>
      <c r="K44" s="87"/>
      <c r="L44" s="29"/>
      <c r="M44" s="29"/>
      <c r="P44" s="1"/>
      <c r="Q44" s="1"/>
      <c r="R44" s="1">
        <v>1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/>
      <c r="Z44" s="1"/>
      <c r="AB44" s="3">
        <f t="shared" si="1"/>
        <v>1</v>
      </c>
    </row>
    <row r="45" spans="1:28" x14ac:dyDescent="0.2">
      <c r="A45" s="6">
        <f t="shared" si="9"/>
        <v>13.059999999999999</v>
      </c>
      <c r="B45" s="171" t="s">
        <v>72</v>
      </c>
      <c r="C45" s="172"/>
      <c r="D45" s="7" t="s">
        <v>31</v>
      </c>
      <c r="E45" s="49">
        <f>'PH. 46'!E45+'PH. 42'!E45+'PH. 43'!E45+'PH. 53'!E45</f>
        <v>8</v>
      </c>
      <c r="F45" s="64">
        <v>719</v>
      </c>
      <c r="G45" s="86">
        <f t="shared" si="8"/>
        <v>5752</v>
      </c>
      <c r="H45" s="66"/>
      <c r="I45" s="87"/>
      <c r="J45" s="66"/>
      <c r="K45" s="87"/>
      <c r="L45" s="29"/>
      <c r="M45" s="29"/>
      <c r="P45" s="1"/>
      <c r="Q45" s="1"/>
      <c r="R45" s="1">
        <v>0</v>
      </c>
      <c r="S45" s="1">
        <v>2</v>
      </c>
      <c r="T45" s="1">
        <v>1</v>
      </c>
      <c r="U45" s="1">
        <v>1</v>
      </c>
      <c r="V45" s="1">
        <v>1</v>
      </c>
      <c r="W45" s="1">
        <v>1</v>
      </c>
      <c r="X45" s="1">
        <v>2</v>
      </c>
      <c r="Y45" s="1"/>
      <c r="Z45" s="1"/>
      <c r="AB45" s="3">
        <f t="shared" si="1"/>
        <v>8</v>
      </c>
    </row>
    <row r="46" spans="1:28" x14ac:dyDescent="0.2">
      <c r="A46" s="18">
        <f>A39+1</f>
        <v>14</v>
      </c>
      <c r="B46" s="171" t="s">
        <v>73</v>
      </c>
      <c r="C46" s="172"/>
      <c r="D46" s="7" t="s">
        <v>31</v>
      </c>
      <c r="E46" s="49">
        <f>'PH. 46'!E46+'PH. 42'!E46+'PH. 43'!E46+'PH. 53'!E46</f>
        <v>13</v>
      </c>
      <c r="F46" s="64">
        <v>407</v>
      </c>
      <c r="G46" s="86">
        <f t="shared" si="8"/>
        <v>5291</v>
      </c>
      <c r="H46" s="66"/>
      <c r="I46" s="87"/>
      <c r="J46" s="66"/>
      <c r="K46" s="87"/>
      <c r="L46" s="29"/>
      <c r="M46" s="29"/>
      <c r="N46" s="3" t="s">
        <v>74</v>
      </c>
      <c r="P46" s="1"/>
      <c r="Q46" s="1"/>
      <c r="R46" s="1">
        <v>2</v>
      </c>
      <c r="S46" s="1">
        <v>2</v>
      </c>
      <c r="T46" s="1">
        <v>1</v>
      </c>
      <c r="U46" s="1">
        <v>1</v>
      </c>
      <c r="V46" s="1">
        <v>5</v>
      </c>
      <c r="W46" s="1">
        <v>1</v>
      </c>
      <c r="X46" s="1">
        <v>1</v>
      </c>
      <c r="Y46" s="1"/>
      <c r="Z46" s="1"/>
      <c r="AB46" s="3">
        <f t="shared" si="1"/>
        <v>13</v>
      </c>
    </row>
    <row r="47" spans="1:28" x14ac:dyDescent="0.2">
      <c r="A47" s="27">
        <f>A46+1</f>
        <v>15</v>
      </c>
      <c r="B47" s="175" t="s">
        <v>106</v>
      </c>
      <c r="C47" s="176"/>
      <c r="D47" s="8"/>
      <c r="E47" s="52"/>
      <c r="F47" s="67"/>
      <c r="G47" s="88"/>
      <c r="H47" s="69"/>
      <c r="I47" s="89"/>
      <c r="J47" s="69"/>
      <c r="K47" s="89"/>
      <c r="L47" s="29"/>
      <c r="M47" s="2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8" x14ac:dyDescent="0.2">
      <c r="A48" s="17">
        <f>A47+0.01</f>
        <v>15.01</v>
      </c>
      <c r="B48" s="177" t="s">
        <v>75</v>
      </c>
      <c r="C48" s="178"/>
      <c r="D48" s="7" t="s">
        <v>31</v>
      </c>
      <c r="E48" s="49">
        <f>'PH. 46'!E48+'PH. 42'!E48+'PH. 43'!E48+'PH. 53'!E48</f>
        <v>2</v>
      </c>
      <c r="F48" s="64">
        <v>1000</v>
      </c>
      <c r="G48" s="86">
        <f t="shared" ref="G48:G49" si="10">+F48*E48</f>
        <v>2000</v>
      </c>
      <c r="H48" s="66"/>
      <c r="I48" s="87"/>
      <c r="J48" s="66"/>
      <c r="K48" s="87"/>
      <c r="L48" s="29"/>
      <c r="M48" s="29"/>
      <c r="N48" s="3" t="s">
        <v>76</v>
      </c>
      <c r="P48" s="1"/>
      <c r="Q48" s="1"/>
      <c r="R48" s="1">
        <v>2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/>
      <c r="Z48" s="1"/>
      <c r="AB48" s="3">
        <f t="shared" si="1"/>
        <v>2</v>
      </c>
    </row>
    <row r="49" spans="1:28" x14ac:dyDescent="0.2">
      <c r="A49" s="17">
        <f>A48+0.01</f>
        <v>15.02</v>
      </c>
      <c r="B49" s="171" t="s">
        <v>77</v>
      </c>
      <c r="C49" s="172"/>
      <c r="D49" s="7" t="s">
        <v>31</v>
      </c>
      <c r="E49" s="49">
        <f>'PH. 46'!E49+'PH. 42'!E49+'PH. 43'!E49+'PH. 53'!E49</f>
        <v>16</v>
      </c>
      <c r="F49" s="64">
        <v>1200</v>
      </c>
      <c r="G49" s="86">
        <f t="shared" si="10"/>
        <v>19200</v>
      </c>
      <c r="H49" s="66"/>
      <c r="I49" s="87"/>
      <c r="J49" s="66"/>
      <c r="K49" s="87"/>
      <c r="L49" s="29"/>
      <c r="M49" s="29"/>
      <c r="N49" s="3" t="s">
        <v>78</v>
      </c>
      <c r="P49" s="1"/>
      <c r="Q49" s="1"/>
      <c r="R49" s="1">
        <v>0</v>
      </c>
      <c r="S49" s="1">
        <v>4</v>
      </c>
      <c r="T49" s="1">
        <v>1</v>
      </c>
      <c r="U49" s="1">
        <v>3</v>
      </c>
      <c r="V49" s="1">
        <v>3</v>
      </c>
      <c r="W49" s="1">
        <v>1</v>
      </c>
      <c r="X49" s="1">
        <v>4</v>
      </c>
      <c r="Y49" s="1"/>
      <c r="Z49" s="1"/>
      <c r="AB49" s="3">
        <f t="shared" si="1"/>
        <v>16</v>
      </c>
    </row>
    <row r="50" spans="1:28" x14ac:dyDescent="0.2">
      <c r="A50" s="27">
        <f>A47+1</f>
        <v>16</v>
      </c>
      <c r="B50" s="175" t="s">
        <v>79</v>
      </c>
      <c r="C50" s="176"/>
      <c r="D50" s="8"/>
      <c r="E50" s="52"/>
      <c r="F50" s="67"/>
      <c r="G50" s="88"/>
      <c r="H50" s="69"/>
      <c r="I50" s="89"/>
      <c r="J50" s="69"/>
      <c r="K50" s="89"/>
      <c r="L50" s="29"/>
      <c r="M50" s="29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x14ac:dyDescent="0.2">
      <c r="A51" s="17">
        <f>A50+0.01</f>
        <v>16.010000000000002</v>
      </c>
      <c r="B51" s="171" t="s">
        <v>80</v>
      </c>
      <c r="C51" s="172"/>
      <c r="D51" s="7" t="s">
        <v>31</v>
      </c>
      <c r="E51" s="49">
        <f>'PH. 46'!E51+'PH. 42'!E51+'PH. 43'!E51+'PH. 53'!E51</f>
        <v>6</v>
      </c>
      <c r="F51" s="64">
        <v>2976</v>
      </c>
      <c r="G51" s="86">
        <f t="shared" ref="G51:G56" si="11">+F51*E51</f>
        <v>17856</v>
      </c>
      <c r="H51" s="66"/>
      <c r="I51" s="87"/>
      <c r="J51" s="66"/>
      <c r="K51" s="87"/>
      <c r="L51" s="29"/>
      <c r="M51" s="29"/>
      <c r="N51" s="3" t="s">
        <v>81</v>
      </c>
      <c r="P51" s="1"/>
      <c r="Q51" s="1"/>
      <c r="R51" s="1">
        <v>2</v>
      </c>
      <c r="S51" s="1">
        <v>1</v>
      </c>
      <c r="T51" s="1">
        <v>0</v>
      </c>
      <c r="U51" s="1">
        <v>1</v>
      </c>
      <c r="V51" s="1">
        <v>0</v>
      </c>
      <c r="W51" s="1">
        <v>1</v>
      </c>
      <c r="X51" s="1">
        <v>1</v>
      </c>
      <c r="Y51" s="1"/>
      <c r="Z51" s="1"/>
      <c r="AB51" s="3">
        <f t="shared" si="1"/>
        <v>6</v>
      </c>
    </row>
    <row r="52" spans="1:28" x14ac:dyDescent="0.2">
      <c r="A52" s="17">
        <f t="shared" ref="A52:A53" si="12">A51+0.01</f>
        <v>16.020000000000003</v>
      </c>
      <c r="B52" s="171" t="s">
        <v>82</v>
      </c>
      <c r="C52" s="172"/>
      <c r="D52" s="7" t="s">
        <v>31</v>
      </c>
      <c r="E52" s="49">
        <f>'PH. 46'!E52+'PH. 42'!E52+'PH. 43'!E52+'PH. 53'!E52</f>
        <v>1</v>
      </c>
      <c r="F52" s="64">
        <v>3200</v>
      </c>
      <c r="G52" s="86">
        <f t="shared" si="11"/>
        <v>3200</v>
      </c>
      <c r="H52" s="66"/>
      <c r="I52" s="87"/>
      <c r="J52" s="66"/>
      <c r="K52" s="87"/>
      <c r="L52" s="29"/>
      <c r="M52" s="29"/>
      <c r="N52" s="3" t="s">
        <v>83</v>
      </c>
      <c r="P52" s="1"/>
      <c r="Q52" s="1"/>
      <c r="R52" s="1">
        <v>0</v>
      </c>
      <c r="S52" s="1">
        <v>0</v>
      </c>
      <c r="T52" s="1">
        <v>0</v>
      </c>
      <c r="U52" s="1">
        <v>0</v>
      </c>
      <c r="V52" s="1">
        <v>1</v>
      </c>
      <c r="W52" s="1">
        <v>0</v>
      </c>
      <c r="X52" s="1">
        <v>0</v>
      </c>
      <c r="Y52" s="1"/>
      <c r="Z52" s="1"/>
      <c r="AB52" s="3">
        <f t="shared" si="1"/>
        <v>1</v>
      </c>
    </row>
    <row r="53" spans="1:28" x14ac:dyDescent="0.2">
      <c r="A53" s="17">
        <f t="shared" si="12"/>
        <v>16.030000000000005</v>
      </c>
      <c r="B53" s="171" t="s">
        <v>84</v>
      </c>
      <c r="C53" s="172"/>
      <c r="D53" s="7" t="s">
        <v>31</v>
      </c>
      <c r="E53" s="49">
        <f>'PH. 46'!E53+'PH. 42'!E53+'PH. 43'!E53+'PH. 53'!E53</f>
        <v>9</v>
      </c>
      <c r="F53" s="64">
        <v>3200</v>
      </c>
      <c r="G53" s="86">
        <f t="shared" si="11"/>
        <v>28800</v>
      </c>
      <c r="H53" s="66"/>
      <c r="I53" s="87"/>
      <c r="J53" s="66"/>
      <c r="K53" s="87"/>
      <c r="L53" s="29"/>
      <c r="M53" s="29"/>
      <c r="N53" s="3" t="s">
        <v>85</v>
      </c>
      <c r="P53" s="1"/>
      <c r="Q53" s="1"/>
      <c r="R53" s="1">
        <v>2</v>
      </c>
      <c r="S53" s="1">
        <v>2</v>
      </c>
      <c r="T53" s="1">
        <v>0</v>
      </c>
      <c r="U53" s="1">
        <v>1</v>
      </c>
      <c r="V53" s="1">
        <v>0</v>
      </c>
      <c r="W53" s="1">
        <v>2</v>
      </c>
      <c r="X53" s="1">
        <v>2</v>
      </c>
      <c r="Y53" s="1"/>
      <c r="Z53" s="1"/>
      <c r="AB53" s="3">
        <f t="shared" si="1"/>
        <v>9</v>
      </c>
    </row>
    <row r="54" spans="1:28" ht="13.5" customHeight="1" x14ac:dyDescent="0.2">
      <c r="A54" s="18">
        <f>A50+1</f>
        <v>17</v>
      </c>
      <c r="B54" s="171" t="s">
        <v>86</v>
      </c>
      <c r="C54" s="172"/>
      <c r="D54" s="7" t="s">
        <v>31</v>
      </c>
      <c r="E54" s="49">
        <f>'PH. 46'!E54+'PH. 42'!E54+'PH. 43'!E54+'PH. 53'!E54</f>
        <v>4</v>
      </c>
      <c r="F54" s="64">
        <v>10000</v>
      </c>
      <c r="G54" s="86">
        <f t="shared" si="11"/>
        <v>40000</v>
      </c>
      <c r="H54" s="66"/>
      <c r="I54" s="87"/>
      <c r="J54" s="66"/>
      <c r="K54" s="87"/>
      <c r="L54" s="29"/>
      <c r="M54" s="29"/>
      <c r="N54" s="3" t="s">
        <v>87</v>
      </c>
      <c r="P54" s="1"/>
      <c r="Q54" s="1"/>
      <c r="R54" s="1">
        <v>0</v>
      </c>
      <c r="S54" s="1">
        <v>1</v>
      </c>
      <c r="T54" s="1">
        <v>0</v>
      </c>
      <c r="U54" s="1">
        <v>1</v>
      </c>
      <c r="V54" s="1">
        <v>1</v>
      </c>
      <c r="W54" s="1">
        <v>0</v>
      </c>
      <c r="X54" s="1">
        <v>1</v>
      </c>
      <c r="Y54" s="1"/>
      <c r="Z54" s="1"/>
      <c r="AB54" s="3">
        <f t="shared" si="1"/>
        <v>4</v>
      </c>
    </row>
    <row r="55" spans="1:28" ht="13.5" customHeight="1" x14ac:dyDescent="0.2">
      <c r="A55" s="18">
        <f>A54+1</f>
        <v>18</v>
      </c>
      <c r="B55" s="171" t="s">
        <v>88</v>
      </c>
      <c r="C55" s="172"/>
      <c r="D55" s="7" t="s">
        <v>31</v>
      </c>
      <c r="E55" s="49">
        <f>'PH. 46'!E55+'PH. 42'!E55+'PH. 43'!E55+'PH. 53'!E55</f>
        <v>1</v>
      </c>
      <c r="F55" s="64">
        <v>1200</v>
      </c>
      <c r="G55" s="86">
        <f t="shared" si="11"/>
        <v>1200</v>
      </c>
      <c r="H55" s="66"/>
      <c r="I55" s="87"/>
      <c r="J55" s="66"/>
      <c r="K55" s="87"/>
      <c r="L55" s="29"/>
      <c r="M55" s="29"/>
      <c r="P55" s="1"/>
      <c r="Q55" s="1"/>
      <c r="R55" s="1">
        <v>0</v>
      </c>
      <c r="S55" s="1">
        <v>0</v>
      </c>
      <c r="T55" s="1">
        <v>1</v>
      </c>
      <c r="U55" s="1">
        <v>0</v>
      </c>
      <c r="V55" s="1">
        <v>0</v>
      </c>
      <c r="W55" s="1">
        <v>0</v>
      </c>
      <c r="X55" s="1">
        <v>0</v>
      </c>
      <c r="Y55" s="1"/>
      <c r="Z55" s="1"/>
      <c r="AB55" s="3">
        <f t="shared" si="1"/>
        <v>1</v>
      </c>
    </row>
    <row r="56" spans="1:28" x14ac:dyDescent="0.2">
      <c r="A56" s="18">
        <f>A55+1</f>
        <v>19</v>
      </c>
      <c r="B56" s="171" t="s">
        <v>107</v>
      </c>
      <c r="C56" s="172"/>
      <c r="D56" s="7" t="s">
        <v>31</v>
      </c>
      <c r="E56" s="49">
        <f>'PH. 46'!E56+'PH. 42'!E56+'PH. 43'!E56+'PH. 53'!E56</f>
        <v>1</v>
      </c>
      <c r="F56" s="64">
        <v>5800</v>
      </c>
      <c r="G56" s="86">
        <f t="shared" si="11"/>
        <v>5800</v>
      </c>
      <c r="H56" s="66"/>
      <c r="I56" s="87"/>
      <c r="J56" s="66"/>
      <c r="K56" s="87"/>
      <c r="L56" s="29"/>
      <c r="M56" s="29"/>
      <c r="N56" s="3" t="s">
        <v>89</v>
      </c>
      <c r="P56" s="1"/>
      <c r="Q56" s="1"/>
      <c r="R56" s="1">
        <v>0</v>
      </c>
      <c r="S56" s="1">
        <v>0</v>
      </c>
      <c r="T56" s="1">
        <v>0</v>
      </c>
      <c r="U56" s="1">
        <v>0</v>
      </c>
      <c r="V56" s="1">
        <v>1</v>
      </c>
      <c r="W56" s="1">
        <v>0</v>
      </c>
      <c r="X56" s="1">
        <v>0</v>
      </c>
      <c r="Y56" s="1"/>
      <c r="Z56" s="1"/>
      <c r="AB56" s="3">
        <f t="shared" si="1"/>
        <v>1</v>
      </c>
    </row>
    <row r="57" spans="1:28" x14ac:dyDescent="0.2">
      <c r="A57" s="27">
        <f>A56+1</f>
        <v>20</v>
      </c>
      <c r="B57" s="175" t="s">
        <v>90</v>
      </c>
      <c r="C57" s="176"/>
      <c r="D57" s="8"/>
      <c r="E57" s="52"/>
      <c r="F57" s="67"/>
      <c r="G57" s="88"/>
      <c r="H57" s="69"/>
      <c r="I57" s="89"/>
      <c r="J57" s="69"/>
      <c r="K57" s="89"/>
      <c r="L57" s="29"/>
      <c r="M57" s="29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8" x14ac:dyDescent="0.2">
      <c r="A58" s="6">
        <f>A57+0.01</f>
        <v>20.010000000000002</v>
      </c>
      <c r="B58" s="171" t="s">
        <v>91</v>
      </c>
      <c r="C58" s="172"/>
      <c r="D58" s="7" t="s">
        <v>44</v>
      </c>
      <c r="E58" s="49">
        <f>'PH. 46'!E58+'PH. 42'!E58+'PH. 43'!E58+'PH. 53'!E58</f>
        <v>36</v>
      </c>
      <c r="F58" s="64">
        <v>15</v>
      </c>
      <c r="G58" s="86">
        <f t="shared" ref="G58:G60" si="13">+F58*E58</f>
        <v>540</v>
      </c>
      <c r="H58" s="66"/>
      <c r="I58" s="87"/>
      <c r="J58" s="66"/>
      <c r="K58" s="87"/>
      <c r="L58" s="29"/>
      <c r="M58" s="29"/>
      <c r="P58" s="1"/>
      <c r="Q58" s="1"/>
      <c r="R58" s="1"/>
      <c r="S58" s="1"/>
      <c r="T58" s="1"/>
      <c r="U58" s="1"/>
      <c r="V58" s="1"/>
      <c r="W58" s="1"/>
      <c r="X58" s="1"/>
      <c r="Y58" s="1">
        <v>36</v>
      </c>
      <c r="Z58" s="1">
        <v>0</v>
      </c>
      <c r="AB58" s="3">
        <f t="shared" si="1"/>
        <v>36</v>
      </c>
    </row>
    <row r="59" spans="1:28" x14ac:dyDescent="0.2">
      <c r="A59" s="6">
        <f>A58+0.01</f>
        <v>20.020000000000003</v>
      </c>
      <c r="B59" s="171" t="s">
        <v>92</v>
      </c>
      <c r="C59" s="172"/>
      <c r="D59" s="7" t="s">
        <v>44</v>
      </c>
      <c r="E59" s="49">
        <f>'PH. 46'!E59+'PH. 42'!E59+'PH. 43'!E59+'PH. 53'!E59</f>
        <v>10</v>
      </c>
      <c r="F59" s="64">
        <v>10</v>
      </c>
      <c r="G59" s="86">
        <f t="shared" si="13"/>
        <v>100</v>
      </c>
      <c r="H59" s="66"/>
      <c r="I59" s="87"/>
      <c r="J59" s="66"/>
      <c r="K59" s="87"/>
      <c r="L59" s="29"/>
      <c r="M59" s="29"/>
      <c r="P59" s="1"/>
      <c r="Q59" s="1"/>
      <c r="R59" s="1"/>
      <c r="S59" s="1"/>
      <c r="T59" s="1"/>
      <c r="U59" s="1"/>
      <c r="V59" s="1"/>
      <c r="W59" s="1"/>
      <c r="X59" s="1"/>
      <c r="Y59" s="1">
        <v>10</v>
      </c>
      <c r="Z59" s="1">
        <v>0</v>
      </c>
      <c r="AB59" s="3">
        <f t="shared" si="1"/>
        <v>10</v>
      </c>
    </row>
    <row r="60" spans="1:28" x14ac:dyDescent="0.2">
      <c r="A60" s="18">
        <f>A57+1</f>
        <v>21</v>
      </c>
      <c r="B60" s="171" t="s">
        <v>93</v>
      </c>
      <c r="C60" s="172"/>
      <c r="D60" s="7" t="s">
        <v>94</v>
      </c>
      <c r="E60" s="54">
        <v>1</v>
      </c>
      <c r="F60" s="64">
        <v>18172</v>
      </c>
      <c r="G60" s="86">
        <f t="shared" si="13"/>
        <v>18172</v>
      </c>
      <c r="H60" s="66"/>
      <c r="I60" s="87"/>
      <c r="J60" s="66"/>
      <c r="K60" s="87"/>
      <c r="L60" s="29"/>
      <c r="M60" s="29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8" x14ac:dyDescent="0.2">
      <c r="A61" s="18">
        <f>A60+1</f>
        <v>22</v>
      </c>
      <c r="B61" s="171" t="s">
        <v>108</v>
      </c>
      <c r="C61" s="172"/>
      <c r="D61" s="7" t="s">
        <v>94</v>
      </c>
      <c r="E61" s="54">
        <v>1</v>
      </c>
      <c r="F61" s="64">
        <v>45871</v>
      </c>
      <c r="G61" s="86">
        <f>+F61*E61</f>
        <v>45871</v>
      </c>
      <c r="H61" s="66"/>
      <c r="I61" s="87"/>
      <c r="J61" s="66"/>
      <c r="K61" s="87"/>
      <c r="L61" s="29"/>
      <c r="M61" s="29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8" x14ac:dyDescent="0.2">
      <c r="A62" s="6" t="s">
        <v>5</v>
      </c>
      <c r="B62" s="171" t="s">
        <v>5</v>
      </c>
      <c r="C62" s="172"/>
      <c r="D62" s="7" t="s">
        <v>5</v>
      </c>
      <c r="E62" s="49" t="s">
        <v>5</v>
      </c>
      <c r="F62" s="74" t="s">
        <v>5</v>
      </c>
      <c r="G62" s="86"/>
      <c r="H62" s="49" t="s">
        <v>5</v>
      </c>
      <c r="I62" s="90"/>
      <c r="J62" s="49" t="s">
        <v>5</v>
      </c>
      <c r="K62" s="90"/>
      <c r="L62" s="30"/>
      <c r="M62" s="30"/>
    </row>
    <row r="63" spans="1:28" x14ac:dyDescent="0.2">
      <c r="A63" s="16">
        <f>A61+1</f>
        <v>23</v>
      </c>
      <c r="B63" s="171" t="s">
        <v>96</v>
      </c>
      <c r="C63" s="172"/>
      <c r="D63" s="22" t="s">
        <v>94</v>
      </c>
      <c r="E63" s="55">
        <v>1</v>
      </c>
      <c r="F63" s="74">
        <v>136162</v>
      </c>
      <c r="G63" s="86">
        <f t="shared" ref="G63:G64" si="14">+F63*E63</f>
        <v>136162</v>
      </c>
      <c r="H63" s="49" t="s">
        <v>5</v>
      </c>
      <c r="I63" s="91"/>
      <c r="J63" s="49" t="s">
        <v>5</v>
      </c>
      <c r="K63" s="91"/>
      <c r="L63" s="31"/>
      <c r="M63" s="31"/>
      <c r="N63" s="20">
        <v>0.1</v>
      </c>
    </row>
    <row r="64" spans="1:28" x14ac:dyDescent="0.2">
      <c r="A64" s="18">
        <f>A63+1</f>
        <v>24</v>
      </c>
      <c r="B64" s="171" t="s">
        <v>97</v>
      </c>
      <c r="C64" s="172"/>
      <c r="D64" s="7" t="s">
        <v>94</v>
      </c>
      <c r="E64" s="50">
        <v>1</v>
      </c>
      <c r="F64" s="75">
        <v>27232</v>
      </c>
      <c r="G64" s="86">
        <f t="shared" si="14"/>
        <v>27232</v>
      </c>
      <c r="H64" s="76" t="s">
        <v>5</v>
      </c>
      <c r="I64" s="92"/>
      <c r="J64" s="76" t="s">
        <v>5</v>
      </c>
      <c r="K64" s="92"/>
      <c r="L64" s="30"/>
      <c r="M64" s="30"/>
      <c r="N64" s="20">
        <v>0.02</v>
      </c>
    </row>
    <row r="65" spans="1:13" x14ac:dyDescent="0.2">
      <c r="A65" s="38" t="s">
        <v>5</v>
      </c>
      <c r="B65" s="169" t="s">
        <v>95</v>
      </c>
      <c r="C65" s="170"/>
      <c r="D65" s="39" t="s">
        <v>5</v>
      </c>
      <c r="E65" s="56"/>
      <c r="F65" s="78" t="s">
        <v>5</v>
      </c>
      <c r="G65" s="93">
        <f>SUM(G11:G64)</f>
        <v>1525018</v>
      </c>
      <c r="H65" s="77" t="s">
        <v>5</v>
      </c>
      <c r="I65" s="94"/>
      <c r="J65" s="77" t="s">
        <v>5</v>
      </c>
      <c r="K65" s="94"/>
      <c r="L65" s="30"/>
      <c r="M65" s="30"/>
    </row>
    <row r="66" spans="1:13" x14ac:dyDescent="0.2">
      <c r="A66" s="43" t="s">
        <v>5</v>
      </c>
      <c r="B66" s="171" t="s">
        <v>109</v>
      </c>
      <c r="C66" s="172"/>
      <c r="D66" s="7" t="s">
        <v>5</v>
      </c>
      <c r="E66" s="57">
        <v>0.1</v>
      </c>
      <c r="F66" s="74" t="s">
        <v>5</v>
      </c>
      <c r="G66" s="86">
        <f>+G65*E66</f>
        <v>152501.80000000002</v>
      </c>
      <c r="H66" s="49" t="s">
        <v>5</v>
      </c>
      <c r="I66" s="90"/>
      <c r="J66" s="49" t="s">
        <v>5</v>
      </c>
      <c r="K66" s="90"/>
      <c r="L66" s="30"/>
      <c r="M66" s="30"/>
    </row>
    <row r="67" spans="1:13" ht="13.5" thickBot="1" x14ac:dyDescent="0.25">
      <c r="A67" s="44">
        <f>A64+1</f>
        <v>25</v>
      </c>
      <c r="B67" s="173" t="s">
        <v>98</v>
      </c>
      <c r="C67" s="174"/>
      <c r="D67" s="45" t="s">
        <v>94</v>
      </c>
      <c r="E67" s="58" t="s">
        <v>5</v>
      </c>
      <c r="F67" s="83" t="s">
        <v>5</v>
      </c>
      <c r="G67" s="95">
        <f>SUM(G65:G66)</f>
        <v>1677519.8</v>
      </c>
      <c r="H67" s="84" t="s">
        <v>5</v>
      </c>
      <c r="I67" s="96"/>
      <c r="J67" s="84" t="s">
        <v>5</v>
      </c>
      <c r="K67" s="96"/>
      <c r="L67" s="32"/>
      <c r="M67" s="32"/>
    </row>
    <row r="68" spans="1:13" x14ac:dyDescent="0.2">
      <c r="A68" s="24"/>
    </row>
    <row r="70" spans="1:13" ht="15" x14ac:dyDescent="0.25">
      <c r="A70" s="154" t="s">
        <v>116</v>
      </c>
      <c r="B70" s="154"/>
      <c r="C70" s="154"/>
      <c r="D70" s="154"/>
    </row>
    <row r="71" spans="1:13" ht="15" x14ac:dyDescent="0.25">
      <c r="A71" s="98"/>
      <c r="B71" s="98"/>
      <c r="C71" s="98"/>
      <c r="D71" s="98"/>
    </row>
    <row r="72" spans="1:13" ht="15" x14ac:dyDescent="0.25">
      <c r="A72" s="98"/>
      <c r="B72" s="98"/>
      <c r="C72" s="98"/>
      <c r="D72" s="98"/>
    </row>
    <row r="73" spans="1:13" ht="15" x14ac:dyDescent="0.25">
      <c r="A73" s="154" t="s">
        <v>117</v>
      </c>
      <c r="B73" s="154"/>
      <c r="C73" s="154"/>
      <c r="D73" s="154"/>
    </row>
    <row r="75" spans="1:13" ht="63.75" customHeight="1" x14ac:dyDescent="0.2">
      <c r="A75" s="155" t="s">
        <v>100</v>
      </c>
      <c r="B75" s="156"/>
      <c r="C75" s="156"/>
    </row>
  </sheetData>
  <mergeCells count="66">
    <mergeCell ref="A1:E4"/>
    <mergeCell ref="A5:E7"/>
    <mergeCell ref="F1:G7"/>
    <mergeCell ref="B11:C11"/>
    <mergeCell ref="B12:C12"/>
    <mergeCell ref="B13:C13"/>
    <mergeCell ref="B14:C14"/>
    <mergeCell ref="B9:C9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51:C51"/>
    <mergeCell ref="B52:C52"/>
    <mergeCell ref="B45:C45"/>
    <mergeCell ref="B46:C46"/>
    <mergeCell ref="B47:C47"/>
    <mergeCell ref="B48:C48"/>
    <mergeCell ref="B49:C49"/>
    <mergeCell ref="B58:C58"/>
    <mergeCell ref="B59:C59"/>
    <mergeCell ref="B50:C50"/>
    <mergeCell ref="B53:C53"/>
    <mergeCell ref="B54:C54"/>
    <mergeCell ref="A70:D70"/>
    <mergeCell ref="A73:D73"/>
    <mergeCell ref="A75:C75"/>
    <mergeCell ref="H1:K7"/>
    <mergeCell ref="A8:K8"/>
    <mergeCell ref="B65:C65"/>
    <mergeCell ref="B66:C66"/>
    <mergeCell ref="B67:C67"/>
    <mergeCell ref="B60:C60"/>
    <mergeCell ref="B61:C61"/>
    <mergeCell ref="B62:C62"/>
    <mergeCell ref="B63:C63"/>
    <mergeCell ref="B64:C64"/>
    <mergeCell ref="B55:C55"/>
    <mergeCell ref="B56:C56"/>
    <mergeCell ref="B57:C57"/>
  </mergeCells>
  <phoneticPr fontId="3" type="noConversion"/>
  <printOptions horizontalCentered="1"/>
  <pageMargins left="0.25" right="0.25" top="0.75" bottom="0.75" header="0.3" footer="0.3"/>
  <pageSetup scale="48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90DC-7BD4-49B7-A7F6-027F12256622}">
  <sheetPr>
    <tabColor theme="8" tint="0.79998168889431442"/>
    <pageSetUpPr fitToPage="1"/>
  </sheetPr>
  <dimension ref="A1:Z77"/>
  <sheetViews>
    <sheetView tabSelected="1" zoomScaleNormal="100" zoomScaleSheetLayoutView="100" workbookViewId="0">
      <selection activeCell="H1" sqref="H1:K7"/>
    </sheetView>
  </sheetViews>
  <sheetFormatPr defaultColWidth="8.33203125" defaultRowHeight="12.75" x14ac:dyDescent="0.2"/>
  <cols>
    <col min="1" max="1" width="5.77734375" style="1" customWidth="1"/>
    <col min="2" max="2" width="20.6640625" style="3" customWidth="1"/>
    <col min="3" max="3" width="30.77734375" style="3" customWidth="1"/>
    <col min="4" max="4" width="5.77734375" style="1" customWidth="1"/>
    <col min="5" max="5" width="9.77734375" style="59" customWidth="1"/>
    <col min="6" max="7" width="12.77734375" style="82" hidden="1" customWidth="1"/>
    <col min="8" max="11" width="12.77734375" style="126" customWidth="1"/>
    <col min="12" max="13" width="10" style="5" customWidth="1"/>
    <col min="14" max="14" width="7.5546875" style="3" hidden="1" customWidth="1"/>
    <col min="15" max="20" width="0" style="3" hidden="1" customWidth="1"/>
    <col min="21" max="16384" width="8.33203125" style="3"/>
  </cols>
  <sheetData>
    <row r="1" spans="1:26" ht="15.95" customHeight="1" x14ac:dyDescent="0.2">
      <c r="A1" s="213" t="s">
        <v>127</v>
      </c>
      <c r="B1" s="214"/>
      <c r="C1" s="214"/>
      <c r="D1" s="214"/>
      <c r="E1" s="214"/>
      <c r="F1" s="190" t="s">
        <v>110</v>
      </c>
      <c r="G1" s="191"/>
      <c r="H1" s="199"/>
      <c r="I1" s="200"/>
      <c r="J1" s="200"/>
      <c r="K1" s="201"/>
      <c r="L1" s="36"/>
      <c r="M1" s="36"/>
    </row>
    <row r="2" spans="1:26" ht="15.95" customHeight="1" x14ac:dyDescent="0.2">
      <c r="A2" s="215"/>
      <c r="B2" s="216"/>
      <c r="C2" s="216"/>
      <c r="D2" s="216"/>
      <c r="E2" s="216"/>
      <c r="F2" s="192"/>
      <c r="G2" s="193"/>
      <c r="H2" s="202"/>
      <c r="I2" s="203"/>
      <c r="J2" s="203"/>
      <c r="K2" s="204"/>
      <c r="L2" s="36"/>
      <c r="M2" s="36"/>
    </row>
    <row r="3" spans="1:26" ht="15.95" customHeight="1" x14ac:dyDescent="0.2">
      <c r="A3" s="215"/>
      <c r="B3" s="216"/>
      <c r="C3" s="216"/>
      <c r="D3" s="216"/>
      <c r="E3" s="216"/>
      <c r="F3" s="192"/>
      <c r="G3" s="193"/>
      <c r="H3" s="202"/>
      <c r="I3" s="203"/>
      <c r="J3" s="203"/>
      <c r="K3" s="204"/>
      <c r="L3" s="36"/>
      <c r="M3" s="36"/>
    </row>
    <row r="4" spans="1:26" s="11" customFormat="1" ht="15.95" customHeight="1" x14ac:dyDescent="0.2">
      <c r="A4" s="215"/>
      <c r="B4" s="216"/>
      <c r="C4" s="216"/>
      <c r="D4" s="216"/>
      <c r="E4" s="216"/>
      <c r="F4" s="192"/>
      <c r="G4" s="193"/>
      <c r="H4" s="202"/>
      <c r="I4" s="203"/>
      <c r="J4" s="203"/>
      <c r="K4" s="204"/>
      <c r="L4" s="36"/>
      <c r="M4" s="36"/>
    </row>
    <row r="5" spans="1:26" ht="24.95" customHeight="1" x14ac:dyDescent="0.2">
      <c r="A5" s="187" t="s">
        <v>100</v>
      </c>
      <c r="B5" s="186"/>
      <c r="C5" s="186"/>
      <c r="D5" s="186"/>
      <c r="E5" s="186"/>
      <c r="F5" s="192"/>
      <c r="G5" s="193"/>
      <c r="H5" s="202"/>
      <c r="I5" s="203"/>
      <c r="J5" s="203"/>
      <c r="K5" s="204"/>
      <c r="L5" s="36"/>
      <c r="M5" s="36"/>
    </row>
    <row r="6" spans="1:26" ht="24.95" customHeight="1" x14ac:dyDescent="0.2">
      <c r="A6" s="185"/>
      <c r="B6" s="186"/>
      <c r="C6" s="186"/>
      <c r="D6" s="186"/>
      <c r="E6" s="186"/>
      <c r="F6" s="192"/>
      <c r="G6" s="193"/>
      <c r="H6" s="202"/>
      <c r="I6" s="203"/>
      <c r="J6" s="203"/>
      <c r="K6" s="204"/>
      <c r="L6" s="36"/>
      <c r="M6" s="36"/>
    </row>
    <row r="7" spans="1:26" ht="24.95" customHeight="1" thickBot="1" x14ac:dyDescent="0.25">
      <c r="A7" s="188"/>
      <c r="B7" s="189"/>
      <c r="C7" s="189"/>
      <c r="D7" s="189"/>
      <c r="E7" s="189"/>
      <c r="F7" s="194"/>
      <c r="G7" s="195"/>
      <c r="H7" s="205"/>
      <c r="I7" s="206"/>
      <c r="J7" s="206"/>
      <c r="K7" s="207"/>
      <c r="L7" s="36"/>
      <c r="M7" s="36"/>
    </row>
    <row r="8" spans="1:26" s="4" customFormat="1" ht="19.5" customHeight="1" thickBot="1" x14ac:dyDescent="0.25">
      <c r="A8" s="166" t="s">
        <v>0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34"/>
      <c r="M8" s="34"/>
    </row>
    <row r="9" spans="1:26" ht="65.099999999999994" customHeight="1" thickBot="1" x14ac:dyDescent="0.25">
      <c r="A9" s="99" t="s">
        <v>1</v>
      </c>
      <c r="B9" s="211" t="s">
        <v>2</v>
      </c>
      <c r="C9" s="212"/>
      <c r="D9" s="100" t="s">
        <v>3</v>
      </c>
      <c r="E9" s="47" t="s">
        <v>115</v>
      </c>
      <c r="F9" s="60" t="s">
        <v>111</v>
      </c>
      <c r="G9" s="60" t="s">
        <v>112</v>
      </c>
      <c r="H9" s="107" t="s">
        <v>111</v>
      </c>
      <c r="I9" s="107" t="s">
        <v>112</v>
      </c>
      <c r="J9" s="107" t="s">
        <v>113</v>
      </c>
      <c r="K9" s="108" t="s">
        <v>114</v>
      </c>
      <c r="L9" s="35"/>
      <c r="M9" s="35"/>
    </row>
    <row r="10" spans="1:26" x14ac:dyDescent="0.2">
      <c r="A10" s="26">
        <f>1</f>
        <v>1</v>
      </c>
      <c r="B10" s="41" t="s">
        <v>4</v>
      </c>
      <c r="C10" s="42"/>
      <c r="D10" s="12" t="s">
        <v>5</v>
      </c>
      <c r="E10" s="48" t="s">
        <v>5</v>
      </c>
      <c r="F10" s="62" t="s">
        <v>5</v>
      </c>
      <c r="G10" s="63" t="s">
        <v>5</v>
      </c>
      <c r="H10" s="109" t="s">
        <v>5</v>
      </c>
      <c r="I10" s="110" t="s">
        <v>5</v>
      </c>
      <c r="J10" s="109" t="s">
        <v>5</v>
      </c>
      <c r="K10" s="110" t="s">
        <v>5</v>
      </c>
      <c r="L10" s="33"/>
      <c r="M10" s="33"/>
      <c r="N10" s="5"/>
      <c r="R10" s="3" t="s">
        <v>8</v>
      </c>
      <c r="S10" s="3" t="s">
        <v>9</v>
      </c>
      <c r="X10" s="1"/>
      <c r="Y10" s="1"/>
      <c r="Z10" s="1"/>
    </row>
    <row r="11" spans="1:26" x14ac:dyDescent="0.2">
      <c r="A11" s="17">
        <f>A10+0.01</f>
        <v>1.01</v>
      </c>
      <c r="B11" s="171" t="s">
        <v>17</v>
      </c>
      <c r="C11" s="172"/>
      <c r="D11" s="7" t="s">
        <v>18</v>
      </c>
      <c r="E11" s="49">
        <f>SUM(P11:Z11)</f>
        <v>24</v>
      </c>
      <c r="F11" s="64">
        <v>165</v>
      </c>
      <c r="G11" s="65">
        <f>+F11*E11</f>
        <v>3960</v>
      </c>
      <c r="H11" s="111"/>
      <c r="I11" s="112"/>
      <c r="J11" s="111"/>
      <c r="K11" s="112"/>
      <c r="L11" s="29"/>
      <c r="M11" s="29"/>
      <c r="N11" s="5" t="s">
        <v>19</v>
      </c>
      <c r="P11" s="1"/>
      <c r="Q11" s="1"/>
      <c r="R11" s="1">
        <v>14.6</v>
      </c>
      <c r="S11" s="1">
        <v>9.4</v>
      </c>
      <c r="T11" s="1"/>
      <c r="U11" s="1"/>
      <c r="V11" s="1"/>
      <c r="W11" s="1"/>
      <c r="X11" s="1"/>
      <c r="Y11" s="1"/>
      <c r="Z11" s="1"/>
    </row>
    <row r="12" spans="1:26" x14ac:dyDescent="0.2">
      <c r="A12" s="17">
        <f>A11+0.01</f>
        <v>1.02</v>
      </c>
      <c r="B12" s="171" t="s">
        <v>20</v>
      </c>
      <c r="C12" s="172"/>
      <c r="D12" s="7" t="s">
        <v>18</v>
      </c>
      <c r="E12" s="49">
        <f>SUM(P12:Z12)</f>
        <v>50</v>
      </c>
      <c r="F12" s="64">
        <v>84</v>
      </c>
      <c r="G12" s="65">
        <f t="shared" ref="G12:G16" si="0">+F12*E12</f>
        <v>4200</v>
      </c>
      <c r="H12" s="111"/>
      <c r="I12" s="112"/>
      <c r="J12" s="111"/>
      <c r="K12" s="112"/>
      <c r="L12" s="29"/>
      <c r="M12" s="29"/>
      <c r="N12" s="5" t="s">
        <v>21</v>
      </c>
      <c r="P12" s="1"/>
      <c r="Q12" s="1"/>
      <c r="R12" s="1">
        <v>30.5</v>
      </c>
      <c r="S12" s="1">
        <v>19.5</v>
      </c>
      <c r="T12" s="1"/>
      <c r="U12" s="1"/>
      <c r="V12" s="1"/>
      <c r="W12" s="1"/>
      <c r="X12" s="1"/>
      <c r="Y12" s="1"/>
      <c r="Z12" s="1"/>
    </row>
    <row r="13" spans="1:26" x14ac:dyDescent="0.2">
      <c r="A13" s="17">
        <f>A12+0.01</f>
        <v>1.03</v>
      </c>
      <c r="B13" s="171" t="s">
        <v>22</v>
      </c>
      <c r="C13" s="172"/>
      <c r="D13" s="7" t="s">
        <v>18</v>
      </c>
      <c r="E13" s="49">
        <f t="shared" ref="E13:E15" si="1">SUM(P13:Z13)</f>
        <v>521</v>
      </c>
      <c r="F13" s="64">
        <v>52</v>
      </c>
      <c r="G13" s="65">
        <f t="shared" si="0"/>
        <v>27092</v>
      </c>
      <c r="H13" s="111"/>
      <c r="I13" s="112"/>
      <c r="J13" s="111"/>
      <c r="K13" s="112"/>
      <c r="L13" s="29"/>
      <c r="M13" s="29"/>
      <c r="N13" s="5" t="s">
        <v>23</v>
      </c>
      <c r="P13" s="1"/>
      <c r="Q13" s="1"/>
      <c r="R13" s="1">
        <v>341.7</v>
      </c>
      <c r="S13" s="1">
        <v>179.3</v>
      </c>
      <c r="T13" s="1"/>
      <c r="U13" s="1"/>
      <c r="V13" s="1"/>
      <c r="W13" s="1"/>
      <c r="X13" s="1"/>
      <c r="Y13" s="1"/>
      <c r="Z13" s="1"/>
    </row>
    <row r="14" spans="1:26" x14ac:dyDescent="0.2">
      <c r="A14" s="18">
        <f>A10+1</f>
        <v>2</v>
      </c>
      <c r="B14" s="171" t="s">
        <v>24</v>
      </c>
      <c r="C14" s="172"/>
      <c r="D14" s="7" t="s">
        <v>18</v>
      </c>
      <c r="E14" s="49">
        <f t="shared" si="1"/>
        <v>0</v>
      </c>
      <c r="F14" s="64">
        <v>167</v>
      </c>
      <c r="G14" s="65">
        <f t="shared" si="0"/>
        <v>0</v>
      </c>
      <c r="H14" s="111"/>
      <c r="I14" s="112"/>
      <c r="J14" s="111"/>
      <c r="K14" s="112"/>
      <c r="L14" s="29"/>
      <c r="M14" s="29"/>
      <c r="N14" s="3" t="s">
        <v>25</v>
      </c>
      <c r="P14" s="1"/>
      <c r="Q14" s="1"/>
      <c r="R14" s="1">
        <v>0</v>
      </c>
      <c r="S14" s="1">
        <v>0</v>
      </c>
      <c r="T14" s="1"/>
      <c r="U14" s="1"/>
      <c r="V14" s="1"/>
      <c r="W14" s="1"/>
      <c r="X14" s="1"/>
      <c r="Y14" s="1"/>
      <c r="Z14" s="1"/>
    </row>
    <row r="15" spans="1:26" x14ac:dyDescent="0.2">
      <c r="A15" s="18">
        <f>A14+1</f>
        <v>3</v>
      </c>
      <c r="B15" s="171" t="s">
        <v>101</v>
      </c>
      <c r="C15" s="172"/>
      <c r="D15" s="7" t="s">
        <v>18</v>
      </c>
      <c r="E15" s="49">
        <f t="shared" si="1"/>
        <v>20</v>
      </c>
      <c r="F15" s="64">
        <v>13</v>
      </c>
      <c r="G15" s="65">
        <f t="shared" si="0"/>
        <v>260</v>
      </c>
      <c r="H15" s="111"/>
      <c r="I15" s="112"/>
      <c r="J15" s="111"/>
      <c r="K15" s="112"/>
      <c r="L15" s="29"/>
      <c r="M15" s="29"/>
      <c r="N15" s="3" t="s">
        <v>26</v>
      </c>
      <c r="P15" s="1"/>
      <c r="Q15" s="1"/>
      <c r="R15" s="1">
        <v>10</v>
      </c>
      <c r="S15" s="1">
        <v>10</v>
      </c>
      <c r="T15" s="1"/>
      <c r="U15" s="1"/>
      <c r="V15" s="1"/>
      <c r="W15" s="1"/>
      <c r="X15" s="1"/>
      <c r="Y15" s="1"/>
      <c r="Z15" s="1"/>
    </row>
    <row r="16" spans="1:26" x14ac:dyDescent="0.2">
      <c r="A16" s="18">
        <f>A15+1</f>
        <v>4</v>
      </c>
      <c r="B16" s="171" t="s">
        <v>27</v>
      </c>
      <c r="C16" s="172"/>
      <c r="D16" s="7" t="s">
        <v>28</v>
      </c>
      <c r="E16" s="49">
        <f>ROUNDUP(SUM(P16:Z16),0)</f>
        <v>2</v>
      </c>
      <c r="F16" s="64">
        <v>1575</v>
      </c>
      <c r="G16" s="65">
        <f t="shared" si="0"/>
        <v>3150</v>
      </c>
      <c r="H16" s="111"/>
      <c r="I16" s="112"/>
      <c r="J16" s="111"/>
      <c r="K16" s="112"/>
      <c r="L16" s="29"/>
      <c r="M16" s="29"/>
      <c r="N16" s="3" t="s">
        <v>29</v>
      </c>
      <c r="P16" s="1"/>
      <c r="Q16" s="1"/>
      <c r="R16" s="1">
        <v>0</v>
      </c>
      <c r="S16" s="1">
        <v>1.8</v>
      </c>
      <c r="T16" s="1"/>
      <c r="U16" s="1"/>
      <c r="V16" s="1"/>
      <c r="W16" s="1"/>
      <c r="X16" s="1"/>
      <c r="Y16" s="1"/>
      <c r="Z16" s="1"/>
    </row>
    <row r="17" spans="1:26" x14ac:dyDescent="0.2">
      <c r="A17" s="27">
        <f>A16+1</f>
        <v>5</v>
      </c>
      <c r="B17" s="175" t="s">
        <v>102</v>
      </c>
      <c r="C17" s="176"/>
      <c r="D17" s="8"/>
      <c r="E17" s="51"/>
      <c r="F17" s="67"/>
      <c r="G17" s="68"/>
      <c r="H17" s="113"/>
      <c r="I17" s="114"/>
      <c r="J17" s="113"/>
      <c r="K17" s="114"/>
      <c r="L17" s="29"/>
      <c r="M17" s="29"/>
      <c r="N17" s="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6">
        <f>A17+0.01</f>
        <v>5.01</v>
      </c>
      <c r="B18" s="171" t="s">
        <v>30</v>
      </c>
      <c r="C18" s="172"/>
      <c r="D18" s="7" t="s">
        <v>31</v>
      </c>
      <c r="E18" s="49">
        <f t="shared" ref="E18:E24" si="2">SUM(P18:Z18)</f>
        <v>18</v>
      </c>
      <c r="F18" s="64">
        <v>3209</v>
      </c>
      <c r="G18" s="65">
        <f t="shared" ref="G18:G20" si="3">+F18*E18</f>
        <v>57762</v>
      </c>
      <c r="H18" s="111"/>
      <c r="I18" s="112"/>
      <c r="J18" s="111"/>
      <c r="K18" s="112"/>
      <c r="L18" s="29"/>
      <c r="M18" s="29"/>
      <c r="N18" s="5" t="s">
        <v>32</v>
      </c>
      <c r="P18" s="1"/>
      <c r="Q18" s="1"/>
      <c r="R18" s="1">
        <v>9</v>
      </c>
      <c r="S18" s="1">
        <v>9</v>
      </c>
      <c r="T18" s="1"/>
      <c r="U18" s="1"/>
      <c r="V18" s="1"/>
      <c r="W18" s="1"/>
      <c r="X18" s="1"/>
      <c r="Y18" s="1"/>
      <c r="Z18" s="1"/>
    </row>
    <row r="19" spans="1:26" x14ac:dyDescent="0.2">
      <c r="A19" s="6">
        <f>A18+0.01</f>
        <v>5.0199999999999996</v>
      </c>
      <c r="B19" s="171" t="s">
        <v>33</v>
      </c>
      <c r="C19" s="172"/>
      <c r="D19" s="7" t="s">
        <v>31</v>
      </c>
      <c r="E19" s="49">
        <f t="shared" si="2"/>
        <v>0</v>
      </c>
      <c r="F19" s="64">
        <v>500</v>
      </c>
      <c r="G19" s="65">
        <f t="shared" si="3"/>
        <v>0</v>
      </c>
      <c r="H19" s="111"/>
      <c r="I19" s="112"/>
      <c r="J19" s="111"/>
      <c r="K19" s="112"/>
      <c r="L19" s="29"/>
      <c r="M19" s="29"/>
      <c r="N19" s="5" t="s">
        <v>34</v>
      </c>
      <c r="P19" s="1"/>
      <c r="Q19" s="1"/>
      <c r="R19" s="1">
        <v>0</v>
      </c>
      <c r="S19" s="1">
        <v>0</v>
      </c>
      <c r="T19" s="1"/>
      <c r="U19" s="1"/>
      <c r="V19" s="1"/>
      <c r="W19" s="1"/>
      <c r="X19" s="1"/>
      <c r="Y19" s="1"/>
      <c r="Z19" s="1"/>
    </row>
    <row r="20" spans="1:26" x14ac:dyDescent="0.2">
      <c r="A20" s="18">
        <f>A17+1</f>
        <v>6</v>
      </c>
      <c r="B20" s="171" t="s">
        <v>35</v>
      </c>
      <c r="C20" s="172"/>
      <c r="D20" s="7" t="s">
        <v>31</v>
      </c>
      <c r="E20" s="49">
        <f>SUM(P20:Z20)</f>
        <v>2</v>
      </c>
      <c r="F20" s="64">
        <v>48</v>
      </c>
      <c r="G20" s="65">
        <f t="shared" si="3"/>
        <v>96</v>
      </c>
      <c r="H20" s="111"/>
      <c r="I20" s="112"/>
      <c r="J20" s="111"/>
      <c r="K20" s="112"/>
      <c r="L20" s="29"/>
      <c r="M20" s="29"/>
      <c r="N20" s="5"/>
      <c r="P20" s="1"/>
      <c r="Q20" s="1"/>
      <c r="R20" s="1">
        <f>ROUNDUP(SUM(R18:X19)/10,0)</f>
        <v>2</v>
      </c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27">
        <f>A20+1</f>
        <v>7</v>
      </c>
      <c r="B21" s="179" t="s">
        <v>36</v>
      </c>
      <c r="C21" s="180"/>
      <c r="D21" s="37"/>
      <c r="E21" s="52"/>
      <c r="F21" s="67"/>
      <c r="G21" s="68"/>
      <c r="H21" s="113"/>
      <c r="I21" s="114"/>
      <c r="J21" s="113"/>
      <c r="K21" s="114"/>
      <c r="L21" s="29"/>
      <c r="M21" s="2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6">
        <f>A21+0.01</f>
        <v>7.01</v>
      </c>
      <c r="B22" s="171" t="s">
        <v>37</v>
      </c>
      <c r="C22" s="172"/>
      <c r="D22" s="7" t="s">
        <v>31</v>
      </c>
      <c r="E22" s="49">
        <f t="shared" si="2"/>
        <v>4</v>
      </c>
      <c r="F22" s="64">
        <v>781</v>
      </c>
      <c r="G22" s="65">
        <f t="shared" ref="G22:G24" si="4">+F22*E22</f>
        <v>3124</v>
      </c>
      <c r="H22" s="111"/>
      <c r="I22" s="112"/>
      <c r="J22" s="111"/>
      <c r="K22" s="112"/>
      <c r="L22" s="29"/>
      <c r="M22" s="29"/>
      <c r="N22" s="5" t="s">
        <v>38</v>
      </c>
      <c r="P22" s="1"/>
      <c r="Q22" s="1"/>
      <c r="R22" s="1">
        <v>4</v>
      </c>
      <c r="S22" s="1">
        <v>0</v>
      </c>
      <c r="T22" s="1"/>
      <c r="U22" s="1"/>
      <c r="V22" s="1"/>
      <c r="W22" s="1"/>
      <c r="X22" s="1"/>
      <c r="Y22" s="1"/>
      <c r="Z22" s="1"/>
    </row>
    <row r="23" spans="1:26" x14ac:dyDescent="0.2">
      <c r="A23" s="6">
        <f>A22+0.01</f>
        <v>7.02</v>
      </c>
      <c r="B23" s="171" t="s">
        <v>39</v>
      </c>
      <c r="C23" s="172"/>
      <c r="D23" s="7" t="s">
        <v>31</v>
      </c>
      <c r="E23" s="49">
        <f t="shared" si="2"/>
        <v>1</v>
      </c>
      <c r="F23" s="64">
        <v>784</v>
      </c>
      <c r="G23" s="65">
        <f t="shared" si="4"/>
        <v>784</v>
      </c>
      <c r="H23" s="111"/>
      <c r="I23" s="112"/>
      <c r="J23" s="111"/>
      <c r="K23" s="112"/>
      <c r="L23" s="29"/>
      <c r="M23" s="29"/>
      <c r="N23" s="3" t="s">
        <v>40</v>
      </c>
      <c r="P23" s="1"/>
      <c r="Q23" s="1"/>
      <c r="R23" s="1">
        <v>0</v>
      </c>
      <c r="S23" s="1">
        <v>1</v>
      </c>
      <c r="T23" s="1"/>
      <c r="U23" s="1"/>
      <c r="V23" s="1"/>
      <c r="W23" s="1"/>
      <c r="X23" s="1"/>
      <c r="Y23" s="1"/>
      <c r="Z23" s="1"/>
    </row>
    <row r="24" spans="1:26" x14ac:dyDescent="0.2">
      <c r="A24" s="6">
        <f>A23+0.01</f>
        <v>7.0299999999999994</v>
      </c>
      <c r="B24" s="171" t="s">
        <v>41</v>
      </c>
      <c r="C24" s="172"/>
      <c r="D24" s="7" t="s">
        <v>31</v>
      </c>
      <c r="E24" s="49">
        <f t="shared" si="2"/>
        <v>2</v>
      </c>
      <c r="F24" s="64">
        <v>720</v>
      </c>
      <c r="G24" s="65">
        <f t="shared" si="4"/>
        <v>1440</v>
      </c>
      <c r="H24" s="111"/>
      <c r="I24" s="112"/>
      <c r="J24" s="111"/>
      <c r="K24" s="112"/>
      <c r="L24" s="29"/>
      <c r="M24" s="29"/>
      <c r="P24" s="1"/>
      <c r="Q24" s="1"/>
      <c r="R24" s="1">
        <v>0</v>
      </c>
      <c r="S24" s="1">
        <v>2</v>
      </c>
      <c r="T24" s="1"/>
      <c r="U24" s="1"/>
      <c r="V24" s="1"/>
      <c r="W24" s="1"/>
      <c r="X24" s="1"/>
      <c r="Y24" s="1"/>
      <c r="Z24" s="1"/>
    </row>
    <row r="25" spans="1:26" x14ac:dyDescent="0.2">
      <c r="A25" s="27">
        <f>A21+1</f>
        <v>8</v>
      </c>
      <c r="B25" s="175" t="s">
        <v>42</v>
      </c>
      <c r="C25" s="176"/>
      <c r="D25" s="8"/>
      <c r="E25" s="52"/>
      <c r="F25" s="67"/>
      <c r="G25" s="68"/>
      <c r="H25" s="113"/>
      <c r="I25" s="114"/>
      <c r="J25" s="113"/>
      <c r="K25" s="114"/>
      <c r="L25" s="29"/>
      <c r="M25" s="2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6">
        <f>A25+0.01</f>
        <v>8.01</v>
      </c>
      <c r="B26" s="171" t="s">
        <v>43</v>
      </c>
      <c r="C26" s="172"/>
      <c r="D26" s="7" t="s">
        <v>44</v>
      </c>
      <c r="E26" s="49">
        <f t="shared" ref="E26:E28" si="5">SUM(P26:Z26)</f>
        <v>21</v>
      </c>
      <c r="F26" s="64">
        <v>123</v>
      </c>
      <c r="G26" s="65">
        <f t="shared" ref="G26:G29" si="6">+F26*E26</f>
        <v>2583</v>
      </c>
      <c r="H26" s="111"/>
      <c r="I26" s="112"/>
      <c r="J26" s="111"/>
      <c r="K26" s="112"/>
      <c r="L26" s="29"/>
      <c r="M26" s="29"/>
      <c r="N26" s="5" t="s">
        <v>45</v>
      </c>
      <c r="P26" s="1"/>
      <c r="Q26" s="1"/>
      <c r="R26" s="1">
        <v>21</v>
      </c>
      <c r="S26" s="1">
        <v>0</v>
      </c>
      <c r="T26" s="1"/>
      <c r="U26" s="1"/>
      <c r="V26" s="1"/>
      <c r="W26" s="1"/>
      <c r="X26" s="1"/>
      <c r="Y26" s="1"/>
      <c r="Z26" s="1"/>
    </row>
    <row r="27" spans="1:26" x14ac:dyDescent="0.2">
      <c r="A27" s="6">
        <f t="shared" ref="A27:A29" si="7">A26+0.01</f>
        <v>8.02</v>
      </c>
      <c r="B27" s="171" t="s">
        <v>46</v>
      </c>
      <c r="C27" s="172"/>
      <c r="D27" s="7" t="s">
        <v>44</v>
      </c>
      <c r="E27" s="49">
        <f t="shared" si="5"/>
        <v>84</v>
      </c>
      <c r="F27" s="64">
        <v>155</v>
      </c>
      <c r="G27" s="65">
        <f t="shared" si="6"/>
        <v>13020</v>
      </c>
      <c r="H27" s="111"/>
      <c r="I27" s="112"/>
      <c r="J27" s="111"/>
      <c r="K27" s="112"/>
      <c r="L27" s="29"/>
      <c r="M27" s="29"/>
      <c r="N27" s="5" t="s">
        <v>47</v>
      </c>
      <c r="P27" s="1"/>
      <c r="Q27" s="1"/>
      <c r="R27" s="1">
        <v>43</v>
      </c>
      <c r="S27" s="1">
        <v>41</v>
      </c>
      <c r="T27" s="1"/>
      <c r="U27" s="1"/>
      <c r="V27" s="1"/>
      <c r="W27" s="1"/>
      <c r="X27" s="1"/>
      <c r="Y27" s="1"/>
      <c r="Z27" s="1"/>
    </row>
    <row r="28" spans="1:26" x14ac:dyDescent="0.2">
      <c r="A28" s="6">
        <f t="shared" si="7"/>
        <v>8.0299999999999994</v>
      </c>
      <c r="B28" s="171" t="s">
        <v>48</v>
      </c>
      <c r="C28" s="172"/>
      <c r="D28" s="7" t="s">
        <v>44</v>
      </c>
      <c r="E28" s="49">
        <f t="shared" si="5"/>
        <v>510</v>
      </c>
      <c r="F28" s="64">
        <v>236</v>
      </c>
      <c r="G28" s="65">
        <f t="shared" si="6"/>
        <v>120360</v>
      </c>
      <c r="H28" s="111"/>
      <c r="I28" s="112"/>
      <c r="J28" s="111"/>
      <c r="K28" s="112"/>
      <c r="L28" s="29"/>
      <c r="M28" s="29"/>
      <c r="N28" s="5" t="s">
        <v>49</v>
      </c>
      <c r="P28" s="1"/>
      <c r="Q28" s="1"/>
      <c r="R28" s="1">
        <v>510</v>
      </c>
      <c r="S28" s="1">
        <v>0</v>
      </c>
      <c r="T28" s="1"/>
      <c r="U28" s="1"/>
      <c r="V28" s="1"/>
      <c r="W28" s="1"/>
      <c r="X28" s="1"/>
      <c r="Y28" s="1"/>
      <c r="Z28" s="1"/>
    </row>
    <row r="29" spans="1:26" x14ac:dyDescent="0.2">
      <c r="A29" s="6">
        <f t="shared" si="7"/>
        <v>8.0399999999999991</v>
      </c>
      <c r="B29" s="171" t="s">
        <v>50</v>
      </c>
      <c r="C29" s="172"/>
      <c r="D29" s="7" t="s">
        <v>44</v>
      </c>
      <c r="E29" s="49">
        <f>SUM(P29:Z29)</f>
        <v>409</v>
      </c>
      <c r="F29" s="64">
        <v>280</v>
      </c>
      <c r="G29" s="65">
        <f t="shared" si="6"/>
        <v>114520</v>
      </c>
      <c r="H29" s="111"/>
      <c r="I29" s="112"/>
      <c r="J29" s="111"/>
      <c r="K29" s="112"/>
      <c r="L29" s="29"/>
      <c r="M29" s="29"/>
      <c r="N29" s="5" t="s">
        <v>51</v>
      </c>
      <c r="P29" s="1"/>
      <c r="Q29" s="1"/>
      <c r="R29" s="1">
        <v>0</v>
      </c>
      <c r="S29" s="1">
        <v>409</v>
      </c>
      <c r="T29" s="1"/>
      <c r="U29" s="1"/>
      <c r="V29" s="1"/>
      <c r="W29" s="1"/>
      <c r="X29" s="1"/>
      <c r="Y29" s="1"/>
      <c r="Z29" s="1"/>
    </row>
    <row r="30" spans="1:26" x14ac:dyDescent="0.2">
      <c r="A30" s="27">
        <f>A25+1</f>
        <v>9</v>
      </c>
      <c r="B30" s="175" t="s">
        <v>52</v>
      </c>
      <c r="C30" s="176"/>
      <c r="D30" s="8"/>
      <c r="E30" s="52"/>
      <c r="F30" s="67"/>
      <c r="G30" s="68"/>
      <c r="H30" s="113"/>
      <c r="I30" s="114"/>
      <c r="J30" s="113"/>
      <c r="K30" s="114"/>
      <c r="L30" s="29"/>
      <c r="M30" s="29"/>
      <c r="N30" s="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6">
        <f>A30+0.01</f>
        <v>9.01</v>
      </c>
      <c r="B31" s="171" t="s">
        <v>53</v>
      </c>
      <c r="C31" s="172"/>
      <c r="D31" s="7" t="s">
        <v>31</v>
      </c>
      <c r="E31" s="49">
        <f t="shared" ref="E31:E38" si="8">SUM(P31:Z31)</f>
        <v>6</v>
      </c>
      <c r="F31" s="64">
        <v>1882</v>
      </c>
      <c r="G31" s="65">
        <f t="shared" ref="G31:G38" si="9">+F31*E31</f>
        <v>11292</v>
      </c>
      <c r="H31" s="111"/>
      <c r="I31" s="112"/>
      <c r="J31" s="111"/>
      <c r="K31" s="112"/>
      <c r="L31" s="29"/>
      <c r="M31" s="29"/>
      <c r="N31" s="5" t="s">
        <v>54</v>
      </c>
      <c r="P31" s="1"/>
      <c r="Q31" s="1"/>
      <c r="R31" s="1">
        <v>3</v>
      </c>
      <c r="S31" s="1">
        <v>3</v>
      </c>
      <c r="T31" s="1"/>
      <c r="U31" s="1"/>
      <c r="V31" s="1"/>
      <c r="W31" s="1"/>
      <c r="X31" s="1"/>
      <c r="Y31" s="1"/>
      <c r="Z31" s="1"/>
    </row>
    <row r="32" spans="1:26" x14ac:dyDescent="0.2">
      <c r="A32" s="6">
        <f t="shared" ref="A32:A35" si="10">A31+0.01</f>
        <v>9.02</v>
      </c>
      <c r="B32" s="171" t="s">
        <v>55</v>
      </c>
      <c r="C32" s="172"/>
      <c r="D32" s="7" t="s">
        <v>31</v>
      </c>
      <c r="E32" s="49">
        <f t="shared" si="8"/>
        <v>8</v>
      </c>
      <c r="F32" s="70">
        <v>3000</v>
      </c>
      <c r="G32" s="65">
        <f t="shared" si="9"/>
        <v>24000</v>
      </c>
      <c r="H32" s="115"/>
      <c r="I32" s="112"/>
      <c r="J32" s="115"/>
      <c r="K32" s="112"/>
      <c r="L32" s="29"/>
      <c r="M32" s="29"/>
      <c r="N32" s="5" t="s">
        <v>56</v>
      </c>
      <c r="P32" s="1"/>
      <c r="Q32" s="1"/>
      <c r="R32" s="1">
        <v>4</v>
      </c>
      <c r="S32" s="1">
        <v>4</v>
      </c>
      <c r="T32" s="1"/>
      <c r="U32" s="1"/>
      <c r="V32" s="1"/>
      <c r="W32" s="1"/>
      <c r="X32" s="1"/>
      <c r="Y32" s="1"/>
      <c r="Z32" s="1"/>
    </row>
    <row r="33" spans="1:26" x14ac:dyDescent="0.2">
      <c r="A33" s="6">
        <f t="shared" si="10"/>
        <v>9.0299999999999994</v>
      </c>
      <c r="B33" s="171" t="s">
        <v>57</v>
      </c>
      <c r="C33" s="172"/>
      <c r="D33" s="7" t="s">
        <v>31</v>
      </c>
      <c r="E33" s="49">
        <f t="shared" si="8"/>
        <v>5</v>
      </c>
      <c r="F33" s="70">
        <v>2577</v>
      </c>
      <c r="G33" s="65">
        <f t="shared" si="9"/>
        <v>12885</v>
      </c>
      <c r="H33" s="115"/>
      <c r="I33" s="112"/>
      <c r="J33" s="115"/>
      <c r="K33" s="112"/>
      <c r="L33" s="29"/>
      <c r="M33" s="29"/>
      <c r="N33" s="5" t="s">
        <v>58</v>
      </c>
      <c r="P33" s="1"/>
      <c r="Q33" s="1"/>
      <c r="R33" s="1">
        <v>3</v>
      </c>
      <c r="S33" s="1">
        <v>2</v>
      </c>
      <c r="T33" s="1"/>
      <c r="U33" s="1"/>
      <c r="V33" s="1"/>
      <c r="W33" s="1"/>
      <c r="X33" s="1"/>
      <c r="Y33" s="1"/>
      <c r="Z33" s="1"/>
    </row>
    <row r="34" spans="1:26" x14ac:dyDescent="0.2">
      <c r="A34" s="6">
        <f t="shared" si="10"/>
        <v>9.0399999999999991</v>
      </c>
      <c r="B34" s="171" t="s">
        <v>59</v>
      </c>
      <c r="C34" s="172"/>
      <c r="D34" s="7" t="s">
        <v>31</v>
      </c>
      <c r="E34" s="49">
        <f t="shared" si="8"/>
        <v>0</v>
      </c>
      <c r="F34" s="70">
        <v>4250</v>
      </c>
      <c r="G34" s="65">
        <f t="shared" si="9"/>
        <v>0</v>
      </c>
      <c r="H34" s="115"/>
      <c r="I34" s="112"/>
      <c r="J34" s="115"/>
      <c r="K34" s="112"/>
      <c r="L34" s="29"/>
      <c r="M34" s="29"/>
      <c r="N34" s="5" t="s">
        <v>60</v>
      </c>
      <c r="P34" s="1"/>
      <c r="Q34" s="1"/>
      <c r="R34" s="1">
        <v>0</v>
      </c>
      <c r="S34" s="1">
        <v>0</v>
      </c>
      <c r="T34" s="1"/>
      <c r="U34" s="1"/>
      <c r="V34" s="1"/>
      <c r="W34" s="1"/>
      <c r="X34" s="1"/>
      <c r="Y34" s="1"/>
      <c r="Z34" s="1"/>
    </row>
    <row r="35" spans="1:26" x14ac:dyDescent="0.2">
      <c r="A35" s="6">
        <f t="shared" si="10"/>
        <v>9.0499999999999989</v>
      </c>
      <c r="B35" s="171" t="s">
        <v>61</v>
      </c>
      <c r="C35" s="172"/>
      <c r="D35" s="7" t="s">
        <v>44</v>
      </c>
      <c r="E35" s="49">
        <f t="shared" si="8"/>
        <v>20</v>
      </c>
      <c r="F35" s="70">
        <v>89</v>
      </c>
      <c r="G35" s="65">
        <f t="shared" si="9"/>
        <v>1780</v>
      </c>
      <c r="H35" s="115"/>
      <c r="I35" s="112"/>
      <c r="J35" s="115"/>
      <c r="K35" s="112"/>
      <c r="L35" s="29"/>
      <c r="M35" s="29"/>
      <c r="N35" s="5"/>
      <c r="P35" s="1"/>
      <c r="Q35" s="1"/>
      <c r="R35" s="1">
        <v>10</v>
      </c>
      <c r="S35" s="1">
        <v>10</v>
      </c>
      <c r="T35" s="1"/>
      <c r="U35" s="1"/>
      <c r="V35" s="1"/>
      <c r="W35" s="1"/>
      <c r="X35" s="1"/>
      <c r="Y35" s="1"/>
      <c r="Z35" s="1"/>
    </row>
    <row r="36" spans="1:26" x14ac:dyDescent="0.2">
      <c r="A36" s="18">
        <f>A30+1</f>
        <v>10</v>
      </c>
      <c r="B36" s="171" t="s">
        <v>62</v>
      </c>
      <c r="C36" s="172"/>
      <c r="D36" s="7" t="s">
        <v>31</v>
      </c>
      <c r="E36" s="49">
        <f t="shared" si="8"/>
        <v>14</v>
      </c>
      <c r="F36" s="70">
        <v>1500</v>
      </c>
      <c r="G36" s="65">
        <f t="shared" si="9"/>
        <v>21000</v>
      </c>
      <c r="H36" s="115"/>
      <c r="I36" s="112"/>
      <c r="J36" s="115"/>
      <c r="K36" s="112"/>
      <c r="L36" s="29"/>
      <c r="M36" s="29"/>
      <c r="N36" s="5" t="s">
        <v>63</v>
      </c>
      <c r="P36" s="1"/>
      <c r="Q36" s="1"/>
      <c r="R36" s="1">
        <v>7</v>
      </c>
      <c r="S36" s="1">
        <v>7</v>
      </c>
      <c r="T36" s="1"/>
      <c r="U36" s="1"/>
      <c r="V36" s="1"/>
      <c r="W36" s="1"/>
      <c r="X36" s="1"/>
      <c r="Y36" s="1"/>
      <c r="Z36" s="1"/>
    </row>
    <row r="37" spans="1:26" x14ac:dyDescent="0.2">
      <c r="A37" s="18">
        <f>A36+1</f>
        <v>11</v>
      </c>
      <c r="B37" s="177" t="s">
        <v>103</v>
      </c>
      <c r="C37" s="178"/>
      <c r="D37" s="7" t="s">
        <v>31</v>
      </c>
      <c r="E37" s="49">
        <f t="shared" si="8"/>
        <v>3</v>
      </c>
      <c r="F37" s="70">
        <v>500</v>
      </c>
      <c r="G37" s="65">
        <f t="shared" si="9"/>
        <v>1500</v>
      </c>
      <c r="H37" s="115"/>
      <c r="I37" s="112"/>
      <c r="J37" s="115"/>
      <c r="K37" s="112"/>
      <c r="L37" s="29"/>
      <c r="M37" s="29"/>
      <c r="N37" s="5" t="s">
        <v>64</v>
      </c>
      <c r="P37" s="1"/>
      <c r="Q37" s="1"/>
      <c r="R37" s="1">
        <v>2</v>
      </c>
      <c r="S37" s="1">
        <v>1</v>
      </c>
      <c r="T37" s="1"/>
      <c r="U37" s="1"/>
      <c r="V37" s="1"/>
      <c r="W37" s="1"/>
      <c r="X37" s="1"/>
      <c r="Y37" s="1"/>
      <c r="Z37" s="1"/>
    </row>
    <row r="38" spans="1:26" x14ac:dyDescent="0.2">
      <c r="A38" s="18">
        <f>A37+1</f>
        <v>12</v>
      </c>
      <c r="B38" s="171" t="s">
        <v>104</v>
      </c>
      <c r="C38" s="172"/>
      <c r="D38" s="7" t="s">
        <v>31</v>
      </c>
      <c r="E38" s="49">
        <f t="shared" si="8"/>
        <v>10</v>
      </c>
      <c r="F38" s="70">
        <v>807</v>
      </c>
      <c r="G38" s="65">
        <f t="shared" si="9"/>
        <v>8070</v>
      </c>
      <c r="H38" s="115"/>
      <c r="I38" s="112"/>
      <c r="J38" s="115"/>
      <c r="K38" s="112"/>
      <c r="L38" s="29"/>
      <c r="M38" s="29"/>
      <c r="N38" s="5" t="s">
        <v>65</v>
      </c>
      <c r="P38" s="1"/>
      <c r="Q38" s="1"/>
      <c r="R38" s="1">
        <v>7</v>
      </c>
      <c r="S38" s="1">
        <v>3</v>
      </c>
      <c r="T38" s="1"/>
      <c r="U38" s="1"/>
      <c r="V38" s="1"/>
      <c r="W38" s="1"/>
      <c r="X38" s="1"/>
      <c r="Y38" s="1"/>
      <c r="Z38" s="1"/>
    </row>
    <row r="39" spans="1:26" x14ac:dyDescent="0.2">
      <c r="A39" s="27">
        <f>A38+1</f>
        <v>13</v>
      </c>
      <c r="B39" s="175" t="s">
        <v>105</v>
      </c>
      <c r="C39" s="176"/>
      <c r="D39" s="8"/>
      <c r="E39" s="53"/>
      <c r="F39" s="72"/>
      <c r="G39" s="68"/>
      <c r="H39" s="116"/>
      <c r="I39" s="114"/>
      <c r="J39" s="116"/>
      <c r="K39" s="114"/>
      <c r="L39" s="29"/>
      <c r="M39" s="29"/>
      <c r="N39" s="5" t="s">
        <v>66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6">
        <f>A39+0.01</f>
        <v>13.01</v>
      </c>
      <c r="B40" s="171" t="s">
        <v>67</v>
      </c>
      <c r="C40" s="172"/>
      <c r="D40" s="7" t="s">
        <v>31</v>
      </c>
      <c r="E40" s="49">
        <f t="shared" ref="E40:E56" si="11">SUM(P40:Z40)</f>
        <v>1</v>
      </c>
      <c r="F40" s="70">
        <v>1227</v>
      </c>
      <c r="G40" s="65">
        <f t="shared" ref="G40:G46" si="12">+F40*E40</f>
        <v>1227</v>
      </c>
      <c r="H40" s="115"/>
      <c r="I40" s="112"/>
      <c r="J40" s="115"/>
      <c r="K40" s="112"/>
      <c r="L40" s="29"/>
      <c r="M40" s="29"/>
      <c r="N40" s="3" t="s">
        <v>66</v>
      </c>
      <c r="P40" s="1"/>
      <c r="Q40" s="1"/>
      <c r="R40" s="1">
        <v>1</v>
      </c>
      <c r="S40" s="1">
        <v>0</v>
      </c>
      <c r="T40" s="1"/>
      <c r="U40" s="1"/>
      <c r="V40" s="1"/>
      <c r="W40" s="1"/>
      <c r="X40" s="1"/>
      <c r="Y40" s="1"/>
      <c r="Z40" s="1"/>
    </row>
    <row r="41" spans="1:26" x14ac:dyDescent="0.2">
      <c r="A41" s="6">
        <f t="shared" ref="A41:A45" si="13">A40+0.01</f>
        <v>13.02</v>
      </c>
      <c r="B41" s="171" t="s">
        <v>68</v>
      </c>
      <c r="C41" s="172"/>
      <c r="D41" s="7" t="s">
        <v>31</v>
      </c>
      <c r="E41" s="49">
        <f t="shared" si="11"/>
        <v>3</v>
      </c>
      <c r="F41" s="70">
        <v>1350</v>
      </c>
      <c r="G41" s="65">
        <f t="shared" si="12"/>
        <v>4050</v>
      </c>
      <c r="H41" s="115"/>
      <c r="I41" s="112"/>
      <c r="J41" s="115"/>
      <c r="K41" s="112"/>
      <c r="L41" s="29"/>
      <c r="M41" s="29"/>
      <c r="P41" s="1"/>
      <c r="Q41" s="1"/>
      <c r="R41" s="1">
        <v>2</v>
      </c>
      <c r="S41" s="1">
        <v>1</v>
      </c>
      <c r="T41" s="1"/>
      <c r="U41" s="1"/>
      <c r="V41" s="1"/>
      <c r="W41" s="1"/>
      <c r="X41" s="1"/>
      <c r="Y41" s="1"/>
      <c r="Z41" s="1"/>
    </row>
    <row r="42" spans="1:26" x14ac:dyDescent="0.2">
      <c r="A42" s="6">
        <f t="shared" si="13"/>
        <v>13.03</v>
      </c>
      <c r="B42" s="171" t="s">
        <v>69</v>
      </c>
      <c r="C42" s="172"/>
      <c r="D42" s="7" t="s">
        <v>31</v>
      </c>
      <c r="E42" s="49">
        <f t="shared" si="11"/>
        <v>1</v>
      </c>
      <c r="F42" s="70">
        <v>667</v>
      </c>
      <c r="G42" s="65">
        <f t="shared" si="12"/>
        <v>667</v>
      </c>
      <c r="H42" s="115"/>
      <c r="I42" s="112"/>
      <c r="J42" s="115"/>
      <c r="K42" s="112"/>
      <c r="L42" s="29"/>
      <c r="M42" s="29"/>
      <c r="P42" s="1"/>
      <c r="Q42" s="1"/>
      <c r="R42" s="1">
        <v>0</v>
      </c>
      <c r="S42" s="1">
        <v>1</v>
      </c>
      <c r="T42" s="1"/>
      <c r="U42" s="1"/>
      <c r="V42" s="1"/>
      <c r="W42" s="1"/>
      <c r="X42" s="1"/>
      <c r="Y42" s="1"/>
      <c r="Z42" s="1"/>
    </row>
    <row r="43" spans="1:26" x14ac:dyDescent="0.2">
      <c r="A43" s="6">
        <f t="shared" si="13"/>
        <v>13.04</v>
      </c>
      <c r="B43" s="171" t="s">
        <v>70</v>
      </c>
      <c r="C43" s="172"/>
      <c r="D43" s="7" t="s">
        <v>31</v>
      </c>
      <c r="E43" s="49">
        <f t="shared" si="11"/>
        <v>6</v>
      </c>
      <c r="F43" s="70">
        <v>671</v>
      </c>
      <c r="G43" s="65">
        <f t="shared" si="12"/>
        <v>4026</v>
      </c>
      <c r="H43" s="115"/>
      <c r="I43" s="112"/>
      <c r="J43" s="115"/>
      <c r="K43" s="112"/>
      <c r="L43" s="29"/>
      <c r="M43" s="29"/>
      <c r="P43" s="1"/>
      <c r="Q43" s="1"/>
      <c r="R43" s="1">
        <v>4</v>
      </c>
      <c r="S43" s="1">
        <v>2</v>
      </c>
      <c r="T43" s="1"/>
      <c r="U43" s="1"/>
      <c r="V43" s="1"/>
      <c r="W43" s="1"/>
      <c r="X43" s="1"/>
      <c r="Y43" s="1"/>
      <c r="Z43" s="1"/>
    </row>
    <row r="44" spans="1:26" x14ac:dyDescent="0.2">
      <c r="A44" s="6">
        <f t="shared" si="13"/>
        <v>13.049999999999999</v>
      </c>
      <c r="B44" s="171" t="s">
        <v>71</v>
      </c>
      <c r="C44" s="172"/>
      <c r="D44" s="7" t="s">
        <v>31</v>
      </c>
      <c r="E44" s="49">
        <f t="shared" si="11"/>
        <v>1</v>
      </c>
      <c r="F44" s="70">
        <v>888</v>
      </c>
      <c r="G44" s="65">
        <f t="shared" si="12"/>
        <v>888</v>
      </c>
      <c r="H44" s="115"/>
      <c r="I44" s="112"/>
      <c r="J44" s="115"/>
      <c r="K44" s="112"/>
      <c r="L44" s="29"/>
      <c r="M44" s="29"/>
      <c r="P44" s="1"/>
      <c r="Q44" s="1"/>
      <c r="R44" s="1">
        <v>1</v>
      </c>
      <c r="S44" s="1">
        <v>0</v>
      </c>
      <c r="T44" s="1"/>
      <c r="U44" s="1"/>
      <c r="V44" s="1"/>
      <c r="W44" s="1"/>
      <c r="X44" s="1"/>
      <c r="Y44" s="1"/>
      <c r="Z44" s="1"/>
    </row>
    <row r="45" spans="1:26" x14ac:dyDescent="0.2">
      <c r="A45" s="6">
        <f t="shared" si="13"/>
        <v>13.059999999999999</v>
      </c>
      <c r="B45" s="171" t="s">
        <v>72</v>
      </c>
      <c r="C45" s="172"/>
      <c r="D45" s="7" t="s">
        <v>31</v>
      </c>
      <c r="E45" s="49">
        <f t="shared" si="11"/>
        <v>2</v>
      </c>
      <c r="F45" s="64">
        <v>719</v>
      </c>
      <c r="G45" s="65">
        <f t="shared" si="12"/>
        <v>1438</v>
      </c>
      <c r="H45" s="111"/>
      <c r="I45" s="112"/>
      <c r="J45" s="111"/>
      <c r="K45" s="112"/>
      <c r="L45" s="29"/>
      <c r="M45" s="29"/>
      <c r="P45" s="1"/>
      <c r="Q45" s="1"/>
      <c r="R45" s="1">
        <v>0</v>
      </c>
      <c r="S45" s="1">
        <v>2</v>
      </c>
      <c r="T45" s="1"/>
      <c r="U45" s="1"/>
      <c r="V45" s="1"/>
      <c r="W45" s="1"/>
      <c r="X45" s="1"/>
      <c r="Y45" s="1"/>
      <c r="Z45" s="1"/>
    </row>
    <row r="46" spans="1:26" x14ac:dyDescent="0.2">
      <c r="A46" s="18">
        <f>A39+1</f>
        <v>14</v>
      </c>
      <c r="B46" s="171" t="s">
        <v>73</v>
      </c>
      <c r="C46" s="172"/>
      <c r="D46" s="7" t="s">
        <v>31</v>
      </c>
      <c r="E46" s="49">
        <f>SUM(P46:Z46)</f>
        <v>4</v>
      </c>
      <c r="F46" s="64">
        <v>407</v>
      </c>
      <c r="G46" s="65">
        <f t="shared" si="12"/>
        <v>1628</v>
      </c>
      <c r="H46" s="111"/>
      <c r="I46" s="112"/>
      <c r="J46" s="111"/>
      <c r="K46" s="112"/>
      <c r="L46" s="29"/>
      <c r="M46" s="29"/>
      <c r="N46" s="3" t="s">
        <v>74</v>
      </c>
      <c r="P46" s="1"/>
      <c r="Q46" s="1"/>
      <c r="R46" s="1">
        <v>2</v>
      </c>
      <c r="S46" s="1">
        <v>2</v>
      </c>
      <c r="T46" s="1"/>
      <c r="U46" s="1"/>
      <c r="V46" s="1"/>
      <c r="W46" s="1"/>
      <c r="X46" s="1"/>
      <c r="Y46" s="1"/>
      <c r="Z46" s="1"/>
    </row>
    <row r="47" spans="1:26" x14ac:dyDescent="0.2">
      <c r="A47" s="27">
        <f>A46+1</f>
        <v>15</v>
      </c>
      <c r="B47" s="175" t="s">
        <v>106</v>
      </c>
      <c r="C47" s="176"/>
      <c r="D47" s="8"/>
      <c r="E47" s="52"/>
      <c r="F47" s="67"/>
      <c r="G47" s="68"/>
      <c r="H47" s="113"/>
      <c r="I47" s="114"/>
      <c r="J47" s="113"/>
      <c r="K47" s="114"/>
      <c r="L47" s="29"/>
      <c r="M47" s="2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7">
        <f>A47+0.01</f>
        <v>15.01</v>
      </c>
      <c r="B48" s="177" t="s">
        <v>75</v>
      </c>
      <c r="C48" s="178"/>
      <c r="D48" s="7" t="s">
        <v>31</v>
      </c>
      <c r="E48" s="49">
        <f t="shared" si="11"/>
        <v>2</v>
      </c>
      <c r="F48" s="64">
        <v>1000</v>
      </c>
      <c r="G48" s="65">
        <f t="shared" ref="G48:G49" si="14">+F48*E48</f>
        <v>2000</v>
      </c>
      <c r="H48" s="111"/>
      <c r="I48" s="112"/>
      <c r="J48" s="111"/>
      <c r="K48" s="112"/>
      <c r="L48" s="29"/>
      <c r="M48" s="29"/>
      <c r="N48" s="3" t="s">
        <v>76</v>
      </c>
      <c r="P48" s="1"/>
      <c r="Q48" s="1"/>
      <c r="R48" s="1">
        <v>2</v>
      </c>
      <c r="S48" s="1">
        <v>0</v>
      </c>
      <c r="T48" s="1"/>
      <c r="U48" s="1"/>
      <c r="V48" s="1"/>
      <c r="W48" s="1"/>
      <c r="X48" s="1"/>
      <c r="Y48" s="1"/>
      <c r="Z48" s="1"/>
    </row>
    <row r="49" spans="1:26" x14ac:dyDescent="0.2">
      <c r="A49" s="17">
        <f>A48+0.01</f>
        <v>15.02</v>
      </c>
      <c r="B49" s="171" t="s">
        <v>77</v>
      </c>
      <c r="C49" s="172"/>
      <c r="D49" s="7" t="s">
        <v>31</v>
      </c>
      <c r="E49" s="49">
        <f t="shared" si="11"/>
        <v>4</v>
      </c>
      <c r="F49" s="64">
        <v>1200</v>
      </c>
      <c r="G49" s="65">
        <f t="shared" si="14"/>
        <v>4800</v>
      </c>
      <c r="H49" s="111"/>
      <c r="I49" s="112"/>
      <c r="J49" s="111"/>
      <c r="K49" s="112"/>
      <c r="L49" s="29"/>
      <c r="M49" s="29"/>
      <c r="N49" s="3" t="s">
        <v>78</v>
      </c>
      <c r="P49" s="1"/>
      <c r="Q49" s="1"/>
      <c r="R49" s="1">
        <v>0</v>
      </c>
      <c r="S49" s="1">
        <v>4</v>
      </c>
      <c r="T49" s="1"/>
      <c r="U49" s="1"/>
      <c r="V49" s="1"/>
      <c r="W49" s="1"/>
      <c r="X49" s="1"/>
      <c r="Y49" s="1"/>
      <c r="Z49" s="1"/>
    </row>
    <row r="50" spans="1:26" x14ac:dyDescent="0.2">
      <c r="A50" s="27">
        <f>A47+1</f>
        <v>16</v>
      </c>
      <c r="B50" s="175" t="s">
        <v>79</v>
      </c>
      <c r="C50" s="176"/>
      <c r="D50" s="8"/>
      <c r="E50" s="52"/>
      <c r="F50" s="67"/>
      <c r="G50" s="68"/>
      <c r="H50" s="113"/>
      <c r="I50" s="114"/>
      <c r="J50" s="113"/>
      <c r="K50" s="114"/>
      <c r="L50" s="29"/>
      <c r="M50" s="29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7">
        <f>A50+0.01</f>
        <v>16.010000000000002</v>
      </c>
      <c r="B51" s="171" t="s">
        <v>80</v>
      </c>
      <c r="C51" s="172"/>
      <c r="D51" s="7" t="s">
        <v>31</v>
      </c>
      <c r="E51" s="49">
        <f t="shared" si="11"/>
        <v>3</v>
      </c>
      <c r="F51" s="64">
        <v>2976</v>
      </c>
      <c r="G51" s="65">
        <f t="shared" ref="G51:G56" si="15">+F51*E51</f>
        <v>8928</v>
      </c>
      <c r="H51" s="111"/>
      <c r="I51" s="112"/>
      <c r="J51" s="111"/>
      <c r="K51" s="112"/>
      <c r="L51" s="29"/>
      <c r="M51" s="29"/>
      <c r="N51" s="3" t="s">
        <v>81</v>
      </c>
      <c r="P51" s="1"/>
      <c r="Q51" s="1"/>
      <c r="R51" s="1">
        <v>2</v>
      </c>
      <c r="S51" s="1">
        <v>1</v>
      </c>
      <c r="T51" s="1"/>
      <c r="U51" s="1"/>
      <c r="V51" s="1"/>
      <c r="W51" s="1"/>
      <c r="X51" s="1"/>
      <c r="Y51" s="1"/>
      <c r="Z51" s="1"/>
    </row>
    <row r="52" spans="1:26" x14ac:dyDescent="0.2">
      <c r="A52" s="17">
        <f t="shared" ref="A52:A53" si="16">A51+0.01</f>
        <v>16.020000000000003</v>
      </c>
      <c r="B52" s="171" t="s">
        <v>82</v>
      </c>
      <c r="C52" s="172"/>
      <c r="D52" s="7" t="s">
        <v>31</v>
      </c>
      <c r="E52" s="49">
        <f t="shared" si="11"/>
        <v>0</v>
      </c>
      <c r="F52" s="64">
        <v>3200</v>
      </c>
      <c r="G52" s="65">
        <f t="shared" si="15"/>
        <v>0</v>
      </c>
      <c r="H52" s="111"/>
      <c r="I52" s="112"/>
      <c r="J52" s="111"/>
      <c r="K52" s="112"/>
      <c r="L52" s="29"/>
      <c r="M52" s="29"/>
      <c r="N52" s="3" t="s">
        <v>83</v>
      </c>
      <c r="P52" s="1"/>
      <c r="Q52" s="1"/>
      <c r="R52" s="1">
        <v>0</v>
      </c>
      <c r="S52" s="1">
        <v>0</v>
      </c>
      <c r="T52" s="1"/>
      <c r="U52" s="1"/>
      <c r="V52" s="1"/>
      <c r="W52" s="1"/>
      <c r="X52" s="1"/>
      <c r="Y52" s="1"/>
      <c r="Z52" s="1"/>
    </row>
    <row r="53" spans="1:26" x14ac:dyDescent="0.2">
      <c r="A53" s="17">
        <f t="shared" si="16"/>
        <v>16.030000000000005</v>
      </c>
      <c r="B53" s="171" t="s">
        <v>84</v>
      </c>
      <c r="C53" s="172"/>
      <c r="D53" s="7" t="s">
        <v>31</v>
      </c>
      <c r="E53" s="49">
        <f t="shared" si="11"/>
        <v>4</v>
      </c>
      <c r="F53" s="64">
        <v>3200</v>
      </c>
      <c r="G53" s="65">
        <f t="shared" si="15"/>
        <v>12800</v>
      </c>
      <c r="H53" s="111"/>
      <c r="I53" s="112"/>
      <c r="J53" s="111"/>
      <c r="K53" s="112"/>
      <c r="L53" s="29"/>
      <c r="M53" s="29"/>
      <c r="N53" s="3" t="s">
        <v>85</v>
      </c>
      <c r="P53" s="1"/>
      <c r="Q53" s="1"/>
      <c r="R53" s="1">
        <v>2</v>
      </c>
      <c r="S53" s="1">
        <v>2</v>
      </c>
      <c r="T53" s="1"/>
      <c r="U53" s="1"/>
      <c r="V53" s="1"/>
      <c r="W53" s="1"/>
      <c r="X53" s="1"/>
      <c r="Y53" s="1"/>
      <c r="Z53" s="1"/>
    </row>
    <row r="54" spans="1:26" ht="13.5" customHeight="1" x14ac:dyDescent="0.2">
      <c r="A54" s="18">
        <f>A50+1</f>
        <v>17</v>
      </c>
      <c r="B54" s="171" t="s">
        <v>86</v>
      </c>
      <c r="C54" s="172"/>
      <c r="D54" s="7" t="s">
        <v>31</v>
      </c>
      <c r="E54" s="49">
        <f t="shared" si="11"/>
        <v>1</v>
      </c>
      <c r="F54" s="64">
        <v>10000</v>
      </c>
      <c r="G54" s="65">
        <f t="shared" si="15"/>
        <v>10000</v>
      </c>
      <c r="H54" s="111"/>
      <c r="I54" s="112"/>
      <c r="J54" s="111"/>
      <c r="K54" s="112"/>
      <c r="L54" s="29"/>
      <c r="M54" s="29"/>
      <c r="N54" s="3" t="s">
        <v>87</v>
      </c>
      <c r="P54" s="1"/>
      <c r="Q54" s="1"/>
      <c r="R54" s="1">
        <v>0</v>
      </c>
      <c r="S54" s="1">
        <v>1</v>
      </c>
      <c r="T54" s="1"/>
      <c r="U54" s="1"/>
      <c r="V54" s="1"/>
      <c r="W54" s="1"/>
      <c r="X54" s="1"/>
      <c r="Y54" s="1"/>
      <c r="Z54" s="1"/>
    </row>
    <row r="55" spans="1:26" ht="13.5" customHeight="1" x14ac:dyDescent="0.2">
      <c r="A55" s="18">
        <f>A54+1</f>
        <v>18</v>
      </c>
      <c r="B55" s="171" t="s">
        <v>88</v>
      </c>
      <c r="C55" s="172"/>
      <c r="D55" s="7" t="s">
        <v>31</v>
      </c>
      <c r="E55" s="49">
        <f t="shared" si="11"/>
        <v>0</v>
      </c>
      <c r="F55" s="64">
        <v>1200</v>
      </c>
      <c r="G55" s="65">
        <f t="shared" si="15"/>
        <v>0</v>
      </c>
      <c r="H55" s="111"/>
      <c r="I55" s="112"/>
      <c r="J55" s="111"/>
      <c r="K55" s="112"/>
      <c r="L55" s="29"/>
      <c r="M55" s="29"/>
      <c r="P55" s="1"/>
      <c r="Q55" s="1"/>
      <c r="R55" s="1">
        <v>0</v>
      </c>
      <c r="S55" s="1">
        <v>0</v>
      </c>
      <c r="T55" s="1"/>
      <c r="U55" s="1"/>
      <c r="V55" s="1"/>
      <c r="W55" s="1"/>
      <c r="X55" s="1"/>
      <c r="Y55" s="1"/>
      <c r="Z55" s="1"/>
    </row>
    <row r="56" spans="1:26" x14ac:dyDescent="0.2">
      <c r="A56" s="18">
        <f>A55+1</f>
        <v>19</v>
      </c>
      <c r="B56" s="171" t="s">
        <v>107</v>
      </c>
      <c r="C56" s="172"/>
      <c r="D56" s="7" t="s">
        <v>31</v>
      </c>
      <c r="E56" s="49">
        <f t="shared" si="11"/>
        <v>0</v>
      </c>
      <c r="F56" s="64">
        <v>5800</v>
      </c>
      <c r="G56" s="65">
        <f t="shared" si="15"/>
        <v>0</v>
      </c>
      <c r="H56" s="111"/>
      <c r="I56" s="112"/>
      <c r="J56" s="111"/>
      <c r="K56" s="112"/>
      <c r="L56" s="29"/>
      <c r="M56" s="29"/>
      <c r="N56" s="3" t="s">
        <v>89</v>
      </c>
      <c r="P56" s="1"/>
      <c r="Q56" s="1"/>
      <c r="R56" s="1">
        <v>0</v>
      </c>
      <c r="S56" s="1">
        <v>0</v>
      </c>
      <c r="T56" s="1"/>
      <c r="U56" s="1"/>
      <c r="V56" s="1"/>
      <c r="W56" s="1"/>
      <c r="X56" s="1"/>
      <c r="Y56" s="1"/>
      <c r="Z56" s="1"/>
    </row>
    <row r="57" spans="1:26" x14ac:dyDescent="0.2">
      <c r="A57" s="27">
        <f>A56+1</f>
        <v>20</v>
      </c>
      <c r="B57" s="175" t="s">
        <v>90</v>
      </c>
      <c r="C57" s="176"/>
      <c r="D57" s="8"/>
      <c r="E57" s="52"/>
      <c r="F57" s="67"/>
      <c r="G57" s="68"/>
      <c r="H57" s="113"/>
      <c r="I57" s="114"/>
      <c r="J57" s="113"/>
      <c r="K57" s="114"/>
      <c r="L57" s="29"/>
      <c r="M57" s="29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6">
        <f>A57+0.01</f>
        <v>20.010000000000002</v>
      </c>
      <c r="B58" s="171" t="s">
        <v>91</v>
      </c>
      <c r="C58" s="172"/>
      <c r="D58" s="7" t="s">
        <v>44</v>
      </c>
      <c r="E58" s="49">
        <f t="shared" ref="E58:E59" si="17">SUM(P58:Z58)</f>
        <v>36</v>
      </c>
      <c r="F58" s="64">
        <v>15</v>
      </c>
      <c r="G58" s="65">
        <f t="shared" ref="G58:G60" si="18">+F58*E58</f>
        <v>540</v>
      </c>
      <c r="H58" s="111"/>
      <c r="I58" s="112"/>
      <c r="J58" s="111"/>
      <c r="K58" s="112"/>
      <c r="L58" s="29"/>
      <c r="M58" s="29"/>
      <c r="P58" s="1"/>
      <c r="Q58" s="1"/>
      <c r="R58" s="1">
        <v>26</v>
      </c>
      <c r="S58" s="1">
        <v>10</v>
      </c>
      <c r="T58" s="1"/>
      <c r="U58" s="1"/>
      <c r="V58" s="1"/>
      <c r="W58" s="1"/>
      <c r="X58" s="1"/>
      <c r="Y58" s="1"/>
      <c r="Z58" s="1"/>
    </row>
    <row r="59" spans="1:26" x14ac:dyDescent="0.2">
      <c r="A59" s="6">
        <f>A58+0.01</f>
        <v>20.020000000000003</v>
      </c>
      <c r="B59" s="171" t="s">
        <v>92</v>
      </c>
      <c r="C59" s="172"/>
      <c r="D59" s="7" t="s">
        <v>44</v>
      </c>
      <c r="E59" s="49">
        <f t="shared" si="17"/>
        <v>10</v>
      </c>
      <c r="F59" s="64">
        <v>10</v>
      </c>
      <c r="G59" s="65">
        <f t="shared" si="18"/>
        <v>100</v>
      </c>
      <c r="H59" s="111"/>
      <c r="I59" s="112"/>
      <c r="J59" s="111"/>
      <c r="K59" s="112"/>
      <c r="L59" s="29"/>
      <c r="M59" s="29"/>
      <c r="P59" s="1"/>
      <c r="Q59" s="1"/>
      <c r="R59" s="1">
        <v>10</v>
      </c>
      <c r="S59" s="1">
        <v>0</v>
      </c>
      <c r="T59" s="1"/>
      <c r="U59" s="1"/>
      <c r="V59" s="1"/>
      <c r="W59" s="1"/>
      <c r="X59" s="1"/>
      <c r="Y59" s="1"/>
      <c r="Z59" s="1"/>
    </row>
    <row r="60" spans="1:26" x14ac:dyDescent="0.2">
      <c r="A60" s="18">
        <f>A57+1</f>
        <v>21</v>
      </c>
      <c r="B60" s="171" t="s">
        <v>93</v>
      </c>
      <c r="C60" s="172"/>
      <c r="D60" s="7" t="s">
        <v>94</v>
      </c>
      <c r="E60" s="54">
        <v>1</v>
      </c>
      <c r="F60" s="64">
        <v>7270</v>
      </c>
      <c r="G60" s="65">
        <f t="shared" si="18"/>
        <v>7270</v>
      </c>
      <c r="H60" s="111"/>
      <c r="I60" s="112"/>
      <c r="J60" s="111"/>
      <c r="K60" s="112"/>
      <c r="L60" s="29"/>
      <c r="M60" s="29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8">
        <f>A60+1</f>
        <v>22</v>
      </c>
      <c r="B61" s="171" t="s">
        <v>108</v>
      </c>
      <c r="C61" s="172"/>
      <c r="D61" s="7" t="s">
        <v>94</v>
      </c>
      <c r="E61" s="54">
        <v>1</v>
      </c>
      <c r="F61" s="64">
        <v>18349</v>
      </c>
      <c r="G61" s="65">
        <f>+F61*E61</f>
        <v>18349</v>
      </c>
      <c r="H61" s="111"/>
      <c r="I61" s="112"/>
      <c r="J61" s="111"/>
      <c r="K61" s="112"/>
      <c r="L61" s="29"/>
      <c r="M61" s="29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11" customFormat="1" ht="15" customHeight="1" x14ac:dyDescent="0.2">
      <c r="A62" s="105">
        <v>23</v>
      </c>
      <c r="B62" s="196" t="s">
        <v>123</v>
      </c>
      <c r="C62" s="197"/>
      <c r="D62" s="101" t="s">
        <v>44</v>
      </c>
      <c r="E62" s="106">
        <v>100</v>
      </c>
      <c r="F62" s="64"/>
      <c r="G62" s="65"/>
      <c r="H62" s="111"/>
      <c r="I62" s="112"/>
      <c r="J62" s="111"/>
      <c r="K62" s="112"/>
      <c r="L62" s="102"/>
      <c r="M62" s="102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</row>
    <row r="63" spans="1:26" x14ac:dyDescent="0.2">
      <c r="A63" s="6" t="s">
        <v>5</v>
      </c>
      <c r="B63" s="171" t="s">
        <v>5</v>
      </c>
      <c r="C63" s="172"/>
      <c r="D63" s="7" t="s">
        <v>5</v>
      </c>
      <c r="E63" s="49" t="s">
        <v>5</v>
      </c>
      <c r="F63" s="74"/>
      <c r="G63" s="65"/>
      <c r="H63" s="117"/>
      <c r="I63" s="118"/>
      <c r="J63" s="117"/>
      <c r="K63" s="118"/>
      <c r="L63" s="30"/>
      <c r="M63" s="30"/>
    </row>
    <row r="64" spans="1:26" ht="27" customHeight="1" x14ac:dyDescent="0.2">
      <c r="A64" s="104" t="s">
        <v>124</v>
      </c>
      <c r="B64" s="171" t="s">
        <v>131</v>
      </c>
      <c r="C64" s="172"/>
      <c r="D64" s="22" t="s">
        <v>94</v>
      </c>
      <c r="E64" s="23">
        <v>1</v>
      </c>
      <c r="F64" s="75">
        <v>51159</v>
      </c>
      <c r="G64" s="65">
        <f t="shared" ref="G64:G65" si="19">+F64*E64</f>
        <v>51159</v>
      </c>
      <c r="H64" s="119"/>
      <c r="I64" s="120"/>
      <c r="J64" s="119" t="s">
        <v>5</v>
      </c>
      <c r="K64" s="120"/>
      <c r="L64" s="30"/>
      <c r="M64" s="30"/>
      <c r="N64" s="20">
        <v>0.1</v>
      </c>
    </row>
    <row r="65" spans="1:14" ht="27" customHeight="1" x14ac:dyDescent="0.2">
      <c r="A65" s="18" t="s">
        <v>125</v>
      </c>
      <c r="B65" s="171" t="s">
        <v>97</v>
      </c>
      <c r="C65" s="172"/>
      <c r="D65" s="7" t="s">
        <v>94</v>
      </c>
      <c r="E65" s="21">
        <v>1</v>
      </c>
      <c r="F65" s="74">
        <v>10232</v>
      </c>
      <c r="G65" s="65">
        <f t="shared" si="19"/>
        <v>10232</v>
      </c>
      <c r="H65" s="121"/>
      <c r="I65" s="112"/>
      <c r="J65" s="121" t="s">
        <v>5</v>
      </c>
      <c r="K65" s="112"/>
      <c r="L65" s="30"/>
      <c r="M65" s="30"/>
      <c r="N65" s="20">
        <v>0.02</v>
      </c>
    </row>
    <row r="66" spans="1:14" ht="15.75" customHeight="1" x14ac:dyDescent="0.2">
      <c r="A66" s="38" t="s">
        <v>5</v>
      </c>
      <c r="B66" s="169" t="s">
        <v>95</v>
      </c>
      <c r="C66" s="170"/>
      <c r="D66" s="39" t="s">
        <v>5</v>
      </c>
      <c r="E66" s="39" t="s">
        <v>5</v>
      </c>
      <c r="F66" s="78"/>
      <c r="G66" s="79">
        <f>SUM(G11:G65)</f>
        <v>572980</v>
      </c>
      <c r="H66" s="122"/>
      <c r="I66" s="123"/>
      <c r="J66" s="122"/>
      <c r="K66" s="123"/>
      <c r="L66" s="31"/>
      <c r="M66" s="31"/>
    </row>
    <row r="67" spans="1:14" ht="27" customHeight="1" x14ac:dyDescent="0.2">
      <c r="A67" s="18" t="s">
        <v>126</v>
      </c>
      <c r="B67" s="171" t="s">
        <v>109</v>
      </c>
      <c r="C67" s="172"/>
      <c r="D67" s="7" t="s">
        <v>94</v>
      </c>
      <c r="E67" s="28">
        <v>0.1</v>
      </c>
      <c r="F67" s="74"/>
      <c r="G67" s="65">
        <f>+G66*E67</f>
        <v>57298</v>
      </c>
      <c r="H67" s="121"/>
      <c r="I67" s="112"/>
      <c r="J67" s="121" t="s">
        <v>5</v>
      </c>
      <c r="K67" s="112"/>
      <c r="L67" s="30"/>
      <c r="M67" s="30"/>
    </row>
    <row r="68" spans="1:14" ht="15.75" customHeight="1" thickBot="1" x14ac:dyDescent="0.25">
      <c r="A68" s="40" t="s">
        <v>5</v>
      </c>
      <c r="B68" s="208" t="s">
        <v>119</v>
      </c>
      <c r="C68" s="209"/>
      <c r="D68" s="209"/>
      <c r="E68" s="210"/>
      <c r="F68" s="80"/>
      <c r="G68" s="81">
        <f>SUM(G66:G67)</f>
        <v>630278</v>
      </c>
      <c r="H68" s="124"/>
      <c r="I68" s="125"/>
      <c r="J68" s="124" t="s">
        <v>5</v>
      </c>
      <c r="K68" s="125"/>
      <c r="L68" s="32"/>
      <c r="M68" s="32"/>
    </row>
    <row r="70" spans="1:14" x14ac:dyDescent="0.2">
      <c r="A70" s="24"/>
    </row>
    <row r="71" spans="1:14" ht="15" x14ac:dyDescent="0.25">
      <c r="A71" s="198" t="s">
        <v>116</v>
      </c>
      <c r="B71" s="198"/>
      <c r="C71" s="198"/>
      <c r="D71" s="198"/>
    </row>
    <row r="72" spans="1:14" ht="15" x14ac:dyDescent="0.25">
      <c r="A72" s="98"/>
      <c r="B72" s="98"/>
      <c r="C72" s="98"/>
      <c r="D72" s="98"/>
    </row>
    <row r="73" spans="1:14" ht="15" x14ac:dyDescent="0.25">
      <c r="A73" s="98"/>
      <c r="B73" s="98"/>
      <c r="C73" s="98"/>
      <c r="D73" s="98"/>
    </row>
    <row r="74" spans="1:14" ht="15" x14ac:dyDescent="0.25">
      <c r="A74" s="198" t="s">
        <v>117</v>
      </c>
      <c r="B74" s="198"/>
      <c r="C74" s="198"/>
      <c r="D74" s="198"/>
    </row>
    <row r="76" spans="1:14" ht="63.75" customHeight="1" x14ac:dyDescent="0.2">
      <c r="A76" s="155" t="s">
        <v>100</v>
      </c>
      <c r="B76" s="156"/>
      <c r="C76" s="156"/>
      <c r="F76" s="97"/>
      <c r="G76" s="97"/>
    </row>
    <row r="77" spans="1:14" x14ac:dyDescent="0.2">
      <c r="A77" s="156"/>
      <c r="B77" s="156"/>
      <c r="C77" s="156"/>
    </row>
  </sheetData>
  <sheetProtection algorithmName="SHA-512" hashValue="hB59v59FgEkvcJc0Oft1OZL/G5rXwbjV8uaXny4Gk6HTjssgYXGXnEdKkrpuv/Os10YukgP0zdrkWe+KrWu01g==" saltValue="QeZs8w+ajNhs9UazosQE4Q==" spinCount="100000" sheet="1" objects="1" scenarios="1" selectLockedCells="1"/>
  <mergeCells count="68">
    <mergeCell ref="B9:C9"/>
    <mergeCell ref="F1:G7"/>
    <mergeCell ref="A1:E4"/>
    <mergeCell ref="A5:E7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4:C54"/>
    <mergeCell ref="B55:C55"/>
    <mergeCell ref="B42:C42"/>
    <mergeCell ref="B43:C43"/>
    <mergeCell ref="B44:C44"/>
    <mergeCell ref="B45:C45"/>
    <mergeCell ref="B53:C53"/>
    <mergeCell ref="B46:C46"/>
    <mergeCell ref="B47:C47"/>
    <mergeCell ref="B48:C48"/>
    <mergeCell ref="B49:C49"/>
    <mergeCell ref="B50:C50"/>
    <mergeCell ref="H1:K7"/>
    <mergeCell ref="A8:K8"/>
    <mergeCell ref="B67:C67"/>
    <mergeCell ref="B68:E68"/>
    <mergeCell ref="B61:C61"/>
    <mergeCell ref="B63:C63"/>
    <mergeCell ref="B64:C64"/>
    <mergeCell ref="B65:C65"/>
    <mergeCell ref="B66:C66"/>
    <mergeCell ref="B56:C56"/>
    <mergeCell ref="B57:C57"/>
    <mergeCell ref="B58:C58"/>
    <mergeCell ref="B59:C59"/>
    <mergeCell ref="B60:C60"/>
    <mergeCell ref="B51:C51"/>
    <mergeCell ref="B52:C52"/>
    <mergeCell ref="B62:C62"/>
    <mergeCell ref="A71:D71"/>
    <mergeCell ref="A74:D74"/>
    <mergeCell ref="A77:C77"/>
    <mergeCell ref="A76:C76"/>
  </mergeCells>
  <printOptions horizontalCentered="1"/>
  <pageMargins left="0" right="0" top="0" bottom="0" header="0.3" footer="0.3"/>
  <pageSetup scale="65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8697-02AA-4D4F-8E25-4884B2ECA9CC}">
  <sheetPr>
    <tabColor theme="8" tint="0.79998168889431442"/>
    <pageSetUpPr fitToPage="1"/>
  </sheetPr>
  <dimension ref="A1:Z76"/>
  <sheetViews>
    <sheetView zoomScaleNormal="100" zoomScaleSheetLayoutView="100" workbookViewId="0">
      <selection activeCell="H1" sqref="H1:K7"/>
    </sheetView>
  </sheetViews>
  <sheetFormatPr defaultColWidth="8.33203125" defaultRowHeight="12.75" x14ac:dyDescent="0.2"/>
  <cols>
    <col min="1" max="1" width="5.77734375" style="1" customWidth="1"/>
    <col min="2" max="2" width="20.6640625" style="3" customWidth="1"/>
    <col min="3" max="3" width="30.77734375" style="3" customWidth="1"/>
    <col min="4" max="4" width="5.77734375" style="1" customWidth="1"/>
    <col min="5" max="5" width="9.77734375" style="2" customWidth="1"/>
    <col min="6" max="7" width="12.77734375" style="97" hidden="1" customWidth="1"/>
    <col min="8" max="11" width="12.77734375" style="126" customWidth="1"/>
    <col min="12" max="13" width="10" style="5" customWidth="1"/>
    <col min="14" max="14" width="7.5546875" style="3" hidden="1" customWidth="1"/>
    <col min="15" max="23" width="8.33203125" style="3"/>
    <col min="24" max="24" width="0" style="3" hidden="1" customWidth="1"/>
    <col min="25" max="16384" width="8.33203125" style="3"/>
  </cols>
  <sheetData>
    <row r="1" spans="1:26" ht="15.95" customHeight="1" x14ac:dyDescent="0.2">
      <c r="A1" s="217" t="s">
        <v>128</v>
      </c>
      <c r="B1" s="218"/>
      <c r="C1" s="218"/>
      <c r="D1" s="218"/>
      <c r="E1" s="218"/>
      <c r="F1" s="190" t="s">
        <v>110</v>
      </c>
      <c r="G1" s="191"/>
      <c r="H1" s="199"/>
      <c r="I1" s="200"/>
      <c r="J1" s="200"/>
      <c r="K1" s="201"/>
      <c r="L1" s="36"/>
      <c r="M1" s="36"/>
    </row>
    <row r="2" spans="1:26" ht="15.95" customHeight="1" x14ac:dyDescent="0.2">
      <c r="A2" s="219"/>
      <c r="B2" s="220"/>
      <c r="C2" s="220"/>
      <c r="D2" s="220"/>
      <c r="E2" s="220"/>
      <c r="F2" s="192"/>
      <c r="G2" s="193"/>
      <c r="H2" s="202"/>
      <c r="I2" s="203"/>
      <c r="J2" s="203"/>
      <c r="K2" s="204"/>
      <c r="L2" s="36"/>
      <c r="M2" s="36"/>
    </row>
    <row r="3" spans="1:26" ht="15.95" customHeight="1" x14ac:dyDescent="0.2">
      <c r="A3" s="219"/>
      <c r="B3" s="220"/>
      <c r="C3" s="220"/>
      <c r="D3" s="220"/>
      <c r="E3" s="220"/>
      <c r="F3" s="192"/>
      <c r="G3" s="193"/>
      <c r="H3" s="202"/>
      <c r="I3" s="203"/>
      <c r="J3" s="203"/>
      <c r="K3" s="204"/>
      <c r="L3" s="36"/>
      <c r="M3" s="36"/>
    </row>
    <row r="4" spans="1:26" s="11" customFormat="1" ht="15.95" customHeight="1" x14ac:dyDescent="0.2">
      <c r="A4" s="219"/>
      <c r="B4" s="220"/>
      <c r="C4" s="220"/>
      <c r="D4" s="220"/>
      <c r="E4" s="220"/>
      <c r="F4" s="192"/>
      <c r="G4" s="193"/>
      <c r="H4" s="202"/>
      <c r="I4" s="203"/>
      <c r="J4" s="203"/>
      <c r="K4" s="204"/>
      <c r="L4" s="36"/>
      <c r="M4" s="36"/>
    </row>
    <row r="5" spans="1:26" ht="24.95" customHeight="1" x14ac:dyDescent="0.2">
      <c r="A5" s="187" t="s">
        <v>100</v>
      </c>
      <c r="B5" s="186"/>
      <c r="C5" s="186"/>
      <c r="D5" s="186"/>
      <c r="E5" s="186"/>
      <c r="F5" s="192"/>
      <c r="G5" s="193"/>
      <c r="H5" s="202"/>
      <c r="I5" s="203"/>
      <c r="J5" s="203"/>
      <c r="K5" s="204"/>
      <c r="L5" s="36"/>
      <c r="M5" s="36"/>
    </row>
    <row r="6" spans="1:26" ht="24.95" customHeight="1" x14ac:dyDescent="0.2">
      <c r="A6" s="185"/>
      <c r="B6" s="186"/>
      <c r="C6" s="186"/>
      <c r="D6" s="186"/>
      <c r="E6" s="186"/>
      <c r="F6" s="192"/>
      <c r="G6" s="193"/>
      <c r="H6" s="202"/>
      <c r="I6" s="203"/>
      <c r="J6" s="203"/>
      <c r="K6" s="204"/>
      <c r="L6" s="36"/>
      <c r="M6" s="36"/>
    </row>
    <row r="7" spans="1:26" ht="24.95" customHeight="1" thickBot="1" x14ac:dyDescent="0.25">
      <c r="A7" s="188"/>
      <c r="B7" s="189"/>
      <c r="C7" s="189"/>
      <c r="D7" s="189"/>
      <c r="E7" s="189"/>
      <c r="F7" s="194"/>
      <c r="G7" s="195"/>
      <c r="H7" s="205"/>
      <c r="I7" s="206"/>
      <c r="J7" s="206"/>
      <c r="K7" s="207"/>
      <c r="L7" s="36"/>
      <c r="M7" s="36"/>
    </row>
    <row r="8" spans="1:26" s="4" customFormat="1" ht="19.5" customHeight="1" thickBot="1" x14ac:dyDescent="0.25">
      <c r="A8" s="166" t="s">
        <v>0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34"/>
      <c r="M8" s="34"/>
    </row>
    <row r="9" spans="1:26" ht="65.099999999999994" customHeight="1" thickBot="1" x14ac:dyDescent="0.25">
      <c r="A9" s="99" t="s">
        <v>1</v>
      </c>
      <c r="B9" s="211" t="s">
        <v>2</v>
      </c>
      <c r="C9" s="212"/>
      <c r="D9" s="100" t="s">
        <v>3</v>
      </c>
      <c r="E9" s="47" t="s">
        <v>115</v>
      </c>
      <c r="F9" s="60" t="s">
        <v>111</v>
      </c>
      <c r="G9" s="60" t="s">
        <v>112</v>
      </c>
      <c r="H9" s="107" t="s">
        <v>111</v>
      </c>
      <c r="I9" s="107" t="s">
        <v>112</v>
      </c>
      <c r="J9" s="107" t="s">
        <v>113</v>
      </c>
      <c r="K9" s="108" t="s">
        <v>114</v>
      </c>
      <c r="L9" s="35"/>
      <c r="M9" s="35"/>
    </row>
    <row r="10" spans="1:26" x14ac:dyDescent="0.2">
      <c r="A10" s="26">
        <f>1</f>
        <v>1</v>
      </c>
      <c r="B10" s="41" t="s">
        <v>4</v>
      </c>
      <c r="C10" s="42"/>
      <c r="D10" s="12" t="s">
        <v>5</v>
      </c>
      <c r="E10" s="13" t="s">
        <v>5</v>
      </c>
      <c r="F10" s="48" t="s">
        <v>5</v>
      </c>
      <c r="G10" s="85" t="s">
        <v>5</v>
      </c>
      <c r="H10" s="109" t="s">
        <v>5</v>
      </c>
      <c r="I10" s="110" t="s">
        <v>5</v>
      </c>
      <c r="J10" s="109" t="s">
        <v>5</v>
      </c>
      <c r="K10" s="110" t="s">
        <v>5</v>
      </c>
      <c r="L10" s="33"/>
      <c r="M10" s="33"/>
      <c r="N10" s="5"/>
      <c r="X10" s="1" t="s">
        <v>14</v>
      </c>
      <c r="Y10" s="1"/>
      <c r="Z10" s="1"/>
    </row>
    <row r="11" spans="1:26" x14ac:dyDescent="0.2">
      <c r="A11" s="17">
        <f>A10+0.01</f>
        <v>1.01</v>
      </c>
      <c r="B11" s="171" t="s">
        <v>17</v>
      </c>
      <c r="C11" s="172"/>
      <c r="D11" s="7" t="s">
        <v>18</v>
      </c>
      <c r="E11" s="7">
        <f>SUM(P11:Z11)</f>
        <v>0</v>
      </c>
      <c r="F11" s="64">
        <v>165</v>
      </c>
      <c r="G11" s="86">
        <f>+F11*E11</f>
        <v>0</v>
      </c>
      <c r="H11" s="111"/>
      <c r="I11" s="112"/>
      <c r="J11" s="111"/>
      <c r="K11" s="112"/>
      <c r="L11" s="29"/>
      <c r="M11" s="29"/>
      <c r="N11" s="5" t="s">
        <v>19</v>
      </c>
      <c r="P11" s="1"/>
      <c r="Q11" s="1"/>
      <c r="R11" s="1"/>
      <c r="S11" s="1"/>
      <c r="T11" s="1"/>
      <c r="U11" s="1"/>
      <c r="V11" s="1"/>
      <c r="W11" s="1"/>
      <c r="X11" s="1">
        <v>0</v>
      </c>
      <c r="Y11" s="1"/>
      <c r="Z11" s="1"/>
    </row>
    <row r="12" spans="1:26" x14ac:dyDescent="0.2">
      <c r="A12" s="17">
        <f>A11+0.01</f>
        <v>1.02</v>
      </c>
      <c r="B12" s="171" t="s">
        <v>20</v>
      </c>
      <c r="C12" s="172"/>
      <c r="D12" s="7" t="s">
        <v>18</v>
      </c>
      <c r="E12" s="7">
        <f>SUM(P12:Z12)</f>
        <v>0</v>
      </c>
      <c r="F12" s="64">
        <v>84</v>
      </c>
      <c r="G12" s="86">
        <f t="shared" ref="G12:G16" si="0">+F12*E12</f>
        <v>0</v>
      </c>
      <c r="H12" s="111"/>
      <c r="I12" s="112"/>
      <c r="J12" s="111"/>
      <c r="K12" s="112"/>
      <c r="L12" s="29"/>
      <c r="M12" s="29"/>
      <c r="N12" s="5" t="s">
        <v>21</v>
      </c>
      <c r="P12" s="1"/>
      <c r="Q12" s="1"/>
      <c r="R12" s="1"/>
      <c r="S12" s="1"/>
      <c r="T12" s="1"/>
      <c r="U12" s="1"/>
      <c r="V12" s="1"/>
      <c r="W12" s="1"/>
      <c r="X12" s="1">
        <v>0</v>
      </c>
      <c r="Y12" s="1"/>
      <c r="Z12" s="1"/>
    </row>
    <row r="13" spans="1:26" x14ac:dyDescent="0.2">
      <c r="A13" s="17">
        <f>A12+0.01</f>
        <v>1.03</v>
      </c>
      <c r="B13" s="171" t="s">
        <v>22</v>
      </c>
      <c r="C13" s="172"/>
      <c r="D13" s="7" t="s">
        <v>18</v>
      </c>
      <c r="E13" s="7">
        <f t="shared" ref="E13:E15" si="1">SUM(P13:Z13)</f>
        <v>0</v>
      </c>
      <c r="F13" s="64">
        <v>52</v>
      </c>
      <c r="G13" s="86">
        <f t="shared" si="0"/>
        <v>0</v>
      </c>
      <c r="H13" s="111"/>
      <c r="I13" s="112"/>
      <c r="J13" s="111"/>
      <c r="K13" s="112"/>
      <c r="L13" s="29"/>
      <c r="M13" s="29"/>
      <c r="N13" s="5" t="s">
        <v>23</v>
      </c>
      <c r="P13" s="1"/>
      <c r="Q13" s="1"/>
      <c r="R13" s="1"/>
      <c r="S13" s="1"/>
      <c r="T13" s="1"/>
      <c r="U13" s="1"/>
      <c r="V13" s="1"/>
      <c r="W13" s="1"/>
      <c r="X13" s="1">
        <v>0</v>
      </c>
      <c r="Y13" s="1"/>
      <c r="Z13" s="1"/>
    </row>
    <row r="14" spans="1:26" x14ac:dyDescent="0.2">
      <c r="A14" s="18">
        <f>A10+1</f>
        <v>2</v>
      </c>
      <c r="B14" s="171" t="s">
        <v>24</v>
      </c>
      <c r="C14" s="172"/>
      <c r="D14" s="7" t="s">
        <v>18</v>
      </c>
      <c r="E14" s="7">
        <f t="shared" si="1"/>
        <v>0</v>
      </c>
      <c r="F14" s="64">
        <v>167</v>
      </c>
      <c r="G14" s="86">
        <f t="shared" si="0"/>
        <v>0</v>
      </c>
      <c r="H14" s="111"/>
      <c r="I14" s="112"/>
      <c r="J14" s="111"/>
      <c r="K14" s="112"/>
      <c r="L14" s="29"/>
      <c r="M14" s="29"/>
      <c r="N14" s="3" t="s">
        <v>25</v>
      </c>
      <c r="P14" s="1"/>
      <c r="Q14" s="1"/>
      <c r="R14" s="1"/>
      <c r="S14" s="1"/>
      <c r="T14" s="1"/>
      <c r="U14" s="1"/>
      <c r="V14" s="1"/>
      <c r="W14" s="1"/>
      <c r="X14" s="1">
        <v>0</v>
      </c>
      <c r="Y14" s="1"/>
      <c r="Z14" s="1"/>
    </row>
    <row r="15" spans="1:26" x14ac:dyDescent="0.2">
      <c r="A15" s="18">
        <f>A14+1</f>
        <v>3</v>
      </c>
      <c r="B15" s="171" t="s">
        <v>101</v>
      </c>
      <c r="C15" s="172"/>
      <c r="D15" s="7" t="s">
        <v>18</v>
      </c>
      <c r="E15" s="7">
        <f t="shared" si="1"/>
        <v>10</v>
      </c>
      <c r="F15" s="64">
        <v>13</v>
      </c>
      <c r="G15" s="86">
        <f t="shared" si="0"/>
        <v>130</v>
      </c>
      <c r="H15" s="111"/>
      <c r="I15" s="112"/>
      <c r="J15" s="111"/>
      <c r="K15" s="112"/>
      <c r="L15" s="29"/>
      <c r="M15" s="29"/>
      <c r="N15" s="3" t="s">
        <v>26</v>
      </c>
      <c r="P15" s="1"/>
      <c r="Q15" s="1"/>
      <c r="R15" s="1"/>
      <c r="S15" s="1"/>
      <c r="T15" s="1"/>
      <c r="U15" s="1"/>
      <c r="V15" s="1"/>
      <c r="W15" s="1"/>
      <c r="X15" s="1">
        <v>10</v>
      </c>
      <c r="Y15" s="1"/>
      <c r="Z15" s="1"/>
    </row>
    <row r="16" spans="1:26" x14ac:dyDescent="0.2">
      <c r="A16" s="18">
        <f>A15+1</f>
        <v>4</v>
      </c>
      <c r="B16" s="171" t="s">
        <v>27</v>
      </c>
      <c r="C16" s="172"/>
      <c r="D16" s="7" t="s">
        <v>28</v>
      </c>
      <c r="E16" s="7">
        <f>ROUNDUP(SUM(P16:Z16),0)</f>
        <v>0</v>
      </c>
      <c r="F16" s="64">
        <v>1575</v>
      </c>
      <c r="G16" s="86">
        <f t="shared" si="0"/>
        <v>0</v>
      </c>
      <c r="H16" s="111"/>
      <c r="I16" s="112"/>
      <c r="J16" s="111"/>
      <c r="K16" s="112"/>
      <c r="L16" s="29"/>
      <c r="M16" s="29"/>
      <c r="N16" s="3" t="s">
        <v>29</v>
      </c>
      <c r="P16" s="1"/>
      <c r="Q16" s="1"/>
      <c r="R16" s="1"/>
      <c r="S16" s="1"/>
      <c r="T16" s="1"/>
      <c r="U16" s="1"/>
      <c r="V16" s="1"/>
      <c r="W16" s="1"/>
      <c r="X16" s="1">
        <v>0</v>
      </c>
      <c r="Y16" s="1"/>
      <c r="Z16" s="1"/>
    </row>
    <row r="17" spans="1:26" x14ac:dyDescent="0.2">
      <c r="A17" s="27">
        <f>A16+1</f>
        <v>5</v>
      </c>
      <c r="B17" s="175" t="s">
        <v>102</v>
      </c>
      <c r="C17" s="176"/>
      <c r="D17" s="8"/>
      <c r="E17" s="19"/>
      <c r="F17" s="67"/>
      <c r="G17" s="88"/>
      <c r="H17" s="113"/>
      <c r="I17" s="114"/>
      <c r="J17" s="113"/>
      <c r="K17" s="114"/>
      <c r="L17" s="29"/>
      <c r="M17" s="29"/>
      <c r="N17" s="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6">
        <f>A17+0.01</f>
        <v>5.01</v>
      </c>
      <c r="B18" s="171" t="s">
        <v>30</v>
      </c>
      <c r="C18" s="172"/>
      <c r="D18" s="7" t="s">
        <v>31</v>
      </c>
      <c r="E18" s="7">
        <f t="shared" ref="E18:E24" si="2">SUM(P18:Z18)</f>
        <v>9</v>
      </c>
      <c r="F18" s="64">
        <v>3209</v>
      </c>
      <c r="G18" s="86">
        <f t="shared" ref="G18:G20" si="3">+F18*E18</f>
        <v>28881</v>
      </c>
      <c r="H18" s="111"/>
      <c r="I18" s="112"/>
      <c r="J18" s="111"/>
      <c r="K18" s="112"/>
      <c r="L18" s="29"/>
      <c r="M18" s="29"/>
      <c r="N18" s="5" t="s">
        <v>32</v>
      </c>
      <c r="P18" s="1"/>
      <c r="Q18" s="1"/>
      <c r="R18" s="1"/>
      <c r="S18" s="1"/>
      <c r="T18" s="1"/>
      <c r="U18" s="1"/>
      <c r="V18" s="1"/>
      <c r="W18" s="1"/>
      <c r="X18" s="1">
        <v>9</v>
      </c>
      <c r="Y18" s="1"/>
      <c r="Z18" s="1"/>
    </row>
    <row r="19" spans="1:26" x14ac:dyDescent="0.2">
      <c r="A19" s="6">
        <f>A18+0.01</f>
        <v>5.0199999999999996</v>
      </c>
      <c r="B19" s="171" t="s">
        <v>33</v>
      </c>
      <c r="C19" s="172"/>
      <c r="D19" s="7" t="s">
        <v>31</v>
      </c>
      <c r="E19" s="7">
        <f t="shared" si="2"/>
        <v>0</v>
      </c>
      <c r="F19" s="64">
        <v>500</v>
      </c>
      <c r="G19" s="86">
        <f t="shared" si="3"/>
        <v>0</v>
      </c>
      <c r="H19" s="111"/>
      <c r="I19" s="112"/>
      <c r="J19" s="111"/>
      <c r="K19" s="112"/>
      <c r="L19" s="29"/>
      <c r="M19" s="29"/>
      <c r="N19" s="5" t="s">
        <v>34</v>
      </c>
      <c r="P19" s="1"/>
      <c r="Q19" s="1"/>
      <c r="R19" s="1"/>
      <c r="S19" s="1"/>
      <c r="T19" s="1"/>
      <c r="U19" s="1"/>
      <c r="V19" s="1"/>
      <c r="W19" s="1"/>
      <c r="X19" s="1">
        <v>0</v>
      </c>
      <c r="Y19" s="1"/>
      <c r="Z19" s="1"/>
    </row>
    <row r="20" spans="1:26" x14ac:dyDescent="0.2">
      <c r="A20" s="18">
        <f>A17+1</f>
        <v>6</v>
      </c>
      <c r="B20" s="171" t="s">
        <v>35</v>
      </c>
      <c r="C20" s="172"/>
      <c r="D20" s="7" t="s">
        <v>31</v>
      </c>
      <c r="E20" s="7">
        <v>1</v>
      </c>
      <c r="F20" s="64">
        <v>48</v>
      </c>
      <c r="G20" s="86">
        <f t="shared" si="3"/>
        <v>48</v>
      </c>
      <c r="H20" s="111"/>
      <c r="I20" s="112"/>
      <c r="J20" s="111"/>
      <c r="K20" s="112"/>
      <c r="L20" s="29"/>
      <c r="M20" s="29"/>
      <c r="N20" s="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27">
        <f>A20+1</f>
        <v>7</v>
      </c>
      <c r="B21" s="179" t="s">
        <v>36</v>
      </c>
      <c r="C21" s="180"/>
      <c r="D21" s="37"/>
      <c r="E21" s="8"/>
      <c r="F21" s="67"/>
      <c r="G21" s="88"/>
      <c r="H21" s="113"/>
      <c r="I21" s="114"/>
      <c r="J21" s="113"/>
      <c r="K21" s="114"/>
      <c r="L21" s="29"/>
      <c r="M21" s="2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6">
        <f>A21+0.01</f>
        <v>7.01</v>
      </c>
      <c r="B22" s="171" t="s">
        <v>37</v>
      </c>
      <c r="C22" s="172"/>
      <c r="D22" s="7" t="s">
        <v>31</v>
      </c>
      <c r="E22" s="7">
        <f t="shared" si="2"/>
        <v>2</v>
      </c>
      <c r="F22" s="64">
        <v>781</v>
      </c>
      <c r="G22" s="86">
        <f t="shared" ref="G22:G24" si="4">+F22*E22</f>
        <v>1562</v>
      </c>
      <c r="H22" s="111"/>
      <c r="I22" s="112"/>
      <c r="J22" s="111"/>
      <c r="K22" s="112"/>
      <c r="L22" s="29"/>
      <c r="M22" s="29"/>
      <c r="N22" s="5" t="s">
        <v>38</v>
      </c>
      <c r="P22" s="1"/>
      <c r="Q22" s="1"/>
      <c r="R22" s="1"/>
      <c r="S22" s="1"/>
      <c r="T22" s="1"/>
      <c r="U22" s="1"/>
      <c r="V22" s="1"/>
      <c r="W22" s="1"/>
      <c r="X22" s="1">
        <v>2</v>
      </c>
      <c r="Y22" s="1"/>
      <c r="Z22" s="1"/>
    </row>
    <row r="23" spans="1:26" x14ac:dyDescent="0.2">
      <c r="A23" s="6">
        <f>A22+0.01</f>
        <v>7.02</v>
      </c>
      <c r="B23" s="171" t="s">
        <v>39</v>
      </c>
      <c r="C23" s="172"/>
      <c r="D23" s="7" t="s">
        <v>31</v>
      </c>
      <c r="E23" s="7">
        <f t="shared" si="2"/>
        <v>0</v>
      </c>
      <c r="F23" s="64">
        <v>784</v>
      </c>
      <c r="G23" s="86">
        <f t="shared" si="4"/>
        <v>0</v>
      </c>
      <c r="H23" s="111"/>
      <c r="I23" s="112"/>
      <c r="J23" s="111"/>
      <c r="K23" s="112"/>
      <c r="L23" s="29"/>
      <c r="M23" s="29"/>
      <c r="N23" s="3" t="s">
        <v>40</v>
      </c>
      <c r="P23" s="1"/>
      <c r="Q23" s="1"/>
      <c r="R23" s="1"/>
      <c r="S23" s="1"/>
      <c r="T23" s="1"/>
      <c r="U23" s="1"/>
      <c r="V23" s="1"/>
      <c r="W23" s="1"/>
      <c r="X23" s="1">
        <v>0</v>
      </c>
      <c r="Y23" s="1"/>
      <c r="Z23" s="1"/>
    </row>
    <row r="24" spans="1:26" x14ac:dyDescent="0.2">
      <c r="A24" s="6">
        <f>A23+0.01</f>
        <v>7.0299999999999994</v>
      </c>
      <c r="B24" s="171" t="s">
        <v>41</v>
      </c>
      <c r="C24" s="172"/>
      <c r="D24" s="7" t="s">
        <v>31</v>
      </c>
      <c r="E24" s="7">
        <f t="shared" si="2"/>
        <v>1</v>
      </c>
      <c r="F24" s="64">
        <v>720</v>
      </c>
      <c r="G24" s="86">
        <f t="shared" si="4"/>
        <v>720</v>
      </c>
      <c r="H24" s="111"/>
      <c r="I24" s="112"/>
      <c r="J24" s="111"/>
      <c r="K24" s="112"/>
      <c r="L24" s="29"/>
      <c r="M24" s="29"/>
      <c r="P24" s="1"/>
      <c r="Q24" s="1"/>
      <c r="R24" s="1"/>
      <c r="S24" s="1"/>
      <c r="T24" s="1"/>
      <c r="U24" s="1"/>
      <c r="V24" s="1"/>
      <c r="W24" s="1"/>
      <c r="X24" s="1">
        <v>1</v>
      </c>
      <c r="Y24" s="1"/>
      <c r="Z24" s="1"/>
    </row>
    <row r="25" spans="1:26" x14ac:dyDescent="0.2">
      <c r="A25" s="27">
        <f>A21+1</f>
        <v>8</v>
      </c>
      <c r="B25" s="175" t="s">
        <v>42</v>
      </c>
      <c r="C25" s="176"/>
      <c r="D25" s="8"/>
      <c r="E25" s="8"/>
      <c r="F25" s="67"/>
      <c r="G25" s="88"/>
      <c r="H25" s="113"/>
      <c r="I25" s="114"/>
      <c r="J25" s="113"/>
      <c r="K25" s="114"/>
      <c r="L25" s="29"/>
      <c r="M25" s="2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6">
        <f>A25+0.01</f>
        <v>8.01</v>
      </c>
      <c r="B26" s="171" t="s">
        <v>43</v>
      </c>
      <c r="C26" s="172"/>
      <c r="D26" s="7" t="s">
        <v>44</v>
      </c>
      <c r="E26" s="7">
        <f t="shared" ref="E26:E28" si="5">SUM(P26:Z26)</f>
        <v>27</v>
      </c>
      <c r="F26" s="64">
        <v>123</v>
      </c>
      <c r="G26" s="86">
        <f t="shared" ref="G26:G29" si="6">+F26*E26</f>
        <v>3321</v>
      </c>
      <c r="H26" s="111"/>
      <c r="I26" s="112"/>
      <c r="J26" s="111"/>
      <c r="K26" s="112"/>
      <c r="L26" s="29"/>
      <c r="M26" s="29"/>
      <c r="N26" s="5" t="s">
        <v>45</v>
      </c>
      <c r="P26" s="1"/>
      <c r="Q26" s="1"/>
      <c r="R26" s="1"/>
      <c r="S26" s="1"/>
      <c r="T26" s="1"/>
      <c r="U26" s="1"/>
      <c r="V26" s="1"/>
      <c r="W26" s="1"/>
      <c r="X26" s="1">
        <v>27</v>
      </c>
      <c r="Y26" s="1"/>
      <c r="Z26" s="1"/>
    </row>
    <row r="27" spans="1:26" x14ac:dyDescent="0.2">
      <c r="A27" s="6">
        <f t="shared" ref="A27:A29" si="7">A26+0.01</f>
        <v>8.02</v>
      </c>
      <c r="B27" s="171" t="s">
        <v>46</v>
      </c>
      <c r="C27" s="172"/>
      <c r="D27" s="7" t="s">
        <v>44</v>
      </c>
      <c r="E27" s="7">
        <f t="shared" si="5"/>
        <v>0</v>
      </c>
      <c r="F27" s="64">
        <v>155</v>
      </c>
      <c r="G27" s="86">
        <f t="shared" si="6"/>
        <v>0</v>
      </c>
      <c r="H27" s="111"/>
      <c r="I27" s="112"/>
      <c r="J27" s="111"/>
      <c r="K27" s="112"/>
      <c r="L27" s="29"/>
      <c r="M27" s="29"/>
      <c r="N27" s="5" t="s">
        <v>47</v>
      </c>
      <c r="P27" s="1"/>
      <c r="Q27" s="1"/>
      <c r="R27" s="1"/>
      <c r="S27" s="1"/>
      <c r="T27" s="1"/>
      <c r="U27" s="1"/>
      <c r="V27" s="1"/>
      <c r="W27" s="1"/>
      <c r="X27" s="1">
        <v>0</v>
      </c>
      <c r="Y27" s="1"/>
      <c r="Z27" s="1"/>
    </row>
    <row r="28" spans="1:26" x14ac:dyDescent="0.2">
      <c r="A28" s="6">
        <f t="shared" si="7"/>
        <v>8.0299999999999994</v>
      </c>
      <c r="B28" s="171" t="s">
        <v>48</v>
      </c>
      <c r="C28" s="172"/>
      <c r="D28" s="7" t="s">
        <v>44</v>
      </c>
      <c r="E28" s="7">
        <f t="shared" si="5"/>
        <v>0</v>
      </c>
      <c r="F28" s="64">
        <v>236</v>
      </c>
      <c r="G28" s="86">
        <f t="shared" si="6"/>
        <v>0</v>
      </c>
      <c r="H28" s="111"/>
      <c r="I28" s="112"/>
      <c r="J28" s="111"/>
      <c r="K28" s="112"/>
      <c r="L28" s="29"/>
      <c r="M28" s="29"/>
      <c r="N28" s="5" t="s">
        <v>49</v>
      </c>
      <c r="P28" s="1"/>
      <c r="Q28" s="1"/>
      <c r="R28" s="1"/>
      <c r="S28" s="1"/>
      <c r="T28" s="1"/>
      <c r="U28" s="1"/>
      <c r="V28" s="1"/>
      <c r="W28" s="1"/>
      <c r="X28" s="1">
        <v>0</v>
      </c>
      <c r="Y28" s="1"/>
      <c r="Z28" s="1"/>
    </row>
    <row r="29" spans="1:26" x14ac:dyDescent="0.2">
      <c r="A29" s="6">
        <f t="shared" si="7"/>
        <v>8.0399999999999991</v>
      </c>
      <c r="B29" s="171" t="s">
        <v>50</v>
      </c>
      <c r="C29" s="172"/>
      <c r="D29" s="7" t="s">
        <v>44</v>
      </c>
      <c r="E29" s="7">
        <f>SUM(P29:Z29)</f>
        <v>559</v>
      </c>
      <c r="F29" s="64">
        <v>280</v>
      </c>
      <c r="G29" s="86">
        <f t="shared" si="6"/>
        <v>156520</v>
      </c>
      <c r="H29" s="111"/>
      <c r="I29" s="112"/>
      <c r="J29" s="111"/>
      <c r="K29" s="112"/>
      <c r="L29" s="29"/>
      <c r="M29" s="29"/>
      <c r="N29" s="5" t="s">
        <v>51</v>
      </c>
      <c r="P29" s="1"/>
      <c r="Q29" s="1"/>
      <c r="R29" s="1"/>
      <c r="S29" s="1"/>
      <c r="T29" s="1"/>
      <c r="U29" s="1"/>
      <c r="V29" s="1"/>
      <c r="W29" s="1"/>
      <c r="X29" s="1">
        <v>559</v>
      </c>
      <c r="Y29" s="1"/>
      <c r="Z29" s="1"/>
    </row>
    <row r="30" spans="1:26" x14ac:dyDescent="0.2">
      <c r="A30" s="27">
        <f>A25+1</f>
        <v>9</v>
      </c>
      <c r="B30" s="175" t="s">
        <v>52</v>
      </c>
      <c r="C30" s="176"/>
      <c r="D30" s="8"/>
      <c r="E30" s="8"/>
      <c r="F30" s="67"/>
      <c r="G30" s="88"/>
      <c r="H30" s="113"/>
      <c r="I30" s="114"/>
      <c r="J30" s="113"/>
      <c r="K30" s="114"/>
      <c r="L30" s="29"/>
      <c r="M30" s="29"/>
      <c r="N30" s="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6">
        <f>A30+0.01</f>
        <v>9.01</v>
      </c>
      <c r="B31" s="171" t="s">
        <v>53</v>
      </c>
      <c r="C31" s="172"/>
      <c r="D31" s="7" t="s">
        <v>31</v>
      </c>
      <c r="E31" s="7">
        <f t="shared" ref="E31:E38" si="8">SUM(P31:Z31)</f>
        <v>6</v>
      </c>
      <c r="F31" s="64">
        <v>1882</v>
      </c>
      <c r="G31" s="86">
        <f t="shared" ref="G31:G38" si="9">+F31*E31</f>
        <v>11292</v>
      </c>
      <c r="H31" s="111"/>
      <c r="I31" s="112"/>
      <c r="J31" s="111"/>
      <c r="K31" s="112"/>
      <c r="L31" s="29"/>
      <c r="M31" s="29"/>
      <c r="N31" s="5" t="s">
        <v>54</v>
      </c>
      <c r="P31" s="1"/>
      <c r="Q31" s="1"/>
      <c r="R31" s="1"/>
      <c r="S31" s="1"/>
      <c r="T31" s="1"/>
      <c r="U31" s="1"/>
      <c r="V31" s="1"/>
      <c r="W31" s="1"/>
      <c r="X31" s="1">
        <v>6</v>
      </c>
      <c r="Y31" s="1"/>
      <c r="Z31" s="1"/>
    </row>
    <row r="32" spans="1:26" x14ac:dyDescent="0.2">
      <c r="A32" s="6">
        <f t="shared" ref="A32:A35" si="10">A31+0.01</f>
        <v>9.02</v>
      </c>
      <c r="B32" s="171" t="s">
        <v>55</v>
      </c>
      <c r="C32" s="172"/>
      <c r="D32" s="7" t="s">
        <v>31</v>
      </c>
      <c r="E32" s="7">
        <f t="shared" si="8"/>
        <v>5</v>
      </c>
      <c r="F32" s="70">
        <v>3000</v>
      </c>
      <c r="G32" s="86">
        <f t="shared" si="9"/>
        <v>15000</v>
      </c>
      <c r="H32" s="115"/>
      <c r="I32" s="112"/>
      <c r="J32" s="115"/>
      <c r="K32" s="112"/>
      <c r="L32" s="29"/>
      <c r="M32" s="29"/>
      <c r="N32" s="5" t="s">
        <v>56</v>
      </c>
      <c r="P32" s="1"/>
      <c r="Q32" s="1"/>
      <c r="R32" s="1"/>
      <c r="S32" s="1"/>
      <c r="T32" s="1"/>
      <c r="U32" s="1"/>
      <c r="V32" s="1"/>
      <c r="W32" s="1"/>
      <c r="X32" s="1">
        <v>5</v>
      </c>
      <c r="Y32" s="1"/>
      <c r="Z32" s="1"/>
    </row>
    <row r="33" spans="1:26" x14ac:dyDescent="0.2">
      <c r="A33" s="6">
        <f t="shared" si="10"/>
        <v>9.0299999999999994</v>
      </c>
      <c r="B33" s="171" t="s">
        <v>57</v>
      </c>
      <c r="C33" s="172"/>
      <c r="D33" s="7" t="s">
        <v>31</v>
      </c>
      <c r="E33" s="7">
        <f t="shared" si="8"/>
        <v>1</v>
      </c>
      <c r="F33" s="70">
        <v>2577</v>
      </c>
      <c r="G33" s="86">
        <f t="shared" si="9"/>
        <v>2577</v>
      </c>
      <c r="H33" s="115"/>
      <c r="I33" s="112"/>
      <c r="J33" s="115"/>
      <c r="K33" s="112"/>
      <c r="L33" s="29"/>
      <c r="M33" s="29"/>
      <c r="N33" s="5" t="s">
        <v>58</v>
      </c>
      <c r="P33" s="1"/>
      <c r="Q33" s="1"/>
      <c r="R33" s="1"/>
      <c r="S33" s="1"/>
      <c r="T33" s="1"/>
      <c r="U33" s="1"/>
      <c r="V33" s="1"/>
      <c r="W33" s="1"/>
      <c r="X33" s="1">
        <v>1</v>
      </c>
      <c r="Y33" s="1"/>
      <c r="Z33" s="1"/>
    </row>
    <row r="34" spans="1:26" x14ac:dyDescent="0.2">
      <c r="A34" s="6">
        <f t="shared" si="10"/>
        <v>9.0399999999999991</v>
      </c>
      <c r="B34" s="171" t="s">
        <v>59</v>
      </c>
      <c r="C34" s="172"/>
      <c r="D34" s="7" t="s">
        <v>31</v>
      </c>
      <c r="E34" s="7">
        <f t="shared" si="8"/>
        <v>2</v>
      </c>
      <c r="F34" s="70">
        <v>4250</v>
      </c>
      <c r="G34" s="86">
        <f t="shared" si="9"/>
        <v>8500</v>
      </c>
      <c r="H34" s="115"/>
      <c r="I34" s="112"/>
      <c r="J34" s="115"/>
      <c r="K34" s="112"/>
      <c r="L34" s="29"/>
      <c r="M34" s="29"/>
      <c r="N34" s="5" t="s">
        <v>60</v>
      </c>
      <c r="P34" s="1"/>
      <c r="Q34" s="1"/>
      <c r="R34" s="1"/>
      <c r="S34" s="1"/>
      <c r="T34" s="1"/>
      <c r="U34" s="1"/>
      <c r="V34" s="1"/>
      <c r="W34" s="1"/>
      <c r="X34" s="1">
        <v>2</v>
      </c>
      <c r="Y34" s="1"/>
      <c r="Z34" s="1"/>
    </row>
    <row r="35" spans="1:26" x14ac:dyDescent="0.2">
      <c r="A35" s="6">
        <f t="shared" si="10"/>
        <v>9.0499999999999989</v>
      </c>
      <c r="B35" s="171" t="s">
        <v>61</v>
      </c>
      <c r="C35" s="172"/>
      <c r="D35" s="7" t="s">
        <v>44</v>
      </c>
      <c r="E35" s="7">
        <f t="shared" si="8"/>
        <v>10</v>
      </c>
      <c r="F35" s="70">
        <v>89</v>
      </c>
      <c r="G35" s="86">
        <f t="shared" si="9"/>
        <v>890</v>
      </c>
      <c r="H35" s="115"/>
      <c r="I35" s="112"/>
      <c r="J35" s="115"/>
      <c r="K35" s="112"/>
      <c r="L35" s="29"/>
      <c r="M35" s="29"/>
      <c r="N35" s="5"/>
      <c r="P35" s="1"/>
      <c r="Q35" s="1"/>
      <c r="R35" s="1"/>
      <c r="S35" s="1"/>
      <c r="T35" s="1"/>
      <c r="U35" s="1"/>
      <c r="V35" s="1"/>
      <c r="W35" s="1"/>
      <c r="X35" s="1">
        <v>10</v>
      </c>
      <c r="Y35" s="1"/>
      <c r="Z35" s="1"/>
    </row>
    <row r="36" spans="1:26" x14ac:dyDescent="0.2">
      <c r="A36" s="18">
        <f>A30+1</f>
        <v>10</v>
      </c>
      <c r="B36" s="171" t="s">
        <v>62</v>
      </c>
      <c r="C36" s="172"/>
      <c r="D36" s="7" t="s">
        <v>31</v>
      </c>
      <c r="E36" s="7">
        <f t="shared" si="8"/>
        <v>0</v>
      </c>
      <c r="F36" s="70">
        <v>1500</v>
      </c>
      <c r="G36" s="86">
        <f t="shared" si="9"/>
        <v>0</v>
      </c>
      <c r="H36" s="115"/>
      <c r="I36" s="112"/>
      <c r="J36" s="115"/>
      <c r="K36" s="112"/>
      <c r="L36" s="29"/>
      <c r="M36" s="29"/>
      <c r="N36" s="5" t="s">
        <v>63</v>
      </c>
      <c r="P36" s="1"/>
      <c r="Q36" s="1"/>
      <c r="R36" s="1"/>
      <c r="S36" s="1"/>
      <c r="T36" s="1"/>
      <c r="U36" s="1"/>
      <c r="V36" s="1"/>
      <c r="W36" s="1"/>
      <c r="X36" s="1">
        <v>0</v>
      </c>
      <c r="Y36" s="1"/>
      <c r="Z36" s="1"/>
    </row>
    <row r="37" spans="1:26" x14ac:dyDescent="0.2">
      <c r="A37" s="18">
        <f>A36+1</f>
        <v>11</v>
      </c>
      <c r="B37" s="177" t="s">
        <v>103</v>
      </c>
      <c r="C37" s="178"/>
      <c r="D37" s="7" t="s">
        <v>31</v>
      </c>
      <c r="E37" s="7">
        <f t="shared" si="8"/>
        <v>2</v>
      </c>
      <c r="F37" s="70">
        <v>500</v>
      </c>
      <c r="G37" s="86">
        <f t="shared" si="9"/>
        <v>1000</v>
      </c>
      <c r="H37" s="115"/>
      <c r="I37" s="112"/>
      <c r="J37" s="115"/>
      <c r="K37" s="112"/>
      <c r="L37" s="29"/>
      <c r="M37" s="29"/>
      <c r="N37" s="5" t="s">
        <v>64</v>
      </c>
      <c r="P37" s="1"/>
      <c r="Q37" s="1"/>
      <c r="R37" s="1"/>
      <c r="S37" s="1"/>
      <c r="T37" s="1"/>
      <c r="U37" s="1"/>
      <c r="V37" s="1"/>
      <c r="W37" s="1"/>
      <c r="X37" s="1">
        <v>2</v>
      </c>
      <c r="Y37" s="1"/>
      <c r="Z37" s="1"/>
    </row>
    <row r="38" spans="1:26" x14ac:dyDescent="0.2">
      <c r="A38" s="18">
        <f>A37+1</f>
        <v>12</v>
      </c>
      <c r="B38" s="171" t="s">
        <v>104</v>
      </c>
      <c r="C38" s="172"/>
      <c r="D38" s="7" t="s">
        <v>31</v>
      </c>
      <c r="E38" s="7">
        <f t="shared" si="8"/>
        <v>1</v>
      </c>
      <c r="F38" s="70">
        <v>807</v>
      </c>
      <c r="G38" s="86">
        <f t="shared" si="9"/>
        <v>807</v>
      </c>
      <c r="H38" s="115"/>
      <c r="I38" s="112"/>
      <c r="J38" s="115"/>
      <c r="K38" s="112"/>
      <c r="L38" s="29"/>
      <c r="M38" s="29"/>
      <c r="N38" s="5" t="s">
        <v>65</v>
      </c>
      <c r="P38" s="1"/>
      <c r="Q38" s="1"/>
      <c r="R38" s="1"/>
      <c r="S38" s="1"/>
      <c r="T38" s="1"/>
      <c r="U38" s="1"/>
      <c r="V38" s="1"/>
      <c r="W38" s="1"/>
      <c r="X38" s="1">
        <v>1</v>
      </c>
      <c r="Y38" s="1"/>
      <c r="Z38" s="1"/>
    </row>
    <row r="39" spans="1:26" x14ac:dyDescent="0.2">
      <c r="A39" s="27">
        <f>A38+1</f>
        <v>13</v>
      </c>
      <c r="B39" s="175" t="s">
        <v>105</v>
      </c>
      <c r="C39" s="176"/>
      <c r="D39" s="8"/>
      <c r="E39" s="10"/>
      <c r="F39" s="72"/>
      <c r="G39" s="88"/>
      <c r="H39" s="116"/>
      <c r="I39" s="114"/>
      <c r="J39" s="116"/>
      <c r="K39" s="114"/>
      <c r="L39" s="29"/>
      <c r="M39" s="29"/>
      <c r="N39" s="5" t="s">
        <v>66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6">
        <f>A39+0.01</f>
        <v>13.01</v>
      </c>
      <c r="B40" s="171" t="s">
        <v>67</v>
      </c>
      <c r="C40" s="172"/>
      <c r="D40" s="7" t="s">
        <v>31</v>
      </c>
      <c r="E40" s="7">
        <f t="shared" ref="E40:E56" si="11">SUM(P40:Z40)</f>
        <v>0</v>
      </c>
      <c r="F40" s="70">
        <v>1227</v>
      </c>
      <c r="G40" s="86">
        <f t="shared" ref="G40:G46" si="12">+F40*E40</f>
        <v>0</v>
      </c>
      <c r="H40" s="115"/>
      <c r="I40" s="112"/>
      <c r="J40" s="115"/>
      <c r="K40" s="112"/>
      <c r="L40" s="29"/>
      <c r="M40" s="29"/>
      <c r="N40" s="3" t="s">
        <v>66</v>
      </c>
      <c r="P40" s="1"/>
      <c r="Q40" s="1"/>
      <c r="R40" s="1"/>
      <c r="S40" s="1"/>
      <c r="T40" s="1"/>
      <c r="U40" s="1"/>
      <c r="V40" s="1"/>
      <c r="W40" s="1"/>
      <c r="X40" s="1">
        <v>0</v>
      </c>
      <c r="Y40" s="1"/>
      <c r="Z40" s="1"/>
    </row>
    <row r="41" spans="1:26" x14ac:dyDescent="0.2">
      <c r="A41" s="6">
        <f t="shared" ref="A41:A45" si="13">A40+0.01</f>
        <v>13.02</v>
      </c>
      <c r="B41" s="171" t="s">
        <v>68</v>
      </c>
      <c r="C41" s="172"/>
      <c r="D41" s="7" t="s">
        <v>31</v>
      </c>
      <c r="E41" s="7">
        <f t="shared" si="11"/>
        <v>1</v>
      </c>
      <c r="F41" s="70">
        <v>1350</v>
      </c>
      <c r="G41" s="86">
        <f t="shared" si="12"/>
        <v>1350</v>
      </c>
      <c r="H41" s="115"/>
      <c r="I41" s="112"/>
      <c r="J41" s="115"/>
      <c r="K41" s="112"/>
      <c r="L41" s="29"/>
      <c r="M41" s="29"/>
      <c r="P41" s="1"/>
      <c r="Q41" s="1"/>
      <c r="R41" s="1"/>
      <c r="S41" s="1"/>
      <c r="T41" s="1"/>
      <c r="U41" s="1"/>
      <c r="V41" s="1"/>
      <c r="W41" s="1"/>
      <c r="X41" s="1">
        <v>1</v>
      </c>
      <c r="Y41" s="1"/>
      <c r="Z41" s="1"/>
    </row>
    <row r="42" spans="1:26" x14ac:dyDescent="0.2">
      <c r="A42" s="6">
        <f t="shared" si="13"/>
        <v>13.03</v>
      </c>
      <c r="B42" s="171" t="s">
        <v>69</v>
      </c>
      <c r="C42" s="172"/>
      <c r="D42" s="7" t="s">
        <v>31</v>
      </c>
      <c r="E42" s="7">
        <f t="shared" si="11"/>
        <v>0</v>
      </c>
      <c r="F42" s="70">
        <v>667</v>
      </c>
      <c r="G42" s="86">
        <f t="shared" si="12"/>
        <v>0</v>
      </c>
      <c r="H42" s="115"/>
      <c r="I42" s="112"/>
      <c r="J42" s="115"/>
      <c r="K42" s="112"/>
      <c r="L42" s="29"/>
      <c r="M42" s="29"/>
      <c r="P42" s="1"/>
      <c r="Q42" s="1"/>
      <c r="R42" s="1"/>
      <c r="S42" s="1"/>
      <c r="T42" s="1"/>
      <c r="U42" s="1"/>
      <c r="V42" s="1"/>
      <c r="W42" s="1"/>
      <c r="X42" s="1">
        <v>0</v>
      </c>
      <c r="Y42" s="1"/>
      <c r="Z42" s="1"/>
    </row>
    <row r="43" spans="1:26" x14ac:dyDescent="0.2">
      <c r="A43" s="6">
        <f t="shared" si="13"/>
        <v>13.04</v>
      </c>
      <c r="B43" s="171" t="s">
        <v>70</v>
      </c>
      <c r="C43" s="172"/>
      <c r="D43" s="7" t="s">
        <v>31</v>
      </c>
      <c r="E43" s="7">
        <f t="shared" si="11"/>
        <v>2</v>
      </c>
      <c r="F43" s="70">
        <v>671</v>
      </c>
      <c r="G43" s="86">
        <f t="shared" si="12"/>
        <v>1342</v>
      </c>
      <c r="H43" s="115"/>
      <c r="I43" s="112"/>
      <c r="J43" s="115"/>
      <c r="K43" s="112"/>
      <c r="L43" s="29"/>
      <c r="M43" s="29"/>
      <c r="P43" s="1"/>
      <c r="Q43" s="1"/>
      <c r="R43" s="1"/>
      <c r="S43" s="1"/>
      <c r="T43" s="1"/>
      <c r="U43" s="1"/>
      <c r="V43" s="1"/>
      <c r="W43" s="1"/>
      <c r="X43" s="1">
        <v>2</v>
      </c>
      <c r="Y43" s="1"/>
      <c r="Z43" s="1"/>
    </row>
    <row r="44" spans="1:26" x14ac:dyDescent="0.2">
      <c r="A44" s="6">
        <f t="shared" si="13"/>
        <v>13.049999999999999</v>
      </c>
      <c r="B44" s="171" t="s">
        <v>71</v>
      </c>
      <c r="C44" s="172"/>
      <c r="D44" s="7" t="s">
        <v>31</v>
      </c>
      <c r="E44" s="7">
        <f t="shared" si="11"/>
        <v>0</v>
      </c>
      <c r="F44" s="70">
        <v>888</v>
      </c>
      <c r="G44" s="86">
        <f t="shared" si="12"/>
        <v>0</v>
      </c>
      <c r="H44" s="115"/>
      <c r="I44" s="112"/>
      <c r="J44" s="115"/>
      <c r="K44" s="112"/>
      <c r="L44" s="29"/>
      <c r="M44" s="29"/>
      <c r="P44" s="1"/>
      <c r="Q44" s="1"/>
      <c r="R44" s="1"/>
      <c r="S44" s="1"/>
      <c r="T44" s="1"/>
      <c r="U44" s="1"/>
      <c r="V44" s="1"/>
      <c r="W44" s="1"/>
      <c r="X44" s="1">
        <v>0</v>
      </c>
      <c r="Y44" s="1"/>
      <c r="Z44" s="1"/>
    </row>
    <row r="45" spans="1:26" x14ac:dyDescent="0.2">
      <c r="A45" s="6">
        <f t="shared" si="13"/>
        <v>13.059999999999999</v>
      </c>
      <c r="B45" s="171" t="s">
        <v>72</v>
      </c>
      <c r="C45" s="172"/>
      <c r="D45" s="7" t="s">
        <v>31</v>
      </c>
      <c r="E45" s="7">
        <f t="shared" si="11"/>
        <v>2</v>
      </c>
      <c r="F45" s="64">
        <v>719</v>
      </c>
      <c r="G45" s="86">
        <f t="shared" si="12"/>
        <v>1438</v>
      </c>
      <c r="H45" s="111"/>
      <c r="I45" s="112"/>
      <c r="J45" s="111"/>
      <c r="K45" s="112"/>
      <c r="L45" s="29"/>
      <c r="M45" s="29"/>
      <c r="P45" s="1"/>
      <c r="Q45" s="1"/>
      <c r="R45" s="1"/>
      <c r="S45" s="1"/>
      <c r="T45" s="1"/>
      <c r="U45" s="1"/>
      <c r="V45" s="1"/>
      <c r="W45" s="1"/>
      <c r="X45" s="1">
        <v>2</v>
      </c>
      <c r="Y45" s="1"/>
      <c r="Z45" s="1"/>
    </row>
    <row r="46" spans="1:26" x14ac:dyDescent="0.2">
      <c r="A46" s="18">
        <f>A39+1</f>
        <v>14</v>
      </c>
      <c r="B46" s="171" t="s">
        <v>73</v>
      </c>
      <c r="C46" s="172"/>
      <c r="D46" s="7" t="s">
        <v>31</v>
      </c>
      <c r="E46" s="7">
        <f>SUM(P46:Z46)</f>
        <v>1</v>
      </c>
      <c r="F46" s="64">
        <v>407</v>
      </c>
      <c r="G46" s="86">
        <f t="shared" si="12"/>
        <v>407</v>
      </c>
      <c r="H46" s="111"/>
      <c r="I46" s="112"/>
      <c r="J46" s="111"/>
      <c r="K46" s="112"/>
      <c r="L46" s="29"/>
      <c r="M46" s="29"/>
      <c r="N46" s="3" t="s">
        <v>74</v>
      </c>
      <c r="P46" s="1"/>
      <c r="Q46" s="1"/>
      <c r="R46" s="1"/>
      <c r="S46" s="1"/>
      <c r="T46" s="1"/>
      <c r="U46" s="1"/>
      <c r="V46" s="1"/>
      <c r="W46" s="1"/>
      <c r="X46" s="1">
        <v>1</v>
      </c>
      <c r="Y46" s="1"/>
      <c r="Z46" s="1"/>
    </row>
    <row r="47" spans="1:26" x14ac:dyDescent="0.2">
      <c r="A47" s="27">
        <f>A46+1</f>
        <v>15</v>
      </c>
      <c r="B47" s="175" t="s">
        <v>106</v>
      </c>
      <c r="C47" s="176"/>
      <c r="D47" s="8"/>
      <c r="E47" s="8"/>
      <c r="F47" s="67"/>
      <c r="G47" s="88"/>
      <c r="H47" s="113"/>
      <c r="I47" s="114"/>
      <c r="J47" s="113"/>
      <c r="K47" s="114"/>
      <c r="L47" s="29"/>
      <c r="M47" s="2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7">
        <f>A47+0.01</f>
        <v>15.01</v>
      </c>
      <c r="B48" s="177" t="s">
        <v>75</v>
      </c>
      <c r="C48" s="178"/>
      <c r="D48" s="7" t="s">
        <v>31</v>
      </c>
      <c r="E48" s="7">
        <f t="shared" si="11"/>
        <v>0</v>
      </c>
      <c r="F48" s="64">
        <v>1000</v>
      </c>
      <c r="G48" s="86">
        <f t="shared" ref="G48:G49" si="14">+F48*E48</f>
        <v>0</v>
      </c>
      <c r="H48" s="111"/>
      <c r="I48" s="112"/>
      <c r="J48" s="111"/>
      <c r="K48" s="112"/>
      <c r="L48" s="29"/>
      <c r="M48" s="29"/>
      <c r="N48" s="3" t="s">
        <v>76</v>
      </c>
      <c r="P48" s="1"/>
      <c r="Q48" s="1"/>
      <c r="R48" s="1"/>
      <c r="S48" s="1"/>
      <c r="T48" s="1"/>
      <c r="U48" s="1"/>
      <c r="V48" s="1"/>
      <c r="W48" s="1"/>
      <c r="X48" s="1">
        <v>0</v>
      </c>
      <c r="Y48" s="1"/>
      <c r="Z48" s="1"/>
    </row>
    <row r="49" spans="1:26" x14ac:dyDescent="0.2">
      <c r="A49" s="17">
        <f>A48+0.01</f>
        <v>15.02</v>
      </c>
      <c r="B49" s="171" t="s">
        <v>77</v>
      </c>
      <c r="C49" s="172"/>
      <c r="D49" s="7" t="s">
        <v>31</v>
      </c>
      <c r="E49" s="7">
        <f t="shared" si="11"/>
        <v>4</v>
      </c>
      <c r="F49" s="64">
        <v>1200</v>
      </c>
      <c r="G49" s="86">
        <f t="shared" si="14"/>
        <v>4800</v>
      </c>
      <c r="H49" s="111"/>
      <c r="I49" s="112"/>
      <c r="J49" s="111"/>
      <c r="K49" s="112"/>
      <c r="L49" s="29"/>
      <c r="M49" s="29"/>
      <c r="N49" s="3" t="s">
        <v>78</v>
      </c>
      <c r="P49" s="1"/>
      <c r="Q49" s="1"/>
      <c r="R49" s="1"/>
      <c r="S49" s="1"/>
      <c r="T49" s="1"/>
      <c r="U49" s="1"/>
      <c r="V49" s="1"/>
      <c r="W49" s="1"/>
      <c r="X49" s="1">
        <v>4</v>
      </c>
      <c r="Y49" s="1"/>
      <c r="Z49" s="1"/>
    </row>
    <row r="50" spans="1:26" x14ac:dyDescent="0.2">
      <c r="A50" s="27">
        <f>A47+1</f>
        <v>16</v>
      </c>
      <c r="B50" s="175" t="s">
        <v>79</v>
      </c>
      <c r="C50" s="176"/>
      <c r="D50" s="8"/>
      <c r="E50" s="8"/>
      <c r="F50" s="67"/>
      <c r="G50" s="88"/>
      <c r="H50" s="113"/>
      <c r="I50" s="114"/>
      <c r="J50" s="113"/>
      <c r="K50" s="114"/>
      <c r="L50" s="29"/>
      <c r="M50" s="29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7">
        <f>A50+0.01</f>
        <v>16.010000000000002</v>
      </c>
      <c r="B51" s="171" t="s">
        <v>80</v>
      </c>
      <c r="C51" s="172"/>
      <c r="D51" s="7" t="s">
        <v>31</v>
      </c>
      <c r="E51" s="7">
        <f t="shared" si="11"/>
        <v>1</v>
      </c>
      <c r="F51" s="64">
        <v>2976</v>
      </c>
      <c r="G51" s="86">
        <f t="shared" ref="G51:G56" si="15">+F51*E51</f>
        <v>2976</v>
      </c>
      <c r="H51" s="111"/>
      <c r="I51" s="112"/>
      <c r="J51" s="111"/>
      <c r="K51" s="112"/>
      <c r="L51" s="29"/>
      <c r="M51" s="29"/>
      <c r="N51" s="3" t="s">
        <v>81</v>
      </c>
      <c r="P51" s="1"/>
      <c r="Q51" s="1"/>
      <c r="R51" s="1"/>
      <c r="S51" s="1"/>
      <c r="T51" s="1"/>
      <c r="U51" s="1"/>
      <c r="V51" s="1"/>
      <c r="W51" s="1"/>
      <c r="X51" s="1">
        <v>1</v>
      </c>
      <c r="Y51" s="1"/>
      <c r="Z51" s="1"/>
    </row>
    <row r="52" spans="1:26" x14ac:dyDescent="0.2">
      <c r="A52" s="17">
        <f t="shared" ref="A52:A53" si="16">A51+0.01</f>
        <v>16.020000000000003</v>
      </c>
      <c r="B52" s="171" t="s">
        <v>82</v>
      </c>
      <c r="C52" s="172"/>
      <c r="D52" s="7" t="s">
        <v>31</v>
      </c>
      <c r="E52" s="7">
        <f t="shared" si="11"/>
        <v>0</v>
      </c>
      <c r="F52" s="64">
        <v>3200</v>
      </c>
      <c r="G52" s="86">
        <f t="shared" si="15"/>
        <v>0</v>
      </c>
      <c r="H52" s="111"/>
      <c r="I52" s="112"/>
      <c r="J52" s="111"/>
      <c r="K52" s="112"/>
      <c r="L52" s="29"/>
      <c r="M52" s="29"/>
      <c r="N52" s="3" t="s">
        <v>83</v>
      </c>
      <c r="P52" s="1"/>
      <c r="Q52" s="1"/>
      <c r="R52" s="1"/>
      <c r="S52" s="1"/>
      <c r="T52" s="1"/>
      <c r="U52" s="1"/>
      <c r="V52" s="1"/>
      <c r="W52" s="1"/>
      <c r="X52" s="1">
        <v>0</v>
      </c>
      <c r="Y52" s="1"/>
      <c r="Z52" s="1"/>
    </row>
    <row r="53" spans="1:26" x14ac:dyDescent="0.2">
      <c r="A53" s="17">
        <f t="shared" si="16"/>
        <v>16.030000000000005</v>
      </c>
      <c r="B53" s="171" t="s">
        <v>84</v>
      </c>
      <c r="C53" s="172"/>
      <c r="D53" s="7" t="s">
        <v>31</v>
      </c>
      <c r="E53" s="7">
        <f t="shared" si="11"/>
        <v>2</v>
      </c>
      <c r="F53" s="64">
        <v>3200</v>
      </c>
      <c r="G53" s="86">
        <f t="shared" si="15"/>
        <v>6400</v>
      </c>
      <c r="H53" s="111"/>
      <c r="I53" s="112"/>
      <c r="J53" s="111"/>
      <c r="K53" s="112"/>
      <c r="L53" s="29"/>
      <c r="M53" s="29"/>
      <c r="N53" s="3" t="s">
        <v>85</v>
      </c>
      <c r="P53" s="1"/>
      <c r="Q53" s="1"/>
      <c r="R53" s="1"/>
      <c r="S53" s="1"/>
      <c r="T53" s="1"/>
      <c r="U53" s="1"/>
      <c r="V53" s="1"/>
      <c r="W53" s="1"/>
      <c r="X53" s="1">
        <v>2</v>
      </c>
      <c r="Y53" s="1"/>
      <c r="Z53" s="1"/>
    </row>
    <row r="54" spans="1:26" ht="13.5" customHeight="1" x14ac:dyDescent="0.2">
      <c r="A54" s="18">
        <f>A50+1</f>
        <v>17</v>
      </c>
      <c r="B54" s="171" t="s">
        <v>86</v>
      </c>
      <c r="C54" s="172"/>
      <c r="D54" s="7" t="s">
        <v>31</v>
      </c>
      <c r="E54" s="7">
        <f t="shared" si="11"/>
        <v>1</v>
      </c>
      <c r="F54" s="64">
        <v>10000</v>
      </c>
      <c r="G54" s="86">
        <f t="shared" si="15"/>
        <v>10000</v>
      </c>
      <c r="H54" s="111"/>
      <c r="I54" s="112"/>
      <c r="J54" s="111"/>
      <c r="K54" s="112"/>
      <c r="L54" s="29"/>
      <c r="M54" s="29"/>
      <c r="N54" s="3" t="s">
        <v>87</v>
      </c>
      <c r="P54" s="1"/>
      <c r="Q54" s="1"/>
      <c r="R54" s="1"/>
      <c r="S54" s="1"/>
      <c r="T54" s="1"/>
      <c r="U54" s="1"/>
      <c r="V54" s="1"/>
      <c r="W54" s="1"/>
      <c r="X54" s="1">
        <v>1</v>
      </c>
      <c r="Y54" s="1"/>
      <c r="Z54" s="1"/>
    </row>
    <row r="55" spans="1:26" ht="13.5" customHeight="1" x14ac:dyDescent="0.2">
      <c r="A55" s="18">
        <f>A54+1</f>
        <v>18</v>
      </c>
      <c r="B55" s="171" t="s">
        <v>88</v>
      </c>
      <c r="C55" s="172"/>
      <c r="D55" s="7" t="s">
        <v>31</v>
      </c>
      <c r="E55" s="7">
        <f t="shared" si="11"/>
        <v>0</v>
      </c>
      <c r="F55" s="64">
        <v>1200</v>
      </c>
      <c r="G55" s="86">
        <f t="shared" si="15"/>
        <v>0</v>
      </c>
      <c r="H55" s="111"/>
      <c r="I55" s="112"/>
      <c r="J55" s="111"/>
      <c r="K55" s="112"/>
      <c r="L55" s="29"/>
      <c r="M55" s="29"/>
      <c r="P55" s="1"/>
      <c r="Q55" s="1"/>
      <c r="R55" s="1"/>
      <c r="S55" s="1"/>
      <c r="T55" s="1"/>
      <c r="U55" s="1"/>
      <c r="V55" s="1"/>
      <c r="W55" s="1"/>
      <c r="X55" s="1">
        <v>0</v>
      </c>
      <c r="Y55" s="1"/>
      <c r="Z55" s="1"/>
    </row>
    <row r="56" spans="1:26" x14ac:dyDescent="0.2">
      <c r="A56" s="18">
        <f>A55+1</f>
        <v>19</v>
      </c>
      <c r="B56" s="171" t="s">
        <v>107</v>
      </c>
      <c r="C56" s="172"/>
      <c r="D56" s="7" t="s">
        <v>31</v>
      </c>
      <c r="E56" s="7">
        <f t="shared" si="11"/>
        <v>0</v>
      </c>
      <c r="F56" s="64">
        <v>5800</v>
      </c>
      <c r="G56" s="86">
        <f t="shared" si="15"/>
        <v>0</v>
      </c>
      <c r="H56" s="111"/>
      <c r="I56" s="112"/>
      <c r="J56" s="111"/>
      <c r="K56" s="112"/>
      <c r="L56" s="29"/>
      <c r="M56" s="29"/>
      <c r="N56" s="3" t="s">
        <v>89</v>
      </c>
      <c r="P56" s="1"/>
      <c r="Q56" s="1"/>
      <c r="R56" s="1"/>
      <c r="S56" s="1"/>
      <c r="T56" s="1"/>
      <c r="U56" s="1"/>
      <c r="V56" s="1"/>
      <c r="W56" s="1"/>
      <c r="X56" s="1">
        <v>0</v>
      </c>
      <c r="Y56" s="1"/>
      <c r="Z56" s="1"/>
    </row>
    <row r="57" spans="1:26" x14ac:dyDescent="0.2">
      <c r="A57" s="27">
        <f>A56+1</f>
        <v>20</v>
      </c>
      <c r="B57" s="175" t="s">
        <v>90</v>
      </c>
      <c r="C57" s="176"/>
      <c r="D57" s="8"/>
      <c r="E57" s="8"/>
      <c r="F57" s="67"/>
      <c r="G57" s="88"/>
      <c r="H57" s="113"/>
      <c r="I57" s="114"/>
      <c r="J57" s="113"/>
      <c r="K57" s="114"/>
      <c r="L57" s="29"/>
      <c r="M57" s="29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6">
        <f>A57+0.01</f>
        <v>20.010000000000002</v>
      </c>
      <c r="B58" s="171" t="s">
        <v>91</v>
      </c>
      <c r="C58" s="172"/>
      <c r="D58" s="7" t="s">
        <v>44</v>
      </c>
      <c r="E58" s="7">
        <f t="shared" ref="E58:E59" si="17">SUM(P58:Z58)</f>
        <v>0</v>
      </c>
      <c r="F58" s="64">
        <v>15</v>
      </c>
      <c r="G58" s="86">
        <f t="shared" ref="G58:G60" si="18">+F58*E58</f>
        <v>0</v>
      </c>
      <c r="H58" s="111"/>
      <c r="I58" s="112"/>
      <c r="J58" s="111"/>
      <c r="K58" s="112"/>
      <c r="L58" s="29"/>
      <c r="M58" s="29"/>
      <c r="P58" s="1"/>
      <c r="Q58" s="1"/>
      <c r="R58" s="1"/>
      <c r="S58" s="1"/>
      <c r="T58" s="1"/>
      <c r="U58" s="1"/>
      <c r="V58" s="1"/>
      <c r="W58" s="1"/>
      <c r="X58" s="1">
        <v>0</v>
      </c>
      <c r="Y58" s="1"/>
      <c r="Z58" s="1"/>
    </row>
    <row r="59" spans="1:26" x14ac:dyDescent="0.2">
      <c r="A59" s="6">
        <f>A58+0.01</f>
        <v>20.020000000000003</v>
      </c>
      <c r="B59" s="171" t="s">
        <v>92</v>
      </c>
      <c r="C59" s="172"/>
      <c r="D59" s="7" t="s">
        <v>44</v>
      </c>
      <c r="E59" s="7">
        <f t="shared" si="17"/>
        <v>0</v>
      </c>
      <c r="F59" s="64">
        <v>10</v>
      </c>
      <c r="G59" s="86">
        <f t="shared" si="18"/>
        <v>0</v>
      </c>
      <c r="H59" s="111"/>
      <c r="I59" s="112"/>
      <c r="J59" s="111"/>
      <c r="K59" s="112"/>
      <c r="L59" s="29"/>
      <c r="M59" s="29"/>
      <c r="P59" s="1"/>
      <c r="Q59" s="1"/>
      <c r="R59" s="1"/>
      <c r="S59" s="1"/>
      <c r="T59" s="1"/>
      <c r="U59" s="1"/>
      <c r="V59" s="1"/>
      <c r="W59" s="1"/>
      <c r="X59" s="1">
        <v>0</v>
      </c>
      <c r="Y59" s="1"/>
      <c r="Z59" s="1"/>
    </row>
    <row r="60" spans="1:26" x14ac:dyDescent="0.2">
      <c r="A60" s="18">
        <f>A57+1</f>
        <v>21</v>
      </c>
      <c r="B60" s="171" t="s">
        <v>93</v>
      </c>
      <c r="C60" s="172"/>
      <c r="D60" s="7" t="s">
        <v>94</v>
      </c>
      <c r="E60" s="9">
        <v>1</v>
      </c>
      <c r="F60" s="64">
        <v>3634</v>
      </c>
      <c r="G60" s="86">
        <f t="shared" si="18"/>
        <v>3634</v>
      </c>
      <c r="H60" s="111"/>
      <c r="I60" s="112"/>
      <c r="J60" s="111"/>
      <c r="K60" s="112"/>
      <c r="L60" s="29"/>
      <c r="M60" s="29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8">
        <f>A60+1</f>
        <v>22</v>
      </c>
      <c r="B61" s="171" t="s">
        <v>108</v>
      </c>
      <c r="C61" s="172"/>
      <c r="D61" s="7" t="s">
        <v>94</v>
      </c>
      <c r="E61" s="9">
        <v>1</v>
      </c>
      <c r="F61" s="64">
        <v>9174</v>
      </c>
      <c r="G61" s="86">
        <f>+F61*E61</f>
        <v>9174</v>
      </c>
      <c r="H61" s="111"/>
      <c r="I61" s="112"/>
      <c r="J61" s="111"/>
      <c r="K61" s="112"/>
      <c r="L61" s="29"/>
      <c r="M61" s="29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11" customFormat="1" ht="15" customHeight="1" x14ac:dyDescent="0.2">
      <c r="A62" s="105">
        <v>23</v>
      </c>
      <c r="B62" s="196" t="s">
        <v>123</v>
      </c>
      <c r="C62" s="197"/>
      <c r="D62" s="101" t="s">
        <v>44</v>
      </c>
      <c r="E62" s="106">
        <v>40</v>
      </c>
      <c r="F62" s="64"/>
      <c r="G62" s="65"/>
      <c r="H62" s="111"/>
      <c r="I62" s="112"/>
      <c r="J62" s="111"/>
      <c r="K62" s="112"/>
      <c r="L62" s="102"/>
      <c r="M62" s="102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</row>
    <row r="63" spans="1:26" x14ac:dyDescent="0.2">
      <c r="A63" s="6" t="s">
        <v>5</v>
      </c>
      <c r="B63" s="171" t="s">
        <v>5</v>
      </c>
      <c r="C63" s="172"/>
      <c r="D63" s="7" t="s">
        <v>5</v>
      </c>
      <c r="E63" s="49" t="s">
        <v>5</v>
      </c>
      <c r="F63" s="74"/>
      <c r="G63" s="65"/>
      <c r="H63" s="117"/>
      <c r="I63" s="118"/>
      <c r="J63" s="117"/>
      <c r="K63" s="118"/>
      <c r="L63" s="30"/>
      <c r="M63" s="30"/>
    </row>
    <row r="64" spans="1:26" ht="27" customHeight="1" x14ac:dyDescent="0.2">
      <c r="A64" s="104" t="s">
        <v>124</v>
      </c>
      <c r="B64" s="171" t="s">
        <v>132</v>
      </c>
      <c r="C64" s="172"/>
      <c r="D64" s="22" t="s">
        <v>94</v>
      </c>
      <c r="E64" s="23">
        <v>1</v>
      </c>
      <c r="F64" s="75">
        <v>51159</v>
      </c>
      <c r="G64" s="65">
        <f t="shared" ref="G64:G65" si="19">+F64*E64</f>
        <v>51159</v>
      </c>
      <c r="H64" s="119" t="s">
        <v>5</v>
      </c>
      <c r="I64" s="120"/>
      <c r="J64" s="119" t="s">
        <v>5</v>
      </c>
      <c r="K64" s="120"/>
      <c r="L64" s="30"/>
      <c r="M64" s="30"/>
      <c r="N64" s="20">
        <v>0.1</v>
      </c>
    </row>
    <row r="65" spans="1:14" ht="27" customHeight="1" x14ac:dyDescent="0.2">
      <c r="A65" s="18" t="s">
        <v>125</v>
      </c>
      <c r="B65" s="171" t="s">
        <v>97</v>
      </c>
      <c r="C65" s="172"/>
      <c r="D65" s="7" t="s">
        <v>94</v>
      </c>
      <c r="E65" s="21">
        <v>1</v>
      </c>
      <c r="F65" s="74">
        <v>10232</v>
      </c>
      <c r="G65" s="65">
        <f t="shared" si="19"/>
        <v>10232</v>
      </c>
      <c r="H65" s="121" t="s">
        <v>5</v>
      </c>
      <c r="I65" s="112"/>
      <c r="J65" s="121" t="s">
        <v>5</v>
      </c>
      <c r="K65" s="112"/>
      <c r="L65" s="30"/>
      <c r="M65" s="30"/>
      <c r="N65" s="20">
        <v>0.02</v>
      </c>
    </row>
    <row r="66" spans="1:14" ht="15.75" customHeight="1" x14ac:dyDescent="0.2">
      <c r="A66" s="38" t="s">
        <v>5</v>
      </c>
      <c r="B66" s="169" t="s">
        <v>95</v>
      </c>
      <c r="C66" s="170"/>
      <c r="D66" s="39" t="s">
        <v>5</v>
      </c>
      <c r="E66" s="39" t="s">
        <v>5</v>
      </c>
      <c r="F66" s="78"/>
      <c r="G66" s="79">
        <f>SUM(G11:G65)</f>
        <v>334160</v>
      </c>
      <c r="H66" s="122"/>
      <c r="I66" s="123"/>
      <c r="J66" s="122"/>
      <c r="K66" s="123"/>
      <c r="L66" s="31"/>
      <c r="M66" s="31"/>
    </row>
    <row r="67" spans="1:14" ht="27" customHeight="1" x14ac:dyDescent="0.2">
      <c r="A67" s="18" t="s">
        <v>126</v>
      </c>
      <c r="B67" s="171" t="s">
        <v>109</v>
      </c>
      <c r="C67" s="172"/>
      <c r="D67" s="7" t="s">
        <v>94</v>
      </c>
      <c r="E67" s="28">
        <v>0.1</v>
      </c>
      <c r="F67" s="74"/>
      <c r="G67" s="65">
        <f>+G66*E67</f>
        <v>33416</v>
      </c>
      <c r="H67" s="121" t="s">
        <v>5</v>
      </c>
      <c r="I67" s="112"/>
      <c r="J67" s="121" t="s">
        <v>5</v>
      </c>
      <c r="K67" s="112"/>
      <c r="L67" s="30"/>
      <c r="M67" s="30"/>
    </row>
    <row r="68" spans="1:14" ht="13.5" thickBot="1" x14ac:dyDescent="0.25">
      <c r="A68" s="40" t="s">
        <v>5</v>
      </c>
      <c r="B68" s="208" t="s">
        <v>120</v>
      </c>
      <c r="C68" s="210"/>
      <c r="D68" s="46" t="s">
        <v>5</v>
      </c>
      <c r="E68" s="46" t="s">
        <v>5</v>
      </c>
      <c r="F68" s="80"/>
      <c r="G68" s="95" t="e">
        <f>SUM(#REF!)</f>
        <v>#REF!</v>
      </c>
      <c r="H68" s="127" t="s">
        <v>5</v>
      </c>
      <c r="I68" s="125"/>
      <c r="J68" s="127" t="s">
        <v>5</v>
      </c>
      <c r="K68" s="125"/>
      <c r="L68" s="32"/>
      <c r="M68" s="32"/>
    </row>
    <row r="70" spans="1:14" x14ac:dyDescent="0.2">
      <c r="A70" s="24"/>
    </row>
    <row r="71" spans="1:14" ht="15" x14ac:dyDescent="0.25">
      <c r="A71" s="198" t="s">
        <v>116</v>
      </c>
      <c r="B71" s="198"/>
      <c r="C71" s="198"/>
      <c r="D71" s="198"/>
    </row>
    <row r="72" spans="1:14" ht="15" x14ac:dyDescent="0.25">
      <c r="A72" s="98"/>
      <c r="B72" s="98"/>
      <c r="C72" s="98"/>
      <c r="D72" s="98"/>
    </row>
    <row r="73" spans="1:14" ht="15" x14ac:dyDescent="0.25">
      <c r="A73" s="98"/>
      <c r="B73" s="98"/>
      <c r="C73" s="98"/>
      <c r="D73" s="98"/>
    </row>
    <row r="74" spans="1:14" ht="15" x14ac:dyDescent="0.25">
      <c r="A74" s="198" t="s">
        <v>117</v>
      </c>
      <c r="B74" s="198"/>
      <c r="C74" s="198"/>
      <c r="D74" s="198"/>
    </row>
    <row r="76" spans="1:14" ht="63.75" customHeight="1" x14ac:dyDescent="0.2">
      <c r="A76" s="155" t="s">
        <v>100</v>
      </c>
      <c r="B76" s="156"/>
      <c r="C76" s="156"/>
      <c r="E76" s="59"/>
    </row>
  </sheetData>
  <sheetProtection algorithmName="SHA-512" hashValue="wyGLpuKRs+O1FS04IkPPZXor3sDLFqa6v2nYdc/qGb4OuIvFmwuO4Say4lkHrv0yTcl5QeZy5aEpSrW85awBYw==" saltValue="B9XYPb+BabURpGxf7k+l1Q==" spinCount="100000" sheet="1" objects="1" scenarios="1" selectLockedCells="1"/>
  <mergeCells count="67">
    <mergeCell ref="B9:C9"/>
    <mergeCell ref="F1:G7"/>
    <mergeCell ref="A1:E4"/>
    <mergeCell ref="A5:E7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3:C53"/>
    <mergeCell ref="B46:C46"/>
    <mergeCell ref="B47:C47"/>
    <mergeCell ref="B48:C48"/>
    <mergeCell ref="B49:C49"/>
    <mergeCell ref="B50:C50"/>
    <mergeCell ref="A71:D71"/>
    <mergeCell ref="A74:D74"/>
    <mergeCell ref="A76:C76"/>
    <mergeCell ref="H1:K7"/>
    <mergeCell ref="A8:K8"/>
    <mergeCell ref="B68:C68"/>
    <mergeCell ref="B61:C61"/>
    <mergeCell ref="B56:C56"/>
    <mergeCell ref="B57:C57"/>
    <mergeCell ref="B58:C58"/>
    <mergeCell ref="B59:C59"/>
    <mergeCell ref="B60:C60"/>
    <mergeCell ref="B51:C51"/>
    <mergeCell ref="B52:C52"/>
    <mergeCell ref="B54:C54"/>
    <mergeCell ref="B55:C55"/>
    <mergeCell ref="B67:C67"/>
    <mergeCell ref="B62:C62"/>
    <mergeCell ref="B63:C63"/>
    <mergeCell ref="B64:C64"/>
    <mergeCell ref="B65:C65"/>
    <mergeCell ref="B66:C66"/>
  </mergeCells>
  <printOptions horizontalCentered="1"/>
  <pageMargins left="0" right="0" top="0" bottom="0" header="0.3" footer="0.3"/>
  <pageSetup scale="65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5E58-0AE3-4DFF-82EF-2843715FF12A}">
  <sheetPr>
    <tabColor theme="8" tint="0.79998168889431442"/>
    <pageSetUpPr fitToPage="1"/>
  </sheetPr>
  <dimension ref="A1:Z75"/>
  <sheetViews>
    <sheetView zoomScaleNormal="100" zoomScaleSheetLayoutView="100" workbookViewId="0">
      <selection activeCell="H1" sqref="H1:K7"/>
    </sheetView>
  </sheetViews>
  <sheetFormatPr defaultColWidth="8.33203125" defaultRowHeight="12.75" x14ac:dyDescent="0.2"/>
  <cols>
    <col min="1" max="1" width="5.77734375" style="1" customWidth="1"/>
    <col min="2" max="2" width="20.6640625" style="3" customWidth="1"/>
    <col min="3" max="3" width="30.77734375" style="3" customWidth="1"/>
    <col min="4" max="4" width="5.77734375" style="1" customWidth="1"/>
    <col min="5" max="5" width="9.77734375" style="59" customWidth="1"/>
    <col min="6" max="7" width="12.77734375" style="82" hidden="1" customWidth="1"/>
    <col min="8" max="11" width="12.77734375" style="126" customWidth="1"/>
    <col min="12" max="13" width="10" style="5" customWidth="1"/>
    <col min="14" max="14" width="7.5546875" style="3" hidden="1" customWidth="1"/>
    <col min="15" max="21" width="0" style="3" hidden="1" customWidth="1"/>
    <col min="22" max="16384" width="8.33203125" style="3"/>
  </cols>
  <sheetData>
    <row r="1" spans="1:26" ht="15.95" customHeight="1" x14ac:dyDescent="0.2">
      <c r="A1" s="232" t="s">
        <v>129</v>
      </c>
      <c r="B1" s="233"/>
      <c r="C1" s="233"/>
      <c r="D1" s="233"/>
      <c r="E1" s="233"/>
      <c r="F1" s="230" t="s">
        <v>110</v>
      </c>
      <c r="G1" s="231"/>
      <c r="H1" s="223"/>
      <c r="I1" s="224"/>
      <c r="J1" s="224"/>
      <c r="K1" s="225"/>
      <c r="L1" s="36"/>
      <c r="M1" s="36"/>
    </row>
    <row r="2" spans="1:26" ht="15.95" customHeight="1" x14ac:dyDescent="0.2">
      <c r="A2" s="234"/>
      <c r="B2" s="235"/>
      <c r="C2" s="235"/>
      <c r="D2" s="235"/>
      <c r="E2" s="235"/>
      <c r="F2" s="192"/>
      <c r="G2" s="193"/>
      <c r="H2" s="202"/>
      <c r="I2" s="203"/>
      <c r="J2" s="203"/>
      <c r="K2" s="226"/>
      <c r="L2" s="36"/>
      <c r="M2" s="36"/>
    </row>
    <row r="3" spans="1:26" ht="15.95" customHeight="1" x14ac:dyDescent="0.2">
      <c r="A3" s="234"/>
      <c r="B3" s="235"/>
      <c r="C3" s="235"/>
      <c r="D3" s="235"/>
      <c r="E3" s="235"/>
      <c r="F3" s="192"/>
      <c r="G3" s="193"/>
      <c r="H3" s="202"/>
      <c r="I3" s="203"/>
      <c r="J3" s="203"/>
      <c r="K3" s="226"/>
      <c r="L3" s="36"/>
      <c r="M3" s="36"/>
    </row>
    <row r="4" spans="1:26" s="11" customFormat="1" ht="15.95" customHeight="1" x14ac:dyDescent="0.2">
      <c r="A4" s="234"/>
      <c r="B4" s="235"/>
      <c r="C4" s="235"/>
      <c r="D4" s="235"/>
      <c r="E4" s="235"/>
      <c r="F4" s="192"/>
      <c r="G4" s="193"/>
      <c r="H4" s="202"/>
      <c r="I4" s="203"/>
      <c r="J4" s="203"/>
      <c r="K4" s="226"/>
      <c r="L4" s="36"/>
      <c r="M4" s="36"/>
    </row>
    <row r="5" spans="1:26" ht="24.95" customHeight="1" x14ac:dyDescent="0.2">
      <c r="A5" s="236" t="s">
        <v>100</v>
      </c>
      <c r="B5" s="186"/>
      <c r="C5" s="186"/>
      <c r="D5" s="186"/>
      <c r="E5" s="186"/>
      <c r="F5" s="192"/>
      <c r="G5" s="193"/>
      <c r="H5" s="202"/>
      <c r="I5" s="203"/>
      <c r="J5" s="203"/>
      <c r="K5" s="226"/>
      <c r="L5" s="36"/>
      <c r="M5" s="36"/>
    </row>
    <row r="6" spans="1:26" ht="24.95" customHeight="1" x14ac:dyDescent="0.2">
      <c r="A6" s="237"/>
      <c r="B6" s="186"/>
      <c r="C6" s="186"/>
      <c r="D6" s="186"/>
      <c r="E6" s="186"/>
      <c r="F6" s="192"/>
      <c r="G6" s="193"/>
      <c r="H6" s="202"/>
      <c r="I6" s="203"/>
      <c r="J6" s="203"/>
      <c r="K6" s="226"/>
      <c r="L6" s="36"/>
      <c r="M6" s="36"/>
    </row>
    <row r="7" spans="1:26" ht="24.95" customHeight="1" thickBot="1" x14ac:dyDescent="0.25">
      <c r="A7" s="238"/>
      <c r="B7" s="189"/>
      <c r="C7" s="189"/>
      <c r="D7" s="189"/>
      <c r="E7" s="189"/>
      <c r="F7" s="194"/>
      <c r="G7" s="195"/>
      <c r="H7" s="205"/>
      <c r="I7" s="206"/>
      <c r="J7" s="206"/>
      <c r="K7" s="227"/>
      <c r="L7" s="36"/>
      <c r="M7" s="36"/>
    </row>
    <row r="8" spans="1:26" s="4" customFormat="1" ht="19.5" customHeight="1" thickBot="1" x14ac:dyDescent="0.25">
      <c r="A8" s="228" t="s">
        <v>0</v>
      </c>
      <c r="B8" s="167"/>
      <c r="C8" s="167"/>
      <c r="D8" s="167"/>
      <c r="E8" s="167"/>
      <c r="F8" s="167"/>
      <c r="G8" s="167"/>
      <c r="H8" s="167"/>
      <c r="I8" s="167"/>
      <c r="J8" s="167"/>
      <c r="K8" s="229"/>
      <c r="L8" s="34"/>
      <c r="M8" s="34"/>
    </row>
    <row r="9" spans="1:26" ht="65.099999999999994" customHeight="1" thickBot="1" x14ac:dyDescent="0.25">
      <c r="A9" s="100" t="s">
        <v>1</v>
      </c>
      <c r="B9" s="211" t="s">
        <v>2</v>
      </c>
      <c r="C9" s="212"/>
      <c r="D9" s="100" t="s">
        <v>3</v>
      </c>
      <c r="E9" s="47" t="s">
        <v>115</v>
      </c>
      <c r="F9" s="60" t="s">
        <v>111</v>
      </c>
      <c r="G9" s="60" t="s">
        <v>112</v>
      </c>
      <c r="H9" s="107" t="s">
        <v>111</v>
      </c>
      <c r="I9" s="107" t="s">
        <v>112</v>
      </c>
      <c r="J9" s="107" t="s">
        <v>113</v>
      </c>
      <c r="K9" s="107" t="s">
        <v>114</v>
      </c>
      <c r="L9" s="35"/>
      <c r="M9" s="35"/>
    </row>
    <row r="10" spans="1:26" x14ac:dyDescent="0.2">
      <c r="A10" s="128">
        <f>1</f>
        <v>1</v>
      </c>
      <c r="B10" s="41" t="s">
        <v>4</v>
      </c>
      <c r="C10" s="42"/>
      <c r="D10" s="12" t="s">
        <v>5</v>
      </c>
      <c r="E10" s="48" t="s">
        <v>5</v>
      </c>
      <c r="F10" s="62" t="s">
        <v>5</v>
      </c>
      <c r="G10" s="63" t="s">
        <v>5</v>
      </c>
      <c r="H10" s="109" t="s">
        <v>5</v>
      </c>
      <c r="I10" s="145" t="s">
        <v>5</v>
      </c>
      <c r="J10" s="152" t="s">
        <v>5</v>
      </c>
      <c r="K10" s="129" t="s">
        <v>5</v>
      </c>
      <c r="L10" s="33"/>
      <c r="M10" s="33"/>
      <c r="N10" s="5"/>
      <c r="T10" s="3" t="s">
        <v>10</v>
      </c>
      <c r="U10" s="3" t="s">
        <v>11</v>
      </c>
      <c r="X10" s="1"/>
      <c r="Y10" s="1"/>
      <c r="Z10" s="1"/>
    </row>
    <row r="11" spans="1:26" x14ac:dyDescent="0.2">
      <c r="A11" s="130">
        <f>A10+0.01</f>
        <v>1.01</v>
      </c>
      <c r="B11" s="171" t="s">
        <v>17</v>
      </c>
      <c r="C11" s="172"/>
      <c r="D11" s="7" t="s">
        <v>18</v>
      </c>
      <c r="E11" s="49">
        <f>SUM(P11:Z11)</f>
        <v>0</v>
      </c>
      <c r="F11" s="64">
        <v>165</v>
      </c>
      <c r="G11" s="65">
        <f>+F11*E11</f>
        <v>0</v>
      </c>
      <c r="H11" s="111"/>
      <c r="I11" s="146"/>
      <c r="J11" s="111"/>
      <c r="K11" s="121"/>
      <c r="L11" s="29"/>
      <c r="M11" s="29"/>
      <c r="N11" s="5" t="s">
        <v>19</v>
      </c>
      <c r="P11" s="1"/>
      <c r="Q11" s="1"/>
      <c r="R11" s="1"/>
      <c r="S11" s="1"/>
      <c r="T11" s="1">
        <v>0</v>
      </c>
      <c r="U11" s="1">
        <v>0</v>
      </c>
      <c r="V11" s="1"/>
      <c r="W11" s="1"/>
      <c r="X11" s="1"/>
      <c r="Y11" s="1"/>
      <c r="Z11" s="1"/>
    </row>
    <row r="12" spans="1:26" x14ac:dyDescent="0.2">
      <c r="A12" s="130">
        <f>A11+0.01</f>
        <v>1.02</v>
      </c>
      <c r="B12" s="171" t="s">
        <v>20</v>
      </c>
      <c r="C12" s="172"/>
      <c r="D12" s="7" t="s">
        <v>18</v>
      </c>
      <c r="E12" s="49">
        <f>SUM(P12:Z12)</f>
        <v>0</v>
      </c>
      <c r="F12" s="64">
        <v>84</v>
      </c>
      <c r="G12" s="65">
        <f t="shared" ref="G12:G16" si="0">+F12*E12</f>
        <v>0</v>
      </c>
      <c r="H12" s="111"/>
      <c r="I12" s="146"/>
      <c r="J12" s="111"/>
      <c r="K12" s="121"/>
      <c r="L12" s="29"/>
      <c r="M12" s="29"/>
      <c r="N12" s="5" t="s">
        <v>21</v>
      </c>
      <c r="P12" s="1"/>
      <c r="Q12" s="1"/>
      <c r="R12" s="1"/>
      <c r="S12" s="1"/>
      <c r="T12" s="1">
        <v>0</v>
      </c>
      <c r="U12" s="1">
        <v>0</v>
      </c>
      <c r="V12" s="1"/>
      <c r="W12" s="1"/>
      <c r="X12" s="1"/>
      <c r="Y12" s="1"/>
      <c r="Z12" s="1"/>
    </row>
    <row r="13" spans="1:26" x14ac:dyDescent="0.2">
      <c r="A13" s="130">
        <f>A12+0.01</f>
        <v>1.03</v>
      </c>
      <c r="B13" s="171" t="s">
        <v>22</v>
      </c>
      <c r="C13" s="172"/>
      <c r="D13" s="7" t="s">
        <v>18</v>
      </c>
      <c r="E13" s="49">
        <f t="shared" ref="E13:E15" si="1">SUM(P13:Z13)</f>
        <v>0</v>
      </c>
      <c r="F13" s="64">
        <v>52</v>
      </c>
      <c r="G13" s="65">
        <f t="shared" si="0"/>
        <v>0</v>
      </c>
      <c r="H13" s="111"/>
      <c r="I13" s="146"/>
      <c r="J13" s="111"/>
      <c r="K13" s="121"/>
      <c r="L13" s="29"/>
      <c r="M13" s="29"/>
      <c r="N13" s="5" t="s">
        <v>23</v>
      </c>
      <c r="P13" s="1"/>
      <c r="Q13" s="1"/>
      <c r="R13" s="1"/>
      <c r="S13" s="1"/>
      <c r="T13" s="1">
        <v>0</v>
      </c>
      <c r="U13" s="1">
        <v>0</v>
      </c>
      <c r="V13" s="1"/>
      <c r="W13" s="1"/>
      <c r="X13" s="1"/>
      <c r="Y13" s="1"/>
      <c r="Z13" s="1"/>
    </row>
    <row r="14" spans="1:26" x14ac:dyDescent="0.2">
      <c r="A14" s="131">
        <f>A10+1</f>
        <v>2</v>
      </c>
      <c r="B14" s="171" t="s">
        <v>24</v>
      </c>
      <c r="C14" s="172"/>
      <c r="D14" s="7" t="s">
        <v>18</v>
      </c>
      <c r="E14" s="49">
        <f t="shared" si="1"/>
        <v>0</v>
      </c>
      <c r="F14" s="64">
        <v>167</v>
      </c>
      <c r="G14" s="65">
        <f t="shared" si="0"/>
        <v>0</v>
      </c>
      <c r="H14" s="111"/>
      <c r="I14" s="146"/>
      <c r="J14" s="111"/>
      <c r="K14" s="121"/>
      <c r="L14" s="29"/>
      <c r="M14" s="29"/>
      <c r="N14" s="3" t="s">
        <v>25</v>
      </c>
      <c r="P14" s="1"/>
      <c r="Q14" s="1"/>
      <c r="R14" s="1"/>
      <c r="S14" s="1"/>
      <c r="T14" s="1">
        <v>0</v>
      </c>
      <c r="U14" s="1">
        <v>0</v>
      </c>
      <c r="V14" s="1"/>
      <c r="W14" s="1"/>
      <c r="X14" s="1"/>
      <c r="Y14" s="1"/>
      <c r="Z14" s="1"/>
    </row>
    <row r="15" spans="1:26" x14ac:dyDescent="0.2">
      <c r="A15" s="131">
        <f>A14+1</f>
        <v>3</v>
      </c>
      <c r="B15" s="171" t="s">
        <v>101</v>
      </c>
      <c r="C15" s="172"/>
      <c r="D15" s="7" t="s">
        <v>18</v>
      </c>
      <c r="E15" s="49">
        <f t="shared" si="1"/>
        <v>15</v>
      </c>
      <c r="F15" s="64">
        <v>13</v>
      </c>
      <c r="G15" s="65">
        <f t="shared" si="0"/>
        <v>195</v>
      </c>
      <c r="H15" s="111"/>
      <c r="I15" s="146"/>
      <c r="J15" s="111"/>
      <c r="K15" s="121"/>
      <c r="L15" s="29"/>
      <c r="M15" s="29"/>
      <c r="N15" s="3" t="s">
        <v>26</v>
      </c>
      <c r="P15" s="1"/>
      <c r="Q15" s="1"/>
      <c r="R15" s="1"/>
      <c r="S15" s="1"/>
      <c r="T15" s="1">
        <v>7.5</v>
      </c>
      <c r="U15" s="1">
        <v>7.5</v>
      </c>
      <c r="V15" s="1"/>
      <c r="W15" s="1"/>
      <c r="X15" s="1"/>
      <c r="Y15" s="1"/>
      <c r="Z15" s="1"/>
    </row>
    <row r="16" spans="1:26" x14ac:dyDescent="0.2">
      <c r="A16" s="131">
        <f>A15+1</f>
        <v>4</v>
      </c>
      <c r="B16" s="171" t="s">
        <v>27</v>
      </c>
      <c r="C16" s="172"/>
      <c r="D16" s="7" t="s">
        <v>28</v>
      </c>
      <c r="E16" s="49">
        <f>ROUNDUP(SUM(P16:Z16),0)</f>
        <v>1</v>
      </c>
      <c r="F16" s="64">
        <v>1575</v>
      </c>
      <c r="G16" s="65">
        <f t="shared" si="0"/>
        <v>1575</v>
      </c>
      <c r="H16" s="111"/>
      <c r="I16" s="146"/>
      <c r="J16" s="111"/>
      <c r="K16" s="121"/>
      <c r="L16" s="29"/>
      <c r="M16" s="29"/>
      <c r="N16" s="3" t="s">
        <v>29</v>
      </c>
      <c r="P16" s="1"/>
      <c r="Q16" s="1"/>
      <c r="R16" s="1"/>
      <c r="S16" s="1"/>
      <c r="T16" s="1">
        <v>1</v>
      </c>
      <c r="U16" s="1">
        <v>0</v>
      </c>
      <c r="V16" s="1"/>
      <c r="W16" s="1"/>
      <c r="X16" s="1"/>
      <c r="Y16" s="1"/>
      <c r="Z16" s="1"/>
    </row>
    <row r="17" spans="1:26" x14ac:dyDescent="0.2">
      <c r="A17" s="132">
        <f>A16+1</f>
        <v>5</v>
      </c>
      <c r="B17" s="175" t="s">
        <v>102</v>
      </c>
      <c r="C17" s="176"/>
      <c r="D17" s="8"/>
      <c r="E17" s="51"/>
      <c r="F17" s="67"/>
      <c r="G17" s="68"/>
      <c r="H17" s="113"/>
      <c r="I17" s="147"/>
      <c r="J17" s="113"/>
      <c r="K17" s="133"/>
      <c r="L17" s="29"/>
      <c r="M17" s="29"/>
      <c r="N17" s="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34">
        <f>A17+0.01</f>
        <v>5.01</v>
      </c>
      <c r="B18" s="171" t="s">
        <v>30</v>
      </c>
      <c r="C18" s="172"/>
      <c r="D18" s="7" t="s">
        <v>31</v>
      </c>
      <c r="E18" s="49">
        <f t="shared" ref="E18:E24" si="2">SUM(P18:Z18)</f>
        <v>6</v>
      </c>
      <c r="F18" s="64">
        <v>3209</v>
      </c>
      <c r="G18" s="65">
        <f t="shared" ref="G18:G20" si="3">+F18*E18</f>
        <v>19254</v>
      </c>
      <c r="H18" s="111"/>
      <c r="I18" s="146"/>
      <c r="J18" s="111"/>
      <c r="K18" s="121"/>
      <c r="L18" s="29"/>
      <c r="M18" s="29"/>
      <c r="N18" s="5" t="s">
        <v>32</v>
      </c>
      <c r="P18" s="1"/>
      <c r="Q18" s="1"/>
      <c r="R18" s="1"/>
      <c r="S18" s="1"/>
      <c r="T18" s="1">
        <v>5</v>
      </c>
      <c r="U18" s="1">
        <v>1</v>
      </c>
      <c r="V18" s="1"/>
      <c r="W18" s="1"/>
      <c r="X18" s="1"/>
      <c r="Y18" s="1"/>
      <c r="Z18" s="1"/>
    </row>
    <row r="19" spans="1:26" x14ac:dyDescent="0.2">
      <c r="A19" s="134">
        <f>A18+0.01</f>
        <v>5.0199999999999996</v>
      </c>
      <c r="B19" s="171" t="s">
        <v>33</v>
      </c>
      <c r="C19" s="172"/>
      <c r="D19" s="7" t="s">
        <v>31</v>
      </c>
      <c r="E19" s="49">
        <f t="shared" si="2"/>
        <v>0</v>
      </c>
      <c r="F19" s="64">
        <v>500</v>
      </c>
      <c r="G19" s="65">
        <f t="shared" si="3"/>
        <v>0</v>
      </c>
      <c r="H19" s="111"/>
      <c r="I19" s="146"/>
      <c r="J19" s="111"/>
      <c r="K19" s="121"/>
      <c r="L19" s="29"/>
      <c r="M19" s="29"/>
      <c r="N19" s="5" t="s">
        <v>34</v>
      </c>
      <c r="P19" s="1"/>
      <c r="Q19" s="1"/>
      <c r="R19" s="1"/>
      <c r="S19" s="1"/>
      <c r="T19" s="1">
        <v>0</v>
      </c>
      <c r="U19" s="1">
        <v>0</v>
      </c>
      <c r="V19" s="1"/>
      <c r="W19" s="1"/>
      <c r="X19" s="1"/>
      <c r="Y19" s="1"/>
      <c r="Z19" s="1"/>
    </row>
    <row r="20" spans="1:26" x14ac:dyDescent="0.2">
      <c r="A20" s="131">
        <f>A17+1</f>
        <v>6</v>
      </c>
      <c r="B20" s="171" t="s">
        <v>35</v>
      </c>
      <c r="C20" s="172"/>
      <c r="D20" s="7" t="s">
        <v>31</v>
      </c>
      <c r="E20" s="49">
        <v>1</v>
      </c>
      <c r="F20" s="64">
        <v>48</v>
      </c>
      <c r="G20" s="65">
        <f t="shared" si="3"/>
        <v>48</v>
      </c>
      <c r="H20" s="111"/>
      <c r="I20" s="146"/>
      <c r="J20" s="111"/>
      <c r="K20" s="121"/>
      <c r="L20" s="29"/>
      <c r="M20" s="29"/>
      <c r="N20" s="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32">
        <f>A20+1</f>
        <v>7</v>
      </c>
      <c r="B21" s="179" t="s">
        <v>36</v>
      </c>
      <c r="C21" s="180"/>
      <c r="D21" s="37"/>
      <c r="E21" s="52"/>
      <c r="F21" s="67"/>
      <c r="G21" s="68"/>
      <c r="H21" s="113"/>
      <c r="I21" s="147"/>
      <c r="J21" s="113"/>
      <c r="K21" s="133"/>
      <c r="L21" s="29"/>
      <c r="M21" s="2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34">
        <f>A21+0.01</f>
        <v>7.01</v>
      </c>
      <c r="B22" s="171" t="s">
        <v>37</v>
      </c>
      <c r="C22" s="172"/>
      <c r="D22" s="7" t="s">
        <v>31</v>
      </c>
      <c r="E22" s="49">
        <f t="shared" si="2"/>
        <v>1</v>
      </c>
      <c r="F22" s="64">
        <v>781</v>
      </c>
      <c r="G22" s="65">
        <f t="shared" ref="G22:G24" si="4">+F22*E22</f>
        <v>781</v>
      </c>
      <c r="H22" s="111"/>
      <c r="I22" s="146"/>
      <c r="J22" s="111"/>
      <c r="K22" s="121"/>
      <c r="L22" s="29"/>
      <c r="M22" s="29"/>
      <c r="N22" s="5" t="s">
        <v>38</v>
      </c>
      <c r="P22" s="1"/>
      <c r="Q22" s="1"/>
      <c r="R22" s="1"/>
      <c r="S22" s="1"/>
      <c r="T22" s="1">
        <v>0</v>
      </c>
      <c r="U22" s="1">
        <v>1</v>
      </c>
      <c r="V22" s="1"/>
      <c r="W22" s="1"/>
      <c r="X22" s="1"/>
      <c r="Y22" s="1"/>
      <c r="Z22" s="1"/>
    </row>
    <row r="23" spans="1:26" x14ac:dyDescent="0.2">
      <c r="A23" s="134">
        <f>A22+0.01</f>
        <v>7.02</v>
      </c>
      <c r="B23" s="171" t="s">
        <v>39</v>
      </c>
      <c r="C23" s="172"/>
      <c r="D23" s="7" t="s">
        <v>31</v>
      </c>
      <c r="E23" s="49">
        <f t="shared" si="2"/>
        <v>2</v>
      </c>
      <c r="F23" s="64">
        <v>784</v>
      </c>
      <c r="G23" s="65">
        <f t="shared" si="4"/>
        <v>1568</v>
      </c>
      <c r="H23" s="111"/>
      <c r="I23" s="146"/>
      <c r="J23" s="111"/>
      <c r="K23" s="121"/>
      <c r="L23" s="29"/>
      <c r="M23" s="29"/>
      <c r="N23" s="3" t="s">
        <v>40</v>
      </c>
      <c r="P23" s="1"/>
      <c r="Q23" s="1"/>
      <c r="R23" s="1"/>
      <c r="S23" s="1"/>
      <c r="T23" s="1">
        <v>2</v>
      </c>
      <c r="U23" s="1">
        <v>0</v>
      </c>
      <c r="V23" s="1"/>
      <c r="W23" s="1"/>
      <c r="X23" s="1"/>
      <c r="Y23" s="1"/>
      <c r="Z23" s="1"/>
    </row>
    <row r="24" spans="1:26" x14ac:dyDescent="0.2">
      <c r="A24" s="134">
        <f>A23+0.01</f>
        <v>7.0299999999999994</v>
      </c>
      <c r="B24" s="171" t="s">
        <v>41</v>
      </c>
      <c r="C24" s="172"/>
      <c r="D24" s="7" t="s">
        <v>31</v>
      </c>
      <c r="E24" s="49">
        <f t="shared" si="2"/>
        <v>0</v>
      </c>
      <c r="F24" s="64">
        <v>720</v>
      </c>
      <c r="G24" s="65">
        <f t="shared" si="4"/>
        <v>0</v>
      </c>
      <c r="H24" s="111"/>
      <c r="I24" s="146"/>
      <c r="J24" s="111"/>
      <c r="K24" s="121"/>
      <c r="L24" s="29"/>
      <c r="M24" s="29"/>
      <c r="P24" s="1"/>
      <c r="Q24" s="1"/>
      <c r="R24" s="1"/>
      <c r="S24" s="1"/>
      <c r="T24" s="1">
        <v>0</v>
      </c>
      <c r="U24" s="1">
        <v>0</v>
      </c>
      <c r="V24" s="1"/>
      <c r="W24" s="1"/>
      <c r="X24" s="1"/>
      <c r="Y24" s="1"/>
      <c r="Z24" s="1"/>
    </row>
    <row r="25" spans="1:26" x14ac:dyDescent="0.2">
      <c r="A25" s="132">
        <f>A21+1</f>
        <v>8</v>
      </c>
      <c r="B25" s="175" t="s">
        <v>42</v>
      </c>
      <c r="C25" s="176"/>
      <c r="D25" s="8"/>
      <c r="E25" s="52"/>
      <c r="F25" s="67"/>
      <c r="G25" s="68"/>
      <c r="H25" s="113"/>
      <c r="I25" s="147"/>
      <c r="J25" s="113"/>
      <c r="K25" s="133"/>
      <c r="L25" s="29"/>
      <c r="M25" s="2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34">
        <f>A25+0.01</f>
        <v>8.01</v>
      </c>
      <c r="B26" s="171" t="s">
        <v>43</v>
      </c>
      <c r="C26" s="172"/>
      <c r="D26" s="7" t="s">
        <v>44</v>
      </c>
      <c r="E26" s="49">
        <f t="shared" ref="E26:E28" si="5">SUM(P26:Z26)</f>
        <v>9</v>
      </c>
      <c r="F26" s="64">
        <v>123</v>
      </c>
      <c r="G26" s="65">
        <f t="shared" ref="G26:G29" si="6">+F26*E26</f>
        <v>1107</v>
      </c>
      <c r="H26" s="111"/>
      <c r="I26" s="146"/>
      <c r="J26" s="111"/>
      <c r="K26" s="121"/>
      <c r="L26" s="29"/>
      <c r="M26" s="29"/>
      <c r="N26" s="5" t="s">
        <v>45</v>
      </c>
      <c r="P26" s="1"/>
      <c r="Q26" s="1"/>
      <c r="R26" s="1"/>
      <c r="S26" s="1"/>
      <c r="T26" s="1">
        <v>0</v>
      </c>
      <c r="U26" s="1">
        <v>9</v>
      </c>
      <c r="V26" s="1"/>
      <c r="W26" s="1"/>
      <c r="X26" s="1"/>
      <c r="Y26" s="1"/>
      <c r="Z26" s="1"/>
    </row>
    <row r="27" spans="1:26" x14ac:dyDescent="0.2">
      <c r="A27" s="134">
        <f t="shared" ref="A27:A29" si="7">A26+0.01</f>
        <v>8.02</v>
      </c>
      <c r="B27" s="171" t="s">
        <v>46</v>
      </c>
      <c r="C27" s="172"/>
      <c r="D27" s="7" t="s">
        <v>44</v>
      </c>
      <c r="E27" s="49">
        <f t="shared" si="5"/>
        <v>7</v>
      </c>
      <c r="F27" s="64">
        <v>155</v>
      </c>
      <c r="G27" s="65">
        <f t="shared" si="6"/>
        <v>1085</v>
      </c>
      <c r="H27" s="111"/>
      <c r="I27" s="146"/>
      <c r="J27" s="111"/>
      <c r="K27" s="121"/>
      <c r="L27" s="29"/>
      <c r="M27" s="29"/>
      <c r="N27" s="5" t="s">
        <v>47</v>
      </c>
      <c r="P27" s="1"/>
      <c r="Q27" s="1"/>
      <c r="R27" s="1"/>
      <c r="S27" s="1"/>
      <c r="T27" s="1">
        <v>7</v>
      </c>
      <c r="U27" s="1">
        <v>0</v>
      </c>
      <c r="V27" s="1"/>
      <c r="W27" s="1"/>
      <c r="X27" s="1"/>
      <c r="Y27" s="1"/>
      <c r="Z27" s="1"/>
    </row>
    <row r="28" spans="1:26" x14ac:dyDescent="0.2">
      <c r="A28" s="134">
        <f t="shared" si="7"/>
        <v>8.0299999999999994</v>
      </c>
      <c r="B28" s="171" t="s">
        <v>48</v>
      </c>
      <c r="C28" s="172"/>
      <c r="D28" s="7" t="s">
        <v>44</v>
      </c>
      <c r="E28" s="49">
        <f t="shared" si="5"/>
        <v>0</v>
      </c>
      <c r="F28" s="64">
        <v>236</v>
      </c>
      <c r="G28" s="65">
        <f t="shared" si="6"/>
        <v>0</v>
      </c>
      <c r="H28" s="111"/>
      <c r="I28" s="146"/>
      <c r="J28" s="111"/>
      <c r="K28" s="121"/>
      <c r="L28" s="29"/>
      <c r="M28" s="29"/>
      <c r="N28" s="5" t="s">
        <v>49</v>
      </c>
      <c r="P28" s="1"/>
      <c r="Q28" s="1"/>
      <c r="R28" s="1"/>
      <c r="S28" s="1"/>
      <c r="T28" s="1">
        <v>0</v>
      </c>
      <c r="U28" s="1">
        <v>0</v>
      </c>
      <c r="V28" s="1"/>
      <c r="W28" s="1"/>
      <c r="X28" s="1"/>
      <c r="Y28" s="1"/>
      <c r="Z28" s="1"/>
    </row>
    <row r="29" spans="1:26" x14ac:dyDescent="0.2">
      <c r="A29" s="134">
        <f t="shared" si="7"/>
        <v>8.0399999999999991</v>
      </c>
      <c r="B29" s="171" t="s">
        <v>50</v>
      </c>
      <c r="C29" s="172"/>
      <c r="D29" s="7" t="s">
        <v>44</v>
      </c>
      <c r="E29" s="49">
        <f>SUM(P29:Z29)</f>
        <v>612</v>
      </c>
      <c r="F29" s="64">
        <v>280</v>
      </c>
      <c r="G29" s="65">
        <f t="shared" si="6"/>
        <v>171360</v>
      </c>
      <c r="H29" s="111"/>
      <c r="I29" s="146"/>
      <c r="J29" s="111"/>
      <c r="K29" s="121"/>
      <c r="L29" s="29"/>
      <c r="M29" s="29"/>
      <c r="N29" s="5" t="s">
        <v>51</v>
      </c>
      <c r="P29" s="1"/>
      <c r="Q29" s="1"/>
      <c r="R29" s="1"/>
      <c r="S29" s="1"/>
      <c r="T29" s="1">
        <v>345</v>
      </c>
      <c r="U29" s="1">
        <v>267</v>
      </c>
      <c r="V29" s="1"/>
      <c r="W29" s="1"/>
      <c r="X29" s="1"/>
      <c r="Y29" s="1"/>
      <c r="Z29" s="1"/>
    </row>
    <row r="30" spans="1:26" x14ac:dyDescent="0.2">
      <c r="A30" s="132">
        <f>A25+1</f>
        <v>9</v>
      </c>
      <c r="B30" s="175" t="s">
        <v>52</v>
      </c>
      <c r="C30" s="176"/>
      <c r="D30" s="8"/>
      <c r="E30" s="52"/>
      <c r="F30" s="67"/>
      <c r="G30" s="68"/>
      <c r="H30" s="113"/>
      <c r="I30" s="147"/>
      <c r="J30" s="113"/>
      <c r="K30" s="133"/>
      <c r="L30" s="29"/>
      <c r="M30" s="29"/>
      <c r="N30" s="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34">
        <f>A30+0.01</f>
        <v>9.01</v>
      </c>
      <c r="B31" s="171" t="s">
        <v>53</v>
      </c>
      <c r="C31" s="172"/>
      <c r="D31" s="7" t="s">
        <v>31</v>
      </c>
      <c r="E31" s="49">
        <f t="shared" ref="E31:E38" si="8">SUM(P31:Z31)</f>
        <v>3</v>
      </c>
      <c r="F31" s="64">
        <v>1882</v>
      </c>
      <c r="G31" s="65">
        <f t="shared" ref="G31:G38" si="9">+F31*E31</f>
        <v>5646</v>
      </c>
      <c r="H31" s="111"/>
      <c r="I31" s="146"/>
      <c r="J31" s="111"/>
      <c r="K31" s="121"/>
      <c r="L31" s="29"/>
      <c r="M31" s="29"/>
      <c r="N31" s="5" t="s">
        <v>54</v>
      </c>
      <c r="P31" s="1"/>
      <c r="Q31" s="1"/>
      <c r="R31" s="1"/>
      <c r="S31" s="1"/>
      <c r="T31" s="1">
        <v>2</v>
      </c>
      <c r="U31" s="1">
        <v>1</v>
      </c>
      <c r="V31" s="1"/>
      <c r="W31" s="1"/>
      <c r="X31" s="1"/>
      <c r="Y31" s="1"/>
      <c r="Z31" s="1"/>
    </row>
    <row r="32" spans="1:26" x14ac:dyDescent="0.2">
      <c r="A32" s="134">
        <f t="shared" ref="A32:A35" si="10">A31+0.01</f>
        <v>9.02</v>
      </c>
      <c r="B32" s="171" t="s">
        <v>55</v>
      </c>
      <c r="C32" s="172"/>
      <c r="D32" s="7" t="s">
        <v>31</v>
      </c>
      <c r="E32" s="49">
        <f t="shared" si="8"/>
        <v>5</v>
      </c>
      <c r="F32" s="70">
        <v>3000</v>
      </c>
      <c r="G32" s="65">
        <f t="shared" si="9"/>
        <v>15000</v>
      </c>
      <c r="H32" s="115"/>
      <c r="I32" s="146"/>
      <c r="J32" s="115"/>
      <c r="K32" s="121"/>
      <c r="L32" s="29"/>
      <c r="M32" s="29"/>
      <c r="N32" s="5" t="s">
        <v>56</v>
      </c>
      <c r="P32" s="1"/>
      <c r="Q32" s="1"/>
      <c r="R32" s="1"/>
      <c r="S32" s="1"/>
      <c r="T32" s="1">
        <v>3</v>
      </c>
      <c r="U32" s="1">
        <v>2</v>
      </c>
      <c r="V32" s="1"/>
      <c r="W32" s="1"/>
      <c r="X32" s="1"/>
      <c r="Y32" s="1"/>
      <c r="Z32" s="1"/>
    </row>
    <row r="33" spans="1:26" x14ac:dyDescent="0.2">
      <c r="A33" s="134">
        <f t="shared" si="10"/>
        <v>9.0299999999999994</v>
      </c>
      <c r="B33" s="171" t="s">
        <v>57</v>
      </c>
      <c r="C33" s="172"/>
      <c r="D33" s="7" t="s">
        <v>31</v>
      </c>
      <c r="E33" s="49">
        <f t="shared" si="8"/>
        <v>3</v>
      </c>
      <c r="F33" s="70">
        <v>2577</v>
      </c>
      <c r="G33" s="65">
        <f t="shared" si="9"/>
        <v>7731</v>
      </c>
      <c r="H33" s="115"/>
      <c r="I33" s="146"/>
      <c r="J33" s="115"/>
      <c r="K33" s="121"/>
      <c r="L33" s="29"/>
      <c r="M33" s="29"/>
      <c r="N33" s="5" t="s">
        <v>58</v>
      </c>
      <c r="P33" s="1"/>
      <c r="Q33" s="1"/>
      <c r="R33" s="1"/>
      <c r="S33" s="1"/>
      <c r="T33" s="1">
        <v>1</v>
      </c>
      <c r="U33" s="1">
        <v>2</v>
      </c>
      <c r="V33" s="1"/>
      <c r="W33" s="1"/>
      <c r="X33" s="1"/>
      <c r="Y33" s="1"/>
      <c r="Z33" s="1"/>
    </row>
    <row r="34" spans="1:26" x14ac:dyDescent="0.2">
      <c r="A34" s="134">
        <f t="shared" si="10"/>
        <v>9.0399999999999991</v>
      </c>
      <c r="B34" s="171" t="s">
        <v>59</v>
      </c>
      <c r="C34" s="172"/>
      <c r="D34" s="7" t="s">
        <v>31</v>
      </c>
      <c r="E34" s="49">
        <f t="shared" si="8"/>
        <v>3</v>
      </c>
      <c r="F34" s="70">
        <v>4250</v>
      </c>
      <c r="G34" s="65">
        <f t="shared" si="9"/>
        <v>12750</v>
      </c>
      <c r="H34" s="115"/>
      <c r="I34" s="146"/>
      <c r="J34" s="115"/>
      <c r="K34" s="121"/>
      <c r="L34" s="29"/>
      <c r="M34" s="29"/>
      <c r="N34" s="5" t="s">
        <v>60</v>
      </c>
      <c r="P34" s="1"/>
      <c r="Q34" s="1"/>
      <c r="R34" s="1"/>
      <c r="S34" s="1"/>
      <c r="T34" s="1">
        <v>3</v>
      </c>
      <c r="U34" s="1">
        <v>0</v>
      </c>
      <c r="V34" s="1"/>
      <c r="W34" s="1"/>
      <c r="X34" s="1"/>
      <c r="Y34" s="1"/>
      <c r="Z34" s="1"/>
    </row>
    <row r="35" spans="1:26" x14ac:dyDescent="0.2">
      <c r="A35" s="134">
        <f t="shared" si="10"/>
        <v>9.0499999999999989</v>
      </c>
      <c r="B35" s="171" t="s">
        <v>61</v>
      </c>
      <c r="C35" s="172"/>
      <c r="D35" s="7" t="s">
        <v>44</v>
      </c>
      <c r="E35" s="49">
        <f t="shared" si="8"/>
        <v>20</v>
      </c>
      <c r="F35" s="70">
        <v>89</v>
      </c>
      <c r="G35" s="65">
        <f t="shared" si="9"/>
        <v>1780</v>
      </c>
      <c r="H35" s="115"/>
      <c r="I35" s="146"/>
      <c r="J35" s="115"/>
      <c r="K35" s="121"/>
      <c r="L35" s="29"/>
      <c r="M35" s="29"/>
      <c r="N35" s="5"/>
      <c r="P35" s="1"/>
      <c r="Q35" s="1"/>
      <c r="R35" s="1"/>
      <c r="S35" s="1"/>
      <c r="T35" s="1">
        <v>10</v>
      </c>
      <c r="U35" s="1">
        <v>10</v>
      </c>
      <c r="V35" s="1"/>
      <c r="W35" s="1"/>
      <c r="X35" s="1"/>
      <c r="Y35" s="1"/>
      <c r="Z35" s="1"/>
    </row>
    <row r="36" spans="1:26" x14ac:dyDescent="0.2">
      <c r="A36" s="131">
        <f>A30+1</f>
        <v>10</v>
      </c>
      <c r="B36" s="171" t="s">
        <v>62</v>
      </c>
      <c r="C36" s="172"/>
      <c r="D36" s="7" t="s">
        <v>31</v>
      </c>
      <c r="E36" s="49">
        <f t="shared" si="8"/>
        <v>0</v>
      </c>
      <c r="F36" s="70">
        <v>1500</v>
      </c>
      <c r="G36" s="65">
        <f t="shared" si="9"/>
        <v>0</v>
      </c>
      <c r="H36" s="115"/>
      <c r="I36" s="146"/>
      <c r="J36" s="115"/>
      <c r="K36" s="121"/>
      <c r="L36" s="29"/>
      <c r="M36" s="29"/>
      <c r="N36" s="5" t="s">
        <v>63</v>
      </c>
      <c r="P36" s="1"/>
      <c r="Q36" s="1"/>
      <c r="R36" s="1"/>
      <c r="S36" s="1"/>
      <c r="T36" s="1">
        <v>0</v>
      </c>
      <c r="U36" s="1">
        <v>0</v>
      </c>
      <c r="V36" s="1"/>
      <c r="W36" s="1"/>
      <c r="X36" s="1"/>
      <c r="Y36" s="1"/>
      <c r="Z36" s="1"/>
    </row>
    <row r="37" spans="1:26" x14ac:dyDescent="0.2">
      <c r="A37" s="131">
        <f>A36+1</f>
        <v>11</v>
      </c>
      <c r="B37" s="177" t="s">
        <v>103</v>
      </c>
      <c r="C37" s="178"/>
      <c r="D37" s="7" t="s">
        <v>31</v>
      </c>
      <c r="E37" s="49">
        <f t="shared" si="8"/>
        <v>1</v>
      </c>
      <c r="F37" s="70">
        <v>500</v>
      </c>
      <c r="G37" s="65">
        <f t="shared" si="9"/>
        <v>500</v>
      </c>
      <c r="H37" s="115"/>
      <c r="I37" s="146"/>
      <c r="J37" s="115"/>
      <c r="K37" s="121"/>
      <c r="L37" s="29"/>
      <c r="M37" s="29"/>
      <c r="N37" s="5" t="s">
        <v>64</v>
      </c>
      <c r="P37" s="1"/>
      <c r="Q37" s="1"/>
      <c r="R37" s="1"/>
      <c r="S37" s="1"/>
      <c r="T37" s="1">
        <v>0</v>
      </c>
      <c r="U37" s="1">
        <v>1</v>
      </c>
      <c r="V37" s="1"/>
      <c r="W37" s="1"/>
      <c r="X37" s="1"/>
      <c r="Y37" s="1"/>
      <c r="Z37" s="1"/>
    </row>
    <row r="38" spans="1:26" x14ac:dyDescent="0.2">
      <c r="A38" s="131">
        <f>A37+1</f>
        <v>12</v>
      </c>
      <c r="B38" s="171" t="s">
        <v>104</v>
      </c>
      <c r="C38" s="172"/>
      <c r="D38" s="7" t="s">
        <v>31</v>
      </c>
      <c r="E38" s="49">
        <f t="shared" si="8"/>
        <v>1</v>
      </c>
      <c r="F38" s="70">
        <v>807</v>
      </c>
      <c r="G38" s="65">
        <f t="shared" si="9"/>
        <v>807</v>
      </c>
      <c r="H38" s="115"/>
      <c r="I38" s="146"/>
      <c r="J38" s="115"/>
      <c r="K38" s="121"/>
      <c r="L38" s="29"/>
      <c r="M38" s="29"/>
      <c r="N38" s="5" t="s">
        <v>65</v>
      </c>
      <c r="P38" s="1"/>
      <c r="Q38" s="1"/>
      <c r="R38" s="1"/>
      <c r="S38" s="1"/>
      <c r="T38" s="1">
        <v>1</v>
      </c>
      <c r="U38" s="1">
        <v>0</v>
      </c>
      <c r="V38" s="1"/>
      <c r="W38" s="1"/>
      <c r="X38" s="1"/>
      <c r="Y38" s="1"/>
      <c r="Z38" s="1"/>
    </row>
    <row r="39" spans="1:26" x14ac:dyDescent="0.2">
      <c r="A39" s="132">
        <f>A38+1</f>
        <v>13</v>
      </c>
      <c r="B39" s="175" t="s">
        <v>105</v>
      </c>
      <c r="C39" s="176"/>
      <c r="D39" s="8"/>
      <c r="E39" s="53"/>
      <c r="F39" s="72"/>
      <c r="G39" s="68"/>
      <c r="H39" s="116"/>
      <c r="I39" s="147"/>
      <c r="J39" s="116"/>
      <c r="K39" s="133"/>
      <c r="L39" s="29"/>
      <c r="M39" s="29"/>
      <c r="N39" s="5" t="s">
        <v>66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34">
        <f>A39+0.01</f>
        <v>13.01</v>
      </c>
      <c r="B40" s="171" t="s">
        <v>67</v>
      </c>
      <c r="C40" s="172"/>
      <c r="D40" s="7" t="s">
        <v>31</v>
      </c>
      <c r="E40" s="49">
        <f t="shared" ref="E40:E56" si="11">SUM(P40:Z40)</f>
        <v>0</v>
      </c>
      <c r="F40" s="70">
        <v>1227</v>
      </c>
      <c r="G40" s="65">
        <f t="shared" ref="G40:G46" si="12">+F40*E40</f>
        <v>0</v>
      </c>
      <c r="H40" s="115"/>
      <c r="I40" s="146"/>
      <c r="J40" s="115"/>
      <c r="K40" s="121"/>
      <c r="L40" s="29"/>
      <c r="M40" s="29"/>
      <c r="N40" s="3" t="s">
        <v>66</v>
      </c>
      <c r="P40" s="1"/>
      <c r="Q40" s="1"/>
      <c r="R40" s="1"/>
      <c r="S40" s="1"/>
      <c r="T40" s="1">
        <v>0</v>
      </c>
      <c r="U40" s="1">
        <v>0</v>
      </c>
      <c r="V40" s="1"/>
      <c r="W40" s="1"/>
      <c r="X40" s="1"/>
      <c r="Y40" s="1"/>
      <c r="Z40" s="1"/>
    </row>
    <row r="41" spans="1:26" x14ac:dyDescent="0.2">
      <c r="A41" s="134">
        <f t="shared" ref="A41:A45" si="13">A40+0.01</f>
        <v>13.02</v>
      </c>
      <c r="B41" s="171" t="s">
        <v>68</v>
      </c>
      <c r="C41" s="172"/>
      <c r="D41" s="7" t="s">
        <v>31</v>
      </c>
      <c r="E41" s="49">
        <f t="shared" si="11"/>
        <v>1</v>
      </c>
      <c r="F41" s="70">
        <v>1350</v>
      </c>
      <c r="G41" s="65">
        <f t="shared" si="12"/>
        <v>1350</v>
      </c>
      <c r="H41" s="115"/>
      <c r="I41" s="146"/>
      <c r="J41" s="115"/>
      <c r="K41" s="121"/>
      <c r="L41" s="29"/>
      <c r="M41" s="29"/>
      <c r="P41" s="1"/>
      <c r="Q41" s="1"/>
      <c r="R41" s="1"/>
      <c r="S41" s="1"/>
      <c r="T41" s="1">
        <v>0</v>
      </c>
      <c r="U41" s="1">
        <v>1</v>
      </c>
      <c r="V41" s="1"/>
      <c r="W41" s="1"/>
      <c r="X41" s="1"/>
      <c r="Y41" s="1"/>
      <c r="Z41" s="1"/>
    </row>
    <row r="42" spans="1:26" x14ac:dyDescent="0.2">
      <c r="A42" s="134">
        <f t="shared" si="13"/>
        <v>13.03</v>
      </c>
      <c r="B42" s="171" t="s">
        <v>69</v>
      </c>
      <c r="C42" s="172"/>
      <c r="D42" s="7" t="s">
        <v>31</v>
      </c>
      <c r="E42" s="49">
        <f t="shared" si="11"/>
        <v>0</v>
      </c>
      <c r="F42" s="70">
        <v>667</v>
      </c>
      <c r="G42" s="65">
        <f t="shared" si="12"/>
        <v>0</v>
      </c>
      <c r="H42" s="115"/>
      <c r="I42" s="146"/>
      <c r="J42" s="115"/>
      <c r="K42" s="121"/>
      <c r="L42" s="29"/>
      <c r="M42" s="29"/>
      <c r="P42" s="1"/>
      <c r="Q42" s="1"/>
      <c r="R42" s="1"/>
      <c r="S42" s="1"/>
      <c r="T42" s="1">
        <v>0</v>
      </c>
      <c r="U42" s="1">
        <v>0</v>
      </c>
      <c r="V42" s="1"/>
      <c r="W42" s="1"/>
      <c r="X42" s="1"/>
      <c r="Y42" s="1"/>
      <c r="Z42" s="1"/>
    </row>
    <row r="43" spans="1:26" x14ac:dyDescent="0.2">
      <c r="A43" s="134">
        <f t="shared" si="13"/>
        <v>13.04</v>
      </c>
      <c r="B43" s="171" t="s">
        <v>70</v>
      </c>
      <c r="C43" s="172"/>
      <c r="D43" s="7" t="s">
        <v>31</v>
      </c>
      <c r="E43" s="49">
        <f t="shared" si="11"/>
        <v>2</v>
      </c>
      <c r="F43" s="70">
        <v>671</v>
      </c>
      <c r="G43" s="65">
        <f t="shared" si="12"/>
        <v>1342</v>
      </c>
      <c r="H43" s="115"/>
      <c r="I43" s="146"/>
      <c r="J43" s="115"/>
      <c r="K43" s="121"/>
      <c r="L43" s="29"/>
      <c r="M43" s="29"/>
      <c r="P43" s="1"/>
      <c r="Q43" s="1"/>
      <c r="R43" s="1"/>
      <c r="S43" s="1"/>
      <c r="T43" s="1">
        <v>0</v>
      </c>
      <c r="U43" s="1">
        <v>2</v>
      </c>
      <c r="V43" s="1"/>
      <c r="W43" s="1"/>
      <c r="X43" s="1"/>
      <c r="Y43" s="1"/>
      <c r="Z43" s="1"/>
    </row>
    <row r="44" spans="1:26" x14ac:dyDescent="0.2">
      <c r="A44" s="134">
        <f t="shared" si="13"/>
        <v>13.049999999999999</v>
      </c>
      <c r="B44" s="171" t="s">
        <v>71</v>
      </c>
      <c r="C44" s="172"/>
      <c r="D44" s="7" t="s">
        <v>31</v>
      </c>
      <c r="E44" s="49">
        <f t="shared" si="11"/>
        <v>0</v>
      </c>
      <c r="F44" s="70">
        <v>888</v>
      </c>
      <c r="G44" s="65">
        <f t="shared" si="12"/>
        <v>0</v>
      </c>
      <c r="H44" s="115"/>
      <c r="I44" s="146"/>
      <c r="J44" s="115"/>
      <c r="K44" s="121"/>
      <c r="L44" s="29"/>
      <c r="M44" s="29"/>
      <c r="P44" s="1"/>
      <c r="Q44" s="1"/>
      <c r="R44" s="1"/>
      <c r="S44" s="1"/>
      <c r="T44" s="1">
        <v>0</v>
      </c>
      <c r="U44" s="1">
        <v>0</v>
      </c>
      <c r="V44" s="1"/>
      <c r="W44" s="1"/>
      <c r="X44" s="1"/>
      <c r="Y44" s="1"/>
      <c r="Z44" s="1"/>
    </row>
    <row r="45" spans="1:26" x14ac:dyDescent="0.2">
      <c r="A45" s="134">
        <f t="shared" si="13"/>
        <v>13.059999999999999</v>
      </c>
      <c r="B45" s="171" t="s">
        <v>72</v>
      </c>
      <c r="C45" s="172"/>
      <c r="D45" s="7" t="s">
        <v>31</v>
      </c>
      <c r="E45" s="49">
        <f t="shared" si="11"/>
        <v>2</v>
      </c>
      <c r="F45" s="64">
        <v>719</v>
      </c>
      <c r="G45" s="65">
        <f t="shared" si="12"/>
        <v>1438</v>
      </c>
      <c r="H45" s="111"/>
      <c r="I45" s="146"/>
      <c r="J45" s="111"/>
      <c r="K45" s="121"/>
      <c r="L45" s="29"/>
      <c r="M45" s="29"/>
      <c r="P45" s="1"/>
      <c r="Q45" s="1"/>
      <c r="R45" s="1"/>
      <c r="S45" s="1"/>
      <c r="T45" s="1">
        <v>1</v>
      </c>
      <c r="U45" s="1">
        <v>1</v>
      </c>
      <c r="V45" s="1"/>
      <c r="W45" s="1"/>
      <c r="X45" s="1"/>
      <c r="Y45" s="1"/>
      <c r="Z45" s="1"/>
    </row>
    <row r="46" spans="1:26" x14ac:dyDescent="0.2">
      <c r="A46" s="131">
        <f>A39+1</f>
        <v>14</v>
      </c>
      <c r="B46" s="171" t="s">
        <v>73</v>
      </c>
      <c r="C46" s="172"/>
      <c r="D46" s="7" t="s">
        <v>31</v>
      </c>
      <c r="E46" s="49">
        <f>SUM(P46:Z46)</f>
        <v>2</v>
      </c>
      <c r="F46" s="64">
        <v>407</v>
      </c>
      <c r="G46" s="65">
        <f t="shared" si="12"/>
        <v>814</v>
      </c>
      <c r="H46" s="111"/>
      <c r="I46" s="146"/>
      <c r="J46" s="111"/>
      <c r="K46" s="121"/>
      <c r="L46" s="29"/>
      <c r="M46" s="29"/>
      <c r="N46" s="3" t="s">
        <v>74</v>
      </c>
      <c r="P46" s="1"/>
      <c r="Q46" s="1"/>
      <c r="R46" s="1"/>
      <c r="S46" s="1"/>
      <c r="T46" s="1">
        <v>1</v>
      </c>
      <c r="U46" s="1">
        <v>1</v>
      </c>
      <c r="V46" s="1"/>
      <c r="W46" s="1"/>
      <c r="X46" s="1"/>
      <c r="Y46" s="1"/>
      <c r="Z46" s="1"/>
    </row>
    <row r="47" spans="1:26" x14ac:dyDescent="0.2">
      <c r="A47" s="132">
        <f>A46+1</f>
        <v>15</v>
      </c>
      <c r="B47" s="175" t="s">
        <v>106</v>
      </c>
      <c r="C47" s="176"/>
      <c r="D47" s="8"/>
      <c r="E47" s="52"/>
      <c r="F47" s="67"/>
      <c r="G47" s="68"/>
      <c r="H47" s="113"/>
      <c r="I47" s="147"/>
      <c r="J47" s="113"/>
      <c r="K47" s="133"/>
      <c r="L47" s="29"/>
      <c r="M47" s="2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30">
        <f>A47+0.01</f>
        <v>15.01</v>
      </c>
      <c r="B48" s="177" t="s">
        <v>75</v>
      </c>
      <c r="C48" s="178"/>
      <c r="D48" s="7" t="s">
        <v>31</v>
      </c>
      <c r="E48" s="49">
        <f t="shared" si="11"/>
        <v>0</v>
      </c>
      <c r="F48" s="64">
        <v>1000</v>
      </c>
      <c r="G48" s="65">
        <f t="shared" ref="G48:G49" si="14">+F48*E48</f>
        <v>0</v>
      </c>
      <c r="H48" s="111"/>
      <c r="I48" s="146"/>
      <c r="J48" s="111"/>
      <c r="K48" s="121"/>
      <c r="L48" s="29"/>
      <c r="M48" s="29"/>
      <c r="N48" s="3" t="s">
        <v>76</v>
      </c>
      <c r="P48" s="1"/>
      <c r="Q48" s="1"/>
      <c r="R48" s="1"/>
      <c r="S48" s="1"/>
      <c r="T48" s="1">
        <v>0</v>
      </c>
      <c r="U48" s="1">
        <v>0</v>
      </c>
      <c r="V48" s="1"/>
      <c r="W48" s="1"/>
      <c r="X48" s="1"/>
      <c r="Y48" s="1"/>
      <c r="Z48" s="1"/>
    </row>
    <row r="49" spans="1:26" x14ac:dyDescent="0.2">
      <c r="A49" s="130">
        <f>A48+0.01</f>
        <v>15.02</v>
      </c>
      <c r="B49" s="171" t="s">
        <v>77</v>
      </c>
      <c r="C49" s="172"/>
      <c r="D49" s="7" t="s">
        <v>31</v>
      </c>
      <c r="E49" s="49">
        <f t="shared" si="11"/>
        <v>4</v>
      </c>
      <c r="F49" s="64">
        <v>1200</v>
      </c>
      <c r="G49" s="65">
        <f t="shared" si="14"/>
        <v>4800</v>
      </c>
      <c r="H49" s="111"/>
      <c r="I49" s="146"/>
      <c r="J49" s="111"/>
      <c r="K49" s="121"/>
      <c r="L49" s="29"/>
      <c r="M49" s="29"/>
      <c r="N49" s="3" t="s">
        <v>78</v>
      </c>
      <c r="P49" s="1"/>
      <c r="Q49" s="1"/>
      <c r="R49" s="1"/>
      <c r="S49" s="1"/>
      <c r="T49" s="1">
        <v>1</v>
      </c>
      <c r="U49" s="1">
        <v>3</v>
      </c>
      <c r="V49" s="1"/>
      <c r="W49" s="1"/>
      <c r="X49" s="1"/>
      <c r="Y49" s="1"/>
      <c r="Z49" s="1"/>
    </row>
    <row r="50" spans="1:26" x14ac:dyDescent="0.2">
      <c r="A50" s="132">
        <f>A47+1</f>
        <v>16</v>
      </c>
      <c r="B50" s="175" t="s">
        <v>79</v>
      </c>
      <c r="C50" s="176"/>
      <c r="D50" s="8"/>
      <c r="E50" s="52"/>
      <c r="F50" s="67"/>
      <c r="G50" s="68"/>
      <c r="H50" s="113"/>
      <c r="I50" s="147"/>
      <c r="J50" s="113"/>
      <c r="K50" s="133"/>
      <c r="L50" s="29"/>
      <c r="M50" s="29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30">
        <f>A50+0.01</f>
        <v>16.010000000000002</v>
      </c>
      <c r="B51" s="171" t="s">
        <v>80</v>
      </c>
      <c r="C51" s="172"/>
      <c r="D51" s="7" t="s">
        <v>31</v>
      </c>
      <c r="E51" s="49">
        <f t="shared" si="11"/>
        <v>1</v>
      </c>
      <c r="F51" s="64">
        <v>2976</v>
      </c>
      <c r="G51" s="65">
        <f t="shared" ref="G51:G56" si="15">+F51*E51</f>
        <v>2976</v>
      </c>
      <c r="H51" s="111"/>
      <c r="I51" s="146"/>
      <c r="J51" s="111"/>
      <c r="K51" s="121"/>
      <c r="L51" s="29"/>
      <c r="M51" s="29"/>
      <c r="N51" s="3" t="s">
        <v>81</v>
      </c>
      <c r="P51" s="1"/>
      <c r="Q51" s="1"/>
      <c r="R51" s="1"/>
      <c r="S51" s="1"/>
      <c r="T51" s="1">
        <v>0</v>
      </c>
      <c r="U51" s="1">
        <v>1</v>
      </c>
      <c r="V51" s="1"/>
      <c r="W51" s="1"/>
      <c r="X51" s="1"/>
      <c r="Y51" s="1"/>
      <c r="Z51" s="1"/>
    </row>
    <row r="52" spans="1:26" x14ac:dyDescent="0.2">
      <c r="A52" s="130">
        <f t="shared" ref="A52:A53" si="16">A51+0.01</f>
        <v>16.020000000000003</v>
      </c>
      <c r="B52" s="171" t="s">
        <v>82</v>
      </c>
      <c r="C52" s="172"/>
      <c r="D52" s="7" t="s">
        <v>31</v>
      </c>
      <c r="E52" s="49">
        <f t="shared" si="11"/>
        <v>0</v>
      </c>
      <c r="F52" s="64">
        <v>3200</v>
      </c>
      <c r="G52" s="65">
        <f t="shared" si="15"/>
        <v>0</v>
      </c>
      <c r="H52" s="111"/>
      <c r="I52" s="146"/>
      <c r="J52" s="111"/>
      <c r="K52" s="121"/>
      <c r="L52" s="29"/>
      <c r="M52" s="29"/>
      <c r="N52" s="3" t="s">
        <v>83</v>
      </c>
      <c r="P52" s="1"/>
      <c r="Q52" s="1"/>
      <c r="R52" s="1"/>
      <c r="S52" s="1"/>
      <c r="T52" s="1">
        <v>0</v>
      </c>
      <c r="U52" s="1">
        <v>0</v>
      </c>
      <c r="V52" s="1"/>
      <c r="W52" s="1"/>
      <c r="X52" s="1"/>
      <c r="Y52" s="1"/>
      <c r="Z52" s="1"/>
    </row>
    <row r="53" spans="1:26" x14ac:dyDescent="0.2">
      <c r="A53" s="130">
        <f t="shared" si="16"/>
        <v>16.030000000000005</v>
      </c>
      <c r="B53" s="171" t="s">
        <v>84</v>
      </c>
      <c r="C53" s="172"/>
      <c r="D53" s="7" t="s">
        <v>31</v>
      </c>
      <c r="E53" s="49">
        <f t="shared" si="11"/>
        <v>1</v>
      </c>
      <c r="F53" s="64">
        <v>3200</v>
      </c>
      <c r="G53" s="65">
        <f t="shared" si="15"/>
        <v>3200</v>
      </c>
      <c r="H53" s="111"/>
      <c r="I53" s="146"/>
      <c r="J53" s="111"/>
      <c r="K53" s="121"/>
      <c r="L53" s="29"/>
      <c r="M53" s="29"/>
      <c r="N53" s="3" t="s">
        <v>85</v>
      </c>
      <c r="P53" s="1"/>
      <c r="Q53" s="1"/>
      <c r="R53" s="1"/>
      <c r="S53" s="1"/>
      <c r="T53" s="1">
        <v>0</v>
      </c>
      <c r="U53" s="1">
        <v>1</v>
      </c>
      <c r="V53" s="1"/>
      <c r="W53" s="1"/>
      <c r="X53" s="1"/>
      <c r="Y53" s="1"/>
      <c r="Z53" s="1"/>
    </row>
    <row r="54" spans="1:26" ht="13.5" customHeight="1" x14ac:dyDescent="0.2">
      <c r="A54" s="131">
        <f>A50+1</f>
        <v>17</v>
      </c>
      <c r="B54" s="171" t="s">
        <v>86</v>
      </c>
      <c r="C54" s="172"/>
      <c r="D54" s="7" t="s">
        <v>31</v>
      </c>
      <c r="E54" s="49">
        <f t="shared" si="11"/>
        <v>1</v>
      </c>
      <c r="F54" s="64">
        <v>10000</v>
      </c>
      <c r="G54" s="65">
        <f t="shared" si="15"/>
        <v>10000</v>
      </c>
      <c r="H54" s="111"/>
      <c r="I54" s="146"/>
      <c r="J54" s="111"/>
      <c r="K54" s="121"/>
      <c r="L54" s="29"/>
      <c r="M54" s="29"/>
      <c r="N54" s="3" t="s">
        <v>87</v>
      </c>
      <c r="P54" s="1"/>
      <c r="Q54" s="1"/>
      <c r="R54" s="1"/>
      <c r="S54" s="1"/>
      <c r="T54" s="1">
        <v>0</v>
      </c>
      <c r="U54" s="1">
        <v>1</v>
      </c>
      <c r="V54" s="1"/>
      <c r="W54" s="1"/>
      <c r="X54" s="1"/>
      <c r="Y54" s="1"/>
      <c r="Z54" s="1"/>
    </row>
    <row r="55" spans="1:26" ht="13.5" customHeight="1" x14ac:dyDescent="0.2">
      <c r="A55" s="131">
        <f>A54+1</f>
        <v>18</v>
      </c>
      <c r="B55" s="171" t="s">
        <v>88</v>
      </c>
      <c r="C55" s="172"/>
      <c r="D55" s="7" t="s">
        <v>31</v>
      </c>
      <c r="E55" s="49">
        <f t="shared" si="11"/>
        <v>1</v>
      </c>
      <c r="F55" s="64">
        <v>1200</v>
      </c>
      <c r="G55" s="65">
        <f t="shared" si="15"/>
        <v>1200</v>
      </c>
      <c r="H55" s="111"/>
      <c r="I55" s="146"/>
      <c r="J55" s="111"/>
      <c r="K55" s="121"/>
      <c r="L55" s="29"/>
      <c r="M55" s="29"/>
      <c r="P55" s="1"/>
      <c r="Q55" s="1"/>
      <c r="R55" s="1"/>
      <c r="S55" s="1"/>
      <c r="T55" s="1">
        <v>1</v>
      </c>
      <c r="U55" s="1">
        <v>0</v>
      </c>
      <c r="V55" s="1"/>
      <c r="W55" s="1"/>
      <c r="X55" s="1"/>
      <c r="Y55" s="1"/>
      <c r="Z55" s="1"/>
    </row>
    <row r="56" spans="1:26" x14ac:dyDescent="0.2">
      <c r="A56" s="131">
        <f>A55+1</f>
        <v>19</v>
      </c>
      <c r="B56" s="171" t="s">
        <v>107</v>
      </c>
      <c r="C56" s="172"/>
      <c r="D56" s="7" t="s">
        <v>31</v>
      </c>
      <c r="E56" s="49">
        <f t="shared" si="11"/>
        <v>0</v>
      </c>
      <c r="F56" s="64">
        <v>5800</v>
      </c>
      <c r="G56" s="65">
        <f t="shared" si="15"/>
        <v>0</v>
      </c>
      <c r="H56" s="111"/>
      <c r="I56" s="146"/>
      <c r="J56" s="111"/>
      <c r="K56" s="121"/>
      <c r="L56" s="29"/>
      <c r="M56" s="29"/>
      <c r="N56" s="3" t="s">
        <v>89</v>
      </c>
      <c r="P56" s="1"/>
      <c r="Q56" s="1"/>
      <c r="R56" s="1"/>
      <c r="S56" s="1"/>
      <c r="T56" s="1">
        <v>0</v>
      </c>
      <c r="U56" s="1">
        <v>0</v>
      </c>
      <c r="V56" s="1"/>
      <c r="W56" s="1"/>
      <c r="X56" s="1"/>
      <c r="Y56" s="1"/>
      <c r="Z56" s="1"/>
    </row>
    <row r="57" spans="1:26" x14ac:dyDescent="0.2">
      <c r="A57" s="132">
        <f>A56+1</f>
        <v>20</v>
      </c>
      <c r="B57" s="175" t="s">
        <v>90</v>
      </c>
      <c r="C57" s="176"/>
      <c r="D57" s="8"/>
      <c r="E57" s="52"/>
      <c r="F57" s="67"/>
      <c r="G57" s="68"/>
      <c r="H57" s="113"/>
      <c r="I57" s="147"/>
      <c r="J57" s="113"/>
      <c r="K57" s="133"/>
      <c r="L57" s="29"/>
      <c r="M57" s="29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34">
        <f>A57+0.01</f>
        <v>20.010000000000002</v>
      </c>
      <c r="B58" s="171" t="s">
        <v>91</v>
      </c>
      <c r="C58" s="172"/>
      <c r="D58" s="7" t="s">
        <v>44</v>
      </c>
      <c r="E58" s="49">
        <f t="shared" ref="E58:E59" si="17">SUM(P58:Z58)</f>
        <v>0</v>
      </c>
      <c r="F58" s="64">
        <v>15</v>
      </c>
      <c r="G58" s="65">
        <f t="shared" ref="G58:G60" si="18">+F58*E58</f>
        <v>0</v>
      </c>
      <c r="H58" s="111"/>
      <c r="I58" s="146"/>
      <c r="J58" s="111"/>
      <c r="K58" s="121"/>
      <c r="L58" s="29"/>
      <c r="M58" s="29"/>
      <c r="P58" s="1"/>
      <c r="Q58" s="1"/>
      <c r="R58" s="1"/>
      <c r="S58" s="1"/>
      <c r="T58" s="1">
        <v>0</v>
      </c>
      <c r="U58" s="1">
        <v>0</v>
      </c>
      <c r="V58" s="1"/>
      <c r="W58" s="1"/>
      <c r="X58" s="1"/>
      <c r="Y58" s="1"/>
      <c r="Z58" s="1"/>
    </row>
    <row r="59" spans="1:26" x14ac:dyDescent="0.2">
      <c r="A59" s="134">
        <f>A58+0.01</f>
        <v>20.020000000000003</v>
      </c>
      <c r="B59" s="171" t="s">
        <v>92</v>
      </c>
      <c r="C59" s="172"/>
      <c r="D59" s="7" t="s">
        <v>44</v>
      </c>
      <c r="E59" s="49">
        <f t="shared" si="17"/>
        <v>0</v>
      </c>
      <c r="F59" s="64">
        <v>10</v>
      </c>
      <c r="G59" s="65">
        <f t="shared" si="18"/>
        <v>0</v>
      </c>
      <c r="H59" s="111"/>
      <c r="I59" s="146"/>
      <c r="J59" s="111"/>
      <c r="K59" s="121"/>
      <c r="L59" s="29"/>
      <c r="M59" s="29"/>
      <c r="P59" s="1"/>
      <c r="Q59" s="1"/>
      <c r="R59" s="1"/>
      <c r="S59" s="1"/>
      <c r="T59" s="1">
        <v>0</v>
      </c>
      <c r="U59" s="1">
        <v>0</v>
      </c>
      <c r="V59" s="1"/>
      <c r="W59" s="1"/>
      <c r="X59" s="1"/>
      <c r="Y59" s="1"/>
      <c r="Z59" s="1"/>
    </row>
    <row r="60" spans="1:26" x14ac:dyDescent="0.2">
      <c r="A60" s="131">
        <f>A57+1</f>
        <v>21</v>
      </c>
      <c r="B60" s="171" t="s">
        <v>93</v>
      </c>
      <c r="C60" s="172"/>
      <c r="D60" s="7" t="s">
        <v>94</v>
      </c>
      <c r="E60" s="54">
        <v>1</v>
      </c>
      <c r="F60" s="64">
        <v>3634</v>
      </c>
      <c r="G60" s="65">
        <f t="shared" si="18"/>
        <v>3634</v>
      </c>
      <c r="H60" s="111"/>
      <c r="I60" s="146"/>
      <c r="J60" s="111"/>
      <c r="K60" s="121"/>
      <c r="L60" s="29"/>
      <c r="M60" s="29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31">
        <f>A60+1</f>
        <v>22</v>
      </c>
      <c r="B61" s="171" t="s">
        <v>108</v>
      </c>
      <c r="C61" s="172"/>
      <c r="D61" s="7" t="s">
        <v>94</v>
      </c>
      <c r="E61" s="54">
        <v>1</v>
      </c>
      <c r="F61" s="64">
        <v>9174</v>
      </c>
      <c r="G61" s="65">
        <f>+F61*E61</f>
        <v>9174</v>
      </c>
      <c r="H61" s="111"/>
      <c r="I61" s="146"/>
      <c r="J61" s="111"/>
      <c r="K61" s="121"/>
      <c r="L61" s="29"/>
      <c r="M61" s="29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11" customFormat="1" ht="15" customHeight="1" x14ac:dyDescent="0.2">
      <c r="A62" s="135">
        <v>23</v>
      </c>
      <c r="B62" s="196" t="s">
        <v>123</v>
      </c>
      <c r="C62" s="197"/>
      <c r="D62" s="101" t="s">
        <v>44</v>
      </c>
      <c r="E62" s="106">
        <v>20</v>
      </c>
      <c r="F62" s="64"/>
      <c r="G62" s="65"/>
      <c r="H62" s="111"/>
      <c r="I62" s="146"/>
      <c r="J62" s="111"/>
      <c r="K62" s="121"/>
      <c r="L62" s="102"/>
      <c r="M62" s="102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</row>
    <row r="63" spans="1:26" x14ac:dyDescent="0.2">
      <c r="A63" s="134" t="s">
        <v>5</v>
      </c>
      <c r="B63" s="171" t="s">
        <v>5</v>
      </c>
      <c r="C63" s="172"/>
      <c r="D63" s="7" t="s">
        <v>5</v>
      </c>
      <c r="E63" s="49" t="s">
        <v>5</v>
      </c>
      <c r="F63" s="74"/>
      <c r="G63" s="65"/>
      <c r="H63" s="117"/>
      <c r="I63" s="148"/>
      <c r="J63" s="117"/>
      <c r="K63" s="117"/>
      <c r="L63" s="30"/>
      <c r="M63" s="30"/>
    </row>
    <row r="64" spans="1:26" ht="27" customHeight="1" x14ac:dyDescent="0.2">
      <c r="A64" s="136" t="s">
        <v>124</v>
      </c>
      <c r="B64" s="171" t="s">
        <v>131</v>
      </c>
      <c r="C64" s="172"/>
      <c r="D64" s="22" t="s">
        <v>94</v>
      </c>
      <c r="E64" s="23">
        <v>1</v>
      </c>
      <c r="F64" s="75">
        <v>51159</v>
      </c>
      <c r="G64" s="65">
        <f t="shared" ref="G64:G65" si="19">+F64*E64</f>
        <v>51159</v>
      </c>
      <c r="H64" s="119"/>
      <c r="I64" s="149"/>
      <c r="J64" s="119" t="s">
        <v>5</v>
      </c>
      <c r="K64" s="119"/>
      <c r="L64" s="30"/>
      <c r="M64" s="30"/>
      <c r="N64" s="20">
        <v>0.1</v>
      </c>
    </row>
    <row r="65" spans="1:14" ht="27" customHeight="1" x14ac:dyDescent="0.2">
      <c r="A65" s="131" t="s">
        <v>125</v>
      </c>
      <c r="B65" s="171" t="s">
        <v>97</v>
      </c>
      <c r="C65" s="172"/>
      <c r="D65" s="7" t="s">
        <v>94</v>
      </c>
      <c r="E65" s="21">
        <v>1</v>
      </c>
      <c r="F65" s="74">
        <v>10232</v>
      </c>
      <c r="G65" s="65">
        <f t="shared" si="19"/>
        <v>10232</v>
      </c>
      <c r="H65" s="121"/>
      <c r="I65" s="146"/>
      <c r="J65" s="121" t="s">
        <v>5</v>
      </c>
      <c r="K65" s="121"/>
      <c r="L65" s="30"/>
      <c r="M65" s="30"/>
      <c r="N65" s="20">
        <v>0.02</v>
      </c>
    </row>
    <row r="66" spans="1:14" ht="15.75" customHeight="1" x14ac:dyDescent="0.2">
      <c r="A66" s="137" t="s">
        <v>5</v>
      </c>
      <c r="B66" s="169" t="s">
        <v>95</v>
      </c>
      <c r="C66" s="170"/>
      <c r="D66" s="39" t="s">
        <v>5</v>
      </c>
      <c r="E66" s="39" t="s">
        <v>5</v>
      </c>
      <c r="F66" s="78"/>
      <c r="G66" s="79">
        <f>SUM(G11:G65)</f>
        <v>342506</v>
      </c>
      <c r="H66" s="122"/>
      <c r="I66" s="150"/>
      <c r="J66" s="122"/>
      <c r="K66" s="138"/>
      <c r="L66" s="31"/>
      <c r="M66" s="31"/>
    </row>
    <row r="67" spans="1:14" ht="27" customHeight="1" x14ac:dyDescent="0.2">
      <c r="A67" s="131" t="s">
        <v>126</v>
      </c>
      <c r="B67" s="171" t="s">
        <v>109</v>
      </c>
      <c r="C67" s="172"/>
      <c r="D67" s="7" t="s">
        <v>94</v>
      </c>
      <c r="E67" s="28">
        <v>0.1</v>
      </c>
      <c r="F67" s="74"/>
      <c r="G67" s="65">
        <f>+G66*E67</f>
        <v>34250.6</v>
      </c>
      <c r="H67" s="121"/>
      <c r="I67" s="146"/>
      <c r="J67" s="121" t="s">
        <v>5</v>
      </c>
      <c r="K67" s="121"/>
      <c r="L67" s="30"/>
      <c r="M67" s="30"/>
    </row>
    <row r="68" spans="1:14" x14ac:dyDescent="0.2">
      <c r="A68" s="139" t="s">
        <v>5</v>
      </c>
      <c r="B68" s="221" t="s">
        <v>121</v>
      </c>
      <c r="C68" s="222"/>
      <c r="D68" s="140" t="s">
        <v>5</v>
      </c>
      <c r="E68" s="140" t="s">
        <v>5</v>
      </c>
      <c r="F68" s="141"/>
      <c r="G68" s="142" t="e">
        <f>SUM(#REF!)</f>
        <v>#REF!</v>
      </c>
      <c r="H68" s="143" t="s">
        <v>5</v>
      </c>
      <c r="I68" s="151"/>
      <c r="J68" s="153" t="s">
        <v>5</v>
      </c>
      <c r="K68" s="144"/>
      <c r="L68" s="32"/>
      <c r="M68" s="32"/>
    </row>
    <row r="69" spans="1:14" x14ac:dyDescent="0.2">
      <c r="A69" s="24"/>
    </row>
    <row r="70" spans="1:14" ht="15" x14ac:dyDescent="0.25">
      <c r="A70" s="198" t="s">
        <v>116</v>
      </c>
      <c r="B70" s="198"/>
      <c r="C70" s="198"/>
      <c r="D70" s="198"/>
    </row>
    <row r="71" spans="1:14" ht="15" x14ac:dyDescent="0.25">
      <c r="A71" s="98"/>
      <c r="B71" s="98"/>
      <c r="C71" s="98"/>
      <c r="D71" s="98"/>
    </row>
    <row r="72" spans="1:14" ht="15" x14ac:dyDescent="0.25">
      <c r="A72" s="98"/>
      <c r="B72" s="98"/>
      <c r="C72" s="98"/>
      <c r="D72" s="98"/>
    </row>
    <row r="73" spans="1:14" ht="15" x14ac:dyDescent="0.25">
      <c r="A73" s="198" t="s">
        <v>117</v>
      </c>
      <c r="B73" s="198"/>
      <c r="C73" s="198"/>
      <c r="D73" s="198"/>
    </row>
    <row r="75" spans="1:14" ht="63.75" customHeight="1" x14ac:dyDescent="0.2">
      <c r="A75" s="155" t="s">
        <v>100</v>
      </c>
      <c r="B75" s="156"/>
      <c r="C75" s="156"/>
      <c r="F75" s="97"/>
      <c r="G75" s="97"/>
    </row>
  </sheetData>
  <sheetProtection algorithmName="SHA-512" hashValue="JCH3vM5nIqZpmNGZa8PE69QdNtvnNBCwYJj8n6Hgv83vLzYF6prgmd5fE73OwfgAfCWlbflaN5/H3qv+HXXvyA==" saltValue="2rdJhdGZi1rAlqMngcYJ0Q==" spinCount="100000" sheet="1" objects="1" scenarios="1" selectLockedCells="1"/>
  <mergeCells count="67">
    <mergeCell ref="B9:C9"/>
    <mergeCell ref="F1:G7"/>
    <mergeCell ref="A1:E4"/>
    <mergeCell ref="A5:E7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3:C53"/>
    <mergeCell ref="B46:C46"/>
    <mergeCell ref="B47:C47"/>
    <mergeCell ref="B48:C48"/>
    <mergeCell ref="B49:C49"/>
    <mergeCell ref="B50:C50"/>
    <mergeCell ref="B59:C59"/>
    <mergeCell ref="B60:C60"/>
    <mergeCell ref="B51:C51"/>
    <mergeCell ref="B52:C52"/>
    <mergeCell ref="B54:C54"/>
    <mergeCell ref="B55:C55"/>
    <mergeCell ref="B68:C68"/>
    <mergeCell ref="A70:D70"/>
    <mergeCell ref="A73:D73"/>
    <mergeCell ref="A75:C75"/>
    <mergeCell ref="H1:K7"/>
    <mergeCell ref="A8:K8"/>
    <mergeCell ref="B66:C66"/>
    <mergeCell ref="B67:C67"/>
    <mergeCell ref="B61:C61"/>
    <mergeCell ref="B62:C62"/>
    <mergeCell ref="B63:C63"/>
    <mergeCell ref="B64:C64"/>
    <mergeCell ref="B65:C65"/>
    <mergeCell ref="B56:C56"/>
    <mergeCell ref="B57:C57"/>
    <mergeCell ref="B58:C58"/>
  </mergeCells>
  <printOptions horizontalCentered="1"/>
  <pageMargins left="0" right="0" top="0" bottom="0" header="0.3" footer="0.3"/>
  <pageSetup scale="66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F54D-1810-45DD-A2E1-34E58DB53C5A}">
  <sheetPr>
    <tabColor theme="8" tint="0.79998168889431442"/>
    <pageSetUpPr fitToPage="1"/>
  </sheetPr>
  <dimension ref="A1:Z76"/>
  <sheetViews>
    <sheetView zoomScaleNormal="100" zoomScaleSheetLayoutView="100" workbookViewId="0">
      <selection activeCell="H1" sqref="H1:K7"/>
    </sheetView>
  </sheetViews>
  <sheetFormatPr defaultColWidth="8.33203125" defaultRowHeight="12.75" x14ac:dyDescent="0.2"/>
  <cols>
    <col min="1" max="1" width="5.77734375" style="1" customWidth="1"/>
    <col min="2" max="2" width="20.6640625" style="3" customWidth="1"/>
    <col min="3" max="3" width="30.77734375" style="3" customWidth="1"/>
    <col min="4" max="4" width="5.77734375" style="1" customWidth="1"/>
    <col min="5" max="5" width="9.77734375" style="59" customWidth="1"/>
    <col min="6" max="7" width="8.77734375" style="97" hidden="1" customWidth="1"/>
    <col min="8" max="11" width="12.77734375" style="126" customWidth="1"/>
    <col min="12" max="13" width="10" style="5" customWidth="1"/>
    <col min="14" max="14" width="7.5546875" style="3" hidden="1" customWidth="1"/>
    <col min="15" max="23" width="0" style="3" hidden="1" customWidth="1"/>
    <col min="24" max="16384" width="8.33203125" style="3"/>
  </cols>
  <sheetData>
    <row r="1" spans="1:26" ht="15.95" customHeight="1" x14ac:dyDescent="0.2">
      <c r="A1" s="239" t="s">
        <v>130</v>
      </c>
      <c r="B1" s="240"/>
      <c r="C1" s="240"/>
      <c r="D1" s="240"/>
      <c r="E1" s="240"/>
      <c r="F1" s="190" t="s">
        <v>110</v>
      </c>
      <c r="G1" s="191"/>
      <c r="H1" s="199"/>
      <c r="I1" s="200"/>
      <c r="J1" s="200"/>
      <c r="K1" s="201"/>
      <c r="L1" s="36"/>
      <c r="M1" s="36"/>
    </row>
    <row r="2" spans="1:26" ht="15.95" customHeight="1" x14ac:dyDescent="0.2">
      <c r="A2" s="241"/>
      <c r="B2" s="242"/>
      <c r="C2" s="242"/>
      <c r="D2" s="242"/>
      <c r="E2" s="242"/>
      <c r="F2" s="192"/>
      <c r="G2" s="193"/>
      <c r="H2" s="202"/>
      <c r="I2" s="203"/>
      <c r="J2" s="203"/>
      <c r="K2" s="204"/>
      <c r="L2" s="36"/>
      <c r="M2" s="36"/>
    </row>
    <row r="3" spans="1:26" ht="15.95" customHeight="1" x14ac:dyDescent="0.2">
      <c r="A3" s="241"/>
      <c r="B3" s="242"/>
      <c r="C3" s="242"/>
      <c r="D3" s="242"/>
      <c r="E3" s="242"/>
      <c r="F3" s="192"/>
      <c r="G3" s="193"/>
      <c r="H3" s="202"/>
      <c r="I3" s="203"/>
      <c r="J3" s="203"/>
      <c r="K3" s="204"/>
      <c r="L3" s="36"/>
      <c r="M3" s="36"/>
    </row>
    <row r="4" spans="1:26" s="11" customFormat="1" ht="15.95" customHeight="1" x14ac:dyDescent="0.2">
      <c r="A4" s="241"/>
      <c r="B4" s="242"/>
      <c r="C4" s="242"/>
      <c r="D4" s="242"/>
      <c r="E4" s="242"/>
      <c r="F4" s="192"/>
      <c r="G4" s="193"/>
      <c r="H4" s="202"/>
      <c r="I4" s="203"/>
      <c r="J4" s="203"/>
      <c r="K4" s="204"/>
      <c r="L4" s="36"/>
      <c r="M4" s="36"/>
    </row>
    <row r="5" spans="1:26" ht="24.95" customHeight="1" x14ac:dyDescent="0.2">
      <c r="A5" s="187" t="s">
        <v>100</v>
      </c>
      <c r="B5" s="186"/>
      <c r="C5" s="186"/>
      <c r="D5" s="186"/>
      <c r="E5" s="186"/>
      <c r="F5" s="192"/>
      <c r="G5" s="193"/>
      <c r="H5" s="202"/>
      <c r="I5" s="203"/>
      <c r="J5" s="203"/>
      <c r="K5" s="204"/>
      <c r="L5" s="36"/>
      <c r="M5" s="36"/>
    </row>
    <row r="6" spans="1:26" ht="24.95" customHeight="1" x14ac:dyDescent="0.2">
      <c r="A6" s="185"/>
      <c r="B6" s="186"/>
      <c r="C6" s="186"/>
      <c r="D6" s="186"/>
      <c r="E6" s="186"/>
      <c r="F6" s="192"/>
      <c r="G6" s="193"/>
      <c r="H6" s="202"/>
      <c r="I6" s="203"/>
      <c r="J6" s="203"/>
      <c r="K6" s="204"/>
      <c r="L6" s="36"/>
      <c r="M6" s="36"/>
    </row>
    <row r="7" spans="1:26" ht="24.95" customHeight="1" thickBot="1" x14ac:dyDescent="0.25">
      <c r="A7" s="188"/>
      <c r="B7" s="189"/>
      <c r="C7" s="189"/>
      <c r="D7" s="189"/>
      <c r="E7" s="189"/>
      <c r="F7" s="194"/>
      <c r="G7" s="195"/>
      <c r="H7" s="205"/>
      <c r="I7" s="206"/>
      <c r="J7" s="206"/>
      <c r="K7" s="207"/>
      <c r="L7" s="36"/>
      <c r="M7" s="36"/>
    </row>
    <row r="8" spans="1:26" s="4" customFormat="1" ht="19.5" customHeight="1" thickBot="1" x14ac:dyDescent="0.25">
      <c r="A8" s="166" t="s">
        <v>0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  <c r="L8" s="34"/>
      <c r="M8" s="34"/>
    </row>
    <row r="9" spans="1:26" ht="65.099999999999994" customHeight="1" thickBot="1" x14ac:dyDescent="0.25">
      <c r="A9" s="99" t="s">
        <v>1</v>
      </c>
      <c r="B9" s="211" t="s">
        <v>2</v>
      </c>
      <c r="C9" s="212"/>
      <c r="D9" s="100" t="s">
        <v>3</v>
      </c>
      <c r="E9" s="47" t="s">
        <v>115</v>
      </c>
      <c r="F9" s="60" t="s">
        <v>111</v>
      </c>
      <c r="G9" s="60" t="s">
        <v>112</v>
      </c>
      <c r="H9" s="107" t="s">
        <v>111</v>
      </c>
      <c r="I9" s="107" t="s">
        <v>112</v>
      </c>
      <c r="J9" s="107" t="s">
        <v>113</v>
      </c>
      <c r="K9" s="108" t="s">
        <v>114</v>
      </c>
      <c r="L9" s="35"/>
      <c r="M9" s="35"/>
    </row>
    <row r="10" spans="1:26" x14ac:dyDescent="0.2">
      <c r="A10" s="26">
        <f>1</f>
        <v>1</v>
      </c>
      <c r="B10" s="41" t="s">
        <v>4</v>
      </c>
      <c r="C10" s="42"/>
      <c r="D10" s="12" t="s">
        <v>5</v>
      </c>
      <c r="E10" s="48" t="s">
        <v>5</v>
      </c>
      <c r="F10" s="48" t="s">
        <v>5</v>
      </c>
      <c r="G10" s="85" t="s">
        <v>5</v>
      </c>
      <c r="H10" s="109" t="s">
        <v>5</v>
      </c>
      <c r="I10" s="110" t="s">
        <v>5</v>
      </c>
      <c r="J10" s="109" t="s">
        <v>5</v>
      </c>
      <c r="K10" s="110" t="s">
        <v>5</v>
      </c>
      <c r="L10" s="33"/>
      <c r="M10" s="33"/>
      <c r="N10" s="5"/>
      <c r="V10" s="3" t="s">
        <v>12</v>
      </c>
      <c r="W10" s="3" t="s">
        <v>13</v>
      </c>
      <c r="X10" s="1"/>
      <c r="Y10" s="1"/>
      <c r="Z10" s="1"/>
    </row>
    <row r="11" spans="1:26" x14ac:dyDescent="0.2">
      <c r="A11" s="17">
        <f>A10+0.01</f>
        <v>1.01</v>
      </c>
      <c r="B11" s="171" t="s">
        <v>17</v>
      </c>
      <c r="C11" s="172"/>
      <c r="D11" s="7" t="s">
        <v>18</v>
      </c>
      <c r="E11" s="49">
        <f>SUM(P11:Z11)</f>
        <v>17</v>
      </c>
      <c r="F11" s="64">
        <v>165</v>
      </c>
      <c r="G11" s="86">
        <f>+F11*E11</f>
        <v>2805</v>
      </c>
      <c r="H11" s="111"/>
      <c r="I11" s="112"/>
      <c r="J11" s="111"/>
      <c r="K11" s="112"/>
      <c r="L11" s="29"/>
      <c r="M11" s="29"/>
      <c r="N11" s="5" t="s">
        <v>19</v>
      </c>
      <c r="P11" s="1"/>
      <c r="Q11" s="1"/>
      <c r="R11" s="1"/>
      <c r="S11" s="1"/>
      <c r="T11" s="1"/>
      <c r="U11" s="1"/>
      <c r="V11" s="1">
        <v>17</v>
      </c>
      <c r="W11" s="1">
        <v>0</v>
      </c>
      <c r="X11" s="1"/>
      <c r="Y11" s="1"/>
      <c r="Z11" s="1"/>
    </row>
    <row r="12" spans="1:26" x14ac:dyDescent="0.2">
      <c r="A12" s="17">
        <f>A11+0.01</f>
        <v>1.02</v>
      </c>
      <c r="B12" s="171" t="s">
        <v>20</v>
      </c>
      <c r="C12" s="172"/>
      <c r="D12" s="7" t="s">
        <v>18</v>
      </c>
      <c r="E12" s="49">
        <f>SUM(P12:Z12)</f>
        <v>36</v>
      </c>
      <c r="F12" s="64">
        <v>84</v>
      </c>
      <c r="G12" s="86">
        <f t="shared" ref="G12:G16" si="0">+F12*E12</f>
        <v>3024</v>
      </c>
      <c r="H12" s="111"/>
      <c r="I12" s="112"/>
      <c r="J12" s="111"/>
      <c r="K12" s="112"/>
      <c r="L12" s="29"/>
      <c r="M12" s="29"/>
      <c r="N12" s="5" t="s">
        <v>21</v>
      </c>
      <c r="P12" s="1"/>
      <c r="Q12" s="1"/>
      <c r="R12" s="1"/>
      <c r="S12" s="1"/>
      <c r="T12" s="1"/>
      <c r="U12" s="1"/>
      <c r="V12" s="1">
        <v>36</v>
      </c>
      <c r="W12" s="1">
        <v>0</v>
      </c>
      <c r="X12" s="1"/>
      <c r="Y12" s="1"/>
      <c r="Z12" s="1"/>
    </row>
    <row r="13" spans="1:26" x14ac:dyDescent="0.2">
      <c r="A13" s="17">
        <f>A12+0.01</f>
        <v>1.03</v>
      </c>
      <c r="B13" s="171" t="s">
        <v>22</v>
      </c>
      <c r="C13" s="172"/>
      <c r="D13" s="7" t="s">
        <v>18</v>
      </c>
      <c r="E13" s="49">
        <f t="shared" ref="E13:E15" si="1">SUM(P13:Z13)</f>
        <v>112</v>
      </c>
      <c r="F13" s="64">
        <v>52</v>
      </c>
      <c r="G13" s="86">
        <f t="shared" si="0"/>
        <v>5824</v>
      </c>
      <c r="H13" s="111"/>
      <c r="I13" s="112"/>
      <c r="J13" s="111"/>
      <c r="K13" s="112"/>
      <c r="L13" s="29"/>
      <c r="M13" s="29"/>
      <c r="N13" s="5" t="s">
        <v>23</v>
      </c>
      <c r="P13" s="1"/>
      <c r="Q13" s="1"/>
      <c r="R13" s="1"/>
      <c r="S13" s="1"/>
      <c r="T13" s="1"/>
      <c r="U13" s="1"/>
      <c r="V13" s="1">
        <v>112</v>
      </c>
      <c r="W13" s="1">
        <v>0</v>
      </c>
      <c r="X13" s="1"/>
      <c r="Y13" s="1"/>
      <c r="Z13" s="1"/>
    </row>
    <row r="14" spans="1:26" x14ac:dyDescent="0.2">
      <c r="A14" s="18">
        <f>A10+1</f>
        <v>2</v>
      </c>
      <c r="B14" s="171" t="s">
        <v>24</v>
      </c>
      <c r="C14" s="172"/>
      <c r="D14" s="7" t="s">
        <v>18</v>
      </c>
      <c r="E14" s="49">
        <f t="shared" si="1"/>
        <v>6</v>
      </c>
      <c r="F14" s="64">
        <v>167</v>
      </c>
      <c r="G14" s="86">
        <f t="shared" si="0"/>
        <v>1002</v>
      </c>
      <c r="H14" s="111"/>
      <c r="I14" s="112"/>
      <c r="J14" s="111"/>
      <c r="K14" s="112"/>
      <c r="L14" s="29"/>
      <c r="M14" s="29"/>
      <c r="N14" s="3" t="s">
        <v>25</v>
      </c>
      <c r="P14" s="1"/>
      <c r="Q14" s="1"/>
      <c r="R14" s="1"/>
      <c r="S14" s="1"/>
      <c r="T14" s="1"/>
      <c r="U14" s="1"/>
      <c r="V14" s="1">
        <v>6</v>
      </c>
      <c r="W14" s="1">
        <v>0</v>
      </c>
      <c r="X14" s="1"/>
      <c r="Y14" s="1"/>
      <c r="Z14" s="1"/>
    </row>
    <row r="15" spans="1:26" x14ac:dyDescent="0.2">
      <c r="A15" s="18">
        <f>A14+1</f>
        <v>3</v>
      </c>
      <c r="B15" s="171" t="s">
        <v>101</v>
      </c>
      <c r="C15" s="172"/>
      <c r="D15" s="7" t="s">
        <v>18</v>
      </c>
      <c r="E15" s="49">
        <f t="shared" si="1"/>
        <v>15</v>
      </c>
      <c r="F15" s="64">
        <v>13</v>
      </c>
      <c r="G15" s="86">
        <f t="shared" si="0"/>
        <v>195</v>
      </c>
      <c r="H15" s="111"/>
      <c r="I15" s="112"/>
      <c r="J15" s="111"/>
      <c r="K15" s="112"/>
      <c r="L15" s="29"/>
      <c r="M15" s="29"/>
      <c r="N15" s="3" t="s">
        <v>26</v>
      </c>
      <c r="P15" s="1"/>
      <c r="Q15" s="1"/>
      <c r="R15" s="1"/>
      <c r="S15" s="1"/>
      <c r="T15" s="1"/>
      <c r="U15" s="1"/>
      <c r="V15" s="1">
        <v>7.5</v>
      </c>
      <c r="W15" s="1">
        <v>7.5</v>
      </c>
      <c r="X15" s="1"/>
      <c r="Y15" s="1"/>
      <c r="Z15" s="1"/>
    </row>
    <row r="16" spans="1:26" x14ac:dyDescent="0.2">
      <c r="A16" s="18">
        <f>A15+1</f>
        <v>4</v>
      </c>
      <c r="B16" s="171" t="s">
        <v>27</v>
      </c>
      <c r="C16" s="172"/>
      <c r="D16" s="7" t="s">
        <v>28</v>
      </c>
      <c r="E16" s="49">
        <f>ROUNDUP(SUM(P16:Z16),0)</f>
        <v>0</v>
      </c>
      <c r="F16" s="64">
        <v>1575</v>
      </c>
      <c r="G16" s="86">
        <f t="shared" si="0"/>
        <v>0</v>
      </c>
      <c r="H16" s="111"/>
      <c r="I16" s="112"/>
      <c r="J16" s="111"/>
      <c r="K16" s="112"/>
      <c r="L16" s="29"/>
      <c r="M16" s="29"/>
      <c r="N16" s="3" t="s">
        <v>29</v>
      </c>
      <c r="P16" s="1"/>
      <c r="Q16" s="1"/>
      <c r="R16" s="1"/>
      <c r="S16" s="1"/>
      <c r="T16" s="1"/>
      <c r="U16" s="1"/>
      <c r="V16" s="1">
        <v>0</v>
      </c>
      <c r="W16" s="1">
        <v>0</v>
      </c>
      <c r="X16" s="1"/>
      <c r="Y16" s="1"/>
      <c r="Z16" s="1"/>
    </row>
    <row r="17" spans="1:26" x14ac:dyDescent="0.2">
      <c r="A17" s="27">
        <f>A16+1</f>
        <v>5</v>
      </c>
      <c r="B17" s="175" t="s">
        <v>118</v>
      </c>
      <c r="C17" s="176"/>
      <c r="D17" s="8"/>
      <c r="E17" s="51"/>
      <c r="F17" s="67"/>
      <c r="G17" s="88"/>
      <c r="H17" s="113"/>
      <c r="I17" s="114"/>
      <c r="J17" s="113"/>
      <c r="K17" s="114"/>
      <c r="L17" s="29"/>
      <c r="M17" s="29"/>
      <c r="N17" s="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6">
        <f>A17+0.01</f>
        <v>5.01</v>
      </c>
      <c r="B18" s="171" t="s">
        <v>30</v>
      </c>
      <c r="C18" s="172"/>
      <c r="D18" s="7" t="s">
        <v>31</v>
      </c>
      <c r="E18" s="49">
        <f t="shared" ref="E18:E24" si="2">SUM(P18:Z18)</f>
        <v>8</v>
      </c>
      <c r="F18" s="64">
        <v>3209</v>
      </c>
      <c r="G18" s="86">
        <f t="shared" ref="G18:G20" si="3">+F18*E18</f>
        <v>25672</v>
      </c>
      <c r="H18" s="111"/>
      <c r="I18" s="112"/>
      <c r="J18" s="111"/>
      <c r="K18" s="112"/>
      <c r="L18" s="29"/>
      <c r="M18" s="29"/>
      <c r="N18" s="5" t="s">
        <v>32</v>
      </c>
      <c r="P18" s="1"/>
      <c r="Q18" s="1"/>
      <c r="R18" s="1"/>
      <c r="S18" s="1"/>
      <c r="T18" s="1"/>
      <c r="U18" s="1"/>
      <c r="V18" s="1">
        <v>4</v>
      </c>
      <c r="W18" s="1">
        <v>4</v>
      </c>
      <c r="X18" s="1"/>
      <c r="Y18" s="1"/>
      <c r="Z18" s="1"/>
    </row>
    <row r="19" spans="1:26" x14ac:dyDescent="0.2">
      <c r="A19" s="6">
        <f>A18+0.01</f>
        <v>5.0199999999999996</v>
      </c>
      <c r="B19" s="171" t="s">
        <v>33</v>
      </c>
      <c r="C19" s="172"/>
      <c r="D19" s="7" t="s">
        <v>31</v>
      </c>
      <c r="E19" s="49">
        <f t="shared" si="2"/>
        <v>0</v>
      </c>
      <c r="F19" s="64">
        <v>500</v>
      </c>
      <c r="G19" s="86">
        <f t="shared" si="3"/>
        <v>0</v>
      </c>
      <c r="H19" s="111"/>
      <c r="I19" s="112"/>
      <c r="J19" s="111"/>
      <c r="K19" s="112"/>
      <c r="L19" s="29"/>
      <c r="M19" s="29"/>
      <c r="N19" s="5" t="s">
        <v>34</v>
      </c>
      <c r="P19" s="1"/>
      <c r="Q19" s="1"/>
      <c r="R19" s="1"/>
      <c r="S19" s="1"/>
      <c r="T19" s="1"/>
      <c r="U19" s="1"/>
      <c r="V19" s="1">
        <v>0</v>
      </c>
      <c r="W19" s="1">
        <v>0</v>
      </c>
      <c r="X19" s="1"/>
      <c r="Y19" s="1"/>
      <c r="Z19" s="1"/>
    </row>
    <row r="20" spans="1:26" x14ac:dyDescent="0.2">
      <c r="A20" s="18">
        <f>A17+1</f>
        <v>6</v>
      </c>
      <c r="B20" s="171" t="s">
        <v>35</v>
      </c>
      <c r="C20" s="172"/>
      <c r="D20" s="7" t="s">
        <v>31</v>
      </c>
      <c r="E20" s="49">
        <v>1</v>
      </c>
      <c r="F20" s="64">
        <v>48</v>
      </c>
      <c r="G20" s="86">
        <f t="shared" si="3"/>
        <v>48</v>
      </c>
      <c r="H20" s="111"/>
      <c r="I20" s="112"/>
      <c r="J20" s="111"/>
      <c r="K20" s="112"/>
      <c r="L20" s="29"/>
      <c r="M20" s="29"/>
      <c r="N20" s="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27">
        <f>A20+1</f>
        <v>7</v>
      </c>
      <c r="B21" s="179" t="s">
        <v>36</v>
      </c>
      <c r="C21" s="180"/>
      <c r="D21" s="37"/>
      <c r="E21" s="52"/>
      <c r="F21" s="67"/>
      <c r="G21" s="88"/>
      <c r="H21" s="113"/>
      <c r="I21" s="114"/>
      <c r="J21" s="113"/>
      <c r="K21" s="114"/>
      <c r="L21" s="29"/>
      <c r="M21" s="2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6">
        <f>A21+0.01</f>
        <v>7.01</v>
      </c>
      <c r="B22" s="171" t="s">
        <v>37</v>
      </c>
      <c r="C22" s="172"/>
      <c r="D22" s="7" t="s">
        <v>31</v>
      </c>
      <c r="E22" s="49">
        <f t="shared" si="2"/>
        <v>1</v>
      </c>
      <c r="F22" s="64">
        <v>781</v>
      </c>
      <c r="G22" s="86">
        <f t="shared" ref="G22:G24" si="4">+F22*E22</f>
        <v>781</v>
      </c>
      <c r="H22" s="111"/>
      <c r="I22" s="112"/>
      <c r="J22" s="111"/>
      <c r="K22" s="112"/>
      <c r="L22" s="29"/>
      <c r="M22" s="29"/>
      <c r="N22" s="5" t="s">
        <v>38</v>
      </c>
      <c r="P22" s="1"/>
      <c r="Q22" s="1"/>
      <c r="R22" s="1"/>
      <c r="S22" s="1"/>
      <c r="T22" s="1"/>
      <c r="U22" s="1"/>
      <c r="V22" s="1">
        <v>0</v>
      </c>
      <c r="W22" s="1">
        <v>1</v>
      </c>
      <c r="X22" s="1"/>
      <c r="Y22" s="1"/>
      <c r="Z22" s="1"/>
    </row>
    <row r="23" spans="1:26" x14ac:dyDescent="0.2">
      <c r="A23" s="6">
        <f>A22+0.01</f>
        <v>7.02</v>
      </c>
      <c r="B23" s="171" t="s">
        <v>39</v>
      </c>
      <c r="C23" s="172"/>
      <c r="D23" s="7" t="s">
        <v>31</v>
      </c>
      <c r="E23" s="49">
        <f t="shared" si="2"/>
        <v>0</v>
      </c>
      <c r="F23" s="64">
        <v>784</v>
      </c>
      <c r="G23" s="86">
        <f t="shared" si="4"/>
        <v>0</v>
      </c>
      <c r="H23" s="111"/>
      <c r="I23" s="112"/>
      <c r="J23" s="111"/>
      <c r="K23" s="112"/>
      <c r="L23" s="29"/>
      <c r="M23" s="29"/>
      <c r="N23" s="3" t="s">
        <v>40</v>
      </c>
      <c r="P23" s="1"/>
      <c r="Q23" s="1"/>
      <c r="R23" s="1"/>
      <c r="S23" s="1"/>
      <c r="T23" s="1"/>
      <c r="U23" s="1"/>
      <c r="V23" s="1">
        <v>0</v>
      </c>
      <c r="W23" s="1">
        <v>0</v>
      </c>
      <c r="X23" s="1"/>
      <c r="Y23" s="1"/>
      <c r="Z23" s="1"/>
    </row>
    <row r="24" spans="1:26" x14ac:dyDescent="0.2">
      <c r="A24" s="6">
        <f>A23+0.01</f>
        <v>7.0299999999999994</v>
      </c>
      <c r="B24" s="171" t="s">
        <v>41</v>
      </c>
      <c r="C24" s="172"/>
      <c r="D24" s="7" t="s">
        <v>31</v>
      </c>
      <c r="E24" s="49">
        <f t="shared" si="2"/>
        <v>0</v>
      </c>
      <c r="F24" s="64">
        <v>720</v>
      </c>
      <c r="G24" s="86">
        <f t="shared" si="4"/>
        <v>0</v>
      </c>
      <c r="H24" s="111"/>
      <c r="I24" s="112"/>
      <c r="J24" s="111"/>
      <c r="K24" s="112"/>
      <c r="L24" s="29"/>
      <c r="M24" s="29"/>
      <c r="P24" s="1"/>
      <c r="Q24" s="1"/>
      <c r="R24" s="1"/>
      <c r="S24" s="1"/>
      <c r="T24" s="1"/>
      <c r="U24" s="1"/>
      <c r="V24" s="1">
        <v>0</v>
      </c>
      <c r="W24" s="1">
        <v>0</v>
      </c>
      <c r="X24" s="1"/>
      <c r="Y24" s="1"/>
      <c r="Z24" s="1"/>
    </row>
    <row r="25" spans="1:26" x14ac:dyDescent="0.2">
      <c r="A25" s="27">
        <f>A21+1</f>
        <v>8</v>
      </c>
      <c r="B25" s="175" t="s">
        <v>42</v>
      </c>
      <c r="C25" s="176"/>
      <c r="D25" s="8"/>
      <c r="E25" s="52"/>
      <c r="F25" s="67"/>
      <c r="G25" s="88"/>
      <c r="H25" s="113"/>
      <c r="I25" s="114"/>
      <c r="J25" s="113"/>
      <c r="K25" s="114"/>
      <c r="L25" s="29"/>
      <c r="M25" s="2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6">
        <f>A25+0.01</f>
        <v>8.01</v>
      </c>
      <c r="B26" s="171" t="s">
        <v>43</v>
      </c>
      <c r="C26" s="172"/>
      <c r="D26" s="7" t="s">
        <v>44</v>
      </c>
      <c r="E26" s="49">
        <f t="shared" ref="E26:E28" si="5">SUM(P26:Z26)</f>
        <v>61</v>
      </c>
      <c r="F26" s="64">
        <v>123</v>
      </c>
      <c r="G26" s="86">
        <f t="shared" ref="G26:G29" si="6">+F26*E26</f>
        <v>7503</v>
      </c>
      <c r="H26" s="111"/>
      <c r="I26" s="112"/>
      <c r="J26" s="111"/>
      <c r="K26" s="112"/>
      <c r="L26" s="29"/>
      <c r="M26" s="29"/>
      <c r="N26" s="5" t="s">
        <v>45</v>
      </c>
      <c r="P26" s="1"/>
      <c r="Q26" s="1"/>
      <c r="R26" s="1"/>
      <c r="S26" s="1"/>
      <c r="T26" s="1"/>
      <c r="U26" s="1"/>
      <c r="V26" s="1">
        <v>51</v>
      </c>
      <c r="W26" s="1">
        <v>10</v>
      </c>
      <c r="X26" s="1"/>
      <c r="Y26" s="1"/>
      <c r="Z26" s="1"/>
    </row>
    <row r="27" spans="1:26" x14ac:dyDescent="0.2">
      <c r="A27" s="6">
        <f t="shared" ref="A27:A29" si="7">A26+0.01</f>
        <v>8.02</v>
      </c>
      <c r="B27" s="171" t="s">
        <v>46</v>
      </c>
      <c r="C27" s="172"/>
      <c r="D27" s="7" t="s">
        <v>44</v>
      </c>
      <c r="E27" s="49">
        <f t="shared" si="5"/>
        <v>73</v>
      </c>
      <c r="F27" s="64">
        <v>155</v>
      </c>
      <c r="G27" s="86">
        <f t="shared" si="6"/>
        <v>11315</v>
      </c>
      <c r="H27" s="111"/>
      <c r="I27" s="112"/>
      <c r="J27" s="111"/>
      <c r="K27" s="112"/>
      <c r="L27" s="29"/>
      <c r="M27" s="29"/>
      <c r="N27" s="5" t="s">
        <v>47</v>
      </c>
      <c r="P27" s="1"/>
      <c r="Q27" s="1"/>
      <c r="R27" s="1"/>
      <c r="S27" s="1"/>
      <c r="T27" s="1"/>
      <c r="U27" s="1"/>
      <c r="V27" s="1">
        <v>73</v>
      </c>
      <c r="W27" s="1">
        <v>0</v>
      </c>
      <c r="X27" s="1"/>
      <c r="Y27" s="1"/>
      <c r="Z27" s="1"/>
    </row>
    <row r="28" spans="1:26" x14ac:dyDescent="0.2">
      <c r="A28" s="6">
        <f t="shared" si="7"/>
        <v>8.0299999999999994</v>
      </c>
      <c r="B28" s="171" t="s">
        <v>48</v>
      </c>
      <c r="C28" s="172"/>
      <c r="D28" s="7" t="s">
        <v>44</v>
      </c>
      <c r="E28" s="49">
        <f t="shared" si="5"/>
        <v>0</v>
      </c>
      <c r="F28" s="64">
        <v>236</v>
      </c>
      <c r="G28" s="86">
        <f t="shared" si="6"/>
        <v>0</v>
      </c>
      <c r="H28" s="111"/>
      <c r="I28" s="112"/>
      <c r="J28" s="111"/>
      <c r="K28" s="112"/>
      <c r="L28" s="29"/>
      <c r="M28" s="29"/>
      <c r="N28" s="5" t="s">
        <v>49</v>
      </c>
      <c r="P28" s="1"/>
      <c r="Q28" s="1"/>
      <c r="R28" s="1"/>
      <c r="S28" s="1"/>
      <c r="T28" s="1"/>
      <c r="U28" s="1"/>
      <c r="V28" s="1">
        <v>0</v>
      </c>
      <c r="W28" s="1">
        <v>0</v>
      </c>
      <c r="X28" s="1"/>
      <c r="Y28" s="1"/>
      <c r="Z28" s="1"/>
    </row>
    <row r="29" spans="1:26" x14ac:dyDescent="0.2">
      <c r="A29" s="6">
        <f t="shared" si="7"/>
        <v>8.0399999999999991</v>
      </c>
      <c r="B29" s="171" t="s">
        <v>50</v>
      </c>
      <c r="C29" s="172"/>
      <c r="D29" s="7" t="s">
        <v>44</v>
      </c>
      <c r="E29" s="49">
        <f>SUM(P29:Z29)</f>
        <v>496</v>
      </c>
      <c r="F29" s="64">
        <v>280</v>
      </c>
      <c r="G29" s="86">
        <f t="shared" si="6"/>
        <v>138880</v>
      </c>
      <c r="H29" s="111"/>
      <c r="I29" s="112"/>
      <c r="J29" s="111"/>
      <c r="K29" s="112"/>
      <c r="L29" s="29"/>
      <c r="M29" s="29"/>
      <c r="N29" s="5" t="s">
        <v>51</v>
      </c>
      <c r="P29" s="1"/>
      <c r="Q29" s="1"/>
      <c r="R29" s="1"/>
      <c r="S29" s="1"/>
      <c r="T29" s="1"/>
      <c r="U29" s="1"/>
      <c r="V29" s="1">
        <v>244</v>
      </c>
      <c r="W29" s="1">
        <v>252</v>
      </c>
      <c r="X29" s="1"/>
      <c r="Y29" s="1"/>
      <c r="Z29" s="1"/>
    </row>
    <row r="30" spans="1:26" x14ac:dyDescent="0.2">
      <c r="A30" s="27">
        <f>A25+1</f>
        <v>9</v>
      </c>
      <c r="B30" s="175" t="s">
        <v>52</v>
      </c>
      <c r="C30" s="176"/>
      <c r="D30" s="8"/>
      <c r="E30" s="52"/>
      <c r="F30" s="67"/>
      <c r="G30" s="88"/>
      <c r="H30" s="113"/>
      <c r="I30" s="114"/>
      <c r="J30" s="113"/>
      <c r="K30" s="114"/>
      <c r="L30" s="29"/>
      <c r="M30" s="29"/>
      <c r="N30" s="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6">
        <f>A30+0.01</f>
        <v>9.01</v>
      </c>
      <c r="B31" s="171" t="s">
        <v>53</v>
      </c>
      <c r="C31" s="172"/>
      <c r="D31" s="7" t="s">
        <v>31</v>
      </c>
      <c r="E31" s="49">
        <f t="shared" ref="E31:E38" si="8">SUM(P31:Z31)</f>
        <v>3</v>
      </c>
      <c r="F31" s="64">
        <v>1882</v>
      </c>
      <c r="G31" s="86">
        <f t="shared" ref="G31:G38" si="9">+F31*E31</f>
        <v>5646</v>
      </c>
      <c r="H31" s="111"/>
      <c r="I31" s="112"/>
      <c r="J31" s="111"/>
      <c r="K31" s="112"/>
      <c r="L31" s="29"/>
      <c r="M31" s="29"/>
      <c r="N31" s="5" t="s">
        <v>54</v>
      </c>
      <c r="P31" s="1"/>
      <c r="Q31" s="1"/>
      <c r="R31" s="1"/>
      <c r="S31" s="1"/>
      <c r="T31" s="1"/>
      <c r="U31" s="1"/>
      <c r="V31" s="1">
        <v>1</v>
      </c>
      <c r="W31" s="1">
        <v>2</v>
      </c>
      <c r="X31" s="1"/>
      <c r="Y31" s="1"/>
      <c r="Z31" s="1"/>
    </row>
    <row r="32" spans="1:26" x14ac:dyDescent="0.2">
      <c r="A32" s="6">
        <f t="shared" ref="A32:A35" si="10">A31+0.01</f>
        <v>9.02</v>
      </c>
      <c r="B32" s="171" t="s">
        <v>55</v>
      </c>
      <c r="C32" s="172"/>
      <c r="D32" s="7" t="s">
        <v>31</v>
      </c>
      <c r="E32" s="49">
        <f t="shared" si="8"/>
        <v>5</v>
      </c>
      <c r="F32" s="70">
        <v>3000</v>
      </c>
      <c r="G32" s="86">
        <f t="shared" si="9"/>
        <v>15000</v>
      </c>
      <c r="H32" s="115"/>
      <c r="I32" s="112"/>
      <c r="J32" s="115"/>
      <c r="K32" s="112"/>
      <c r="L32" s="29"/>
      <c r="M32" s="29"/>
      <c r="N32" s="5" t="s">
        <v>56</v>
      </c>
      <c r="P32" s="1"/>
      <c r="Q32" s="1"/>
      <c r="R32" s="1"/>
      <c r="S32" s="1"/>
      <c r="T32" s="1"/>
      <c r="U32" s="1"/>
      <c r="V32" s="1">
        <v>5</v>
      </c>
      <c r="W32" s="1">
        <v>0</v>
      </c>
      <c r="X32" s="1"/>
      <c r="Y32" s="1"/>
      <c r="Z32" s="1"/>
    </row>
    <row r="33" spans="1:26" x14ac:dyDescent="0.2">
      <c r="A33" s="6">
        <f t="shared" si="10"/>
        <v>9.0299999999999994</v>
      </c>
      <c r="B33" s="171" t="s">
        <v>57</v>
      </c>
      <c r="C33" s="172"/>
      <c r="D33" s="7" t="s">
        <v>31</v>
      </c>
      <c r="E33" s="49">
        <f t="shared" si="8"/>
        <v>6</v>
      </c>
      <c r="F33" s="70">
        <v>2577</v>
      </c>
      <c r="G33" s="86">
        <f t="shared" si="9"/>
        <v>15462</v>
      </c>
      <c r="H33" s="115"/>
      <c r="I33" s="112"/>
      <c r="J33" s="115"/>
      <c r="K33" s="112"/>
      <c r="L33" s="29"/>
      <c r="M33" s="29"/>
      <c r="N33" s="5" t="s">
        <v>58</v>
      </c>
      <c r="P33" s="1"/>
      <c r="Q33" s="1"/>
      <c r="R33" s="1"/>
      <c r="S33" s="1"/>
      <c r="T33" s="1"/>
      <c r="U33" s="1"/>
      <c r="V33" s="1">
        <v>4</v>
      </c>
      <c r="W33" s="1">
        <v>2</v>
      </c>
      <c r="X33" s="1"/>
      <c r="Y33" s="1"/>
      <c r="Z33" s="1"/>
    </row>
    <row r="34" spans="1:26" x14ac:dyDescent="0.2">
      <c r="A34" s="6">
        <f t="shared" si="10"/>
        <v>9.0399999999999991</v>
      </c>
      <c r="B34" s="171" t="s">
        <v>59</v>
      </c>
      <c r="C34" s="172"/>
      <c r="D34" s="7" t="s">
        <v>31</v>
      </c>
      <c r="E34" s="49">
        <f t="shared" si="8"/>
        <v>1</v>
      </c>
      <c r="F34" s="70">
        <v>4250</v>
      </c>
      <c r="G34" s="86">
        <f t="shared" si="9"/>
        <v>4250</v>
      </c>
      <c r="H34" s="115"/>
      <c r="I34" s="112"/>
      <c r="J34" s="115"/>
      <c r="K34" s="112"/>
      <c r="L34" s="29"/>
      <c r="M34" s="29"/>
      <c r="N34" s="5" t="s">
        <v>60</v>
      </c>
      <c r="P34" s="1"/>
      <c r="Q34" s="1"/>
      <c r="R34" s="1"/>
      <c r="S34" s="1"/>
      <c r="T34" s="1"/>
      <c r="U34" s="1"/>
      <c r="V34" s="1">
        <v>1</v>
      </c>
      <c r="W34" s="1">
        <v>0</v>
      </c>
      <c r="X34" s="1"/>
      <c r="Y34" s="1"/>
      <c r="Z34" s="1"/>
    </row>
    <row r="35" spans="1:26" x14ac:dyDescent="0.2">
      <c r="A35" s="6">
        <f t="shared" si="10"/>
        <v>9.0499999999999989</v>
      </c>
      <c r="B35" s="171" t="s">
        <v>61</v>
      </c>
      <c r="C35" s="172"/>
      <c r="D35" s="7" t="s">
        <v>44</v>
      </c>
      <c r="E35" s="49">
        <f t="shared" si="8"/>
        <v>10</v>
      </c>
      <c r="F35" s="70">
        <v>89</v>
      </c>
      <c r="G35" s="86">
        <f t="shared" si="9"/>
        <v>890</v>
      </c>
      <c r="H35" s="115"/>
      <c r="I35" s="112"/>
      <c r="J35" s="115"/>
      <c r="K35" s="112"/>
      <c r="L35" s="29"/>
      <c r="M35" s="29"/>
      <c r="N35" s="5"/>
      <c r="P35" s="1"/>
      <c r="Q35" s="1"/>
      <c r="R35" s="1"/>
      <c r="S35" s="1"/>
      <c r="T35" s="1"/>
      <c r="U35" s="1"/>
      <c r="V35" s="1">
        <v>10</v>
      </c>
      <c r="W35" s="1">
        <v>0</v>
      </c>
      <c r="X35" s="1"/>
      <c r="Y35" s="1"/>
      <c r="Z35" s="1"/>
    </row>
    <row r="36" spans="1:26" x14ac:dyDescent="0.2">
      <c r="A36" s="18">
        <f>A30+1</f>
        <v>10</v>
      </c>
      <c r="B36" s="171" t="s">
        <v>62</v>
      </c>
      <c r="C36" s="172"/>
      <c r="D36" s="7" t="s">
        <v>31</v>
      </c>
      <c r="E36" s="49">
        <f t="shared" si="8"/>
        <v>0</v>
      </c>
      <c r="F36" s="70">
        <v>1500</v>
      </c>
      <c r="G36" s="86">
        <f t="shared" si="9"/>
        <v>0</v>
      </c>
      <c r="H36" s="115"/>
      <c r="I36" s="112"/>
      <c r="J36" s="115"/>
      <c r="K36" s="112"/>
      <c r="L36" s="29"/>
      <c r="M36" s="29"/>
      <c r="N36" s="5" t="s">
        <v>63</v>
      </c>
      <c r="P36" s="1"/>
      <c r="Q36" s="1"/>
      <c r="R36" s="1"/>
      <c r="S36" s="1"/>
      <c r="T36" s="1"/>
      <c r="U36" s="1"/>
      <c r="V36" s="1">
        <v>0</v>
      </c>
      <c r="W36" s="1">
        <v>0</v>
      </c>
      <c r="X36" s="1"/>
      <c r="Y36" s="1"/>
      <c r="Z36" s="1"/>
    </row>
    <row r="37" spans="1:26" x14ac:dyDescent="0.2">
      <c r="A37" s="18">
        <f>A36+1</f>
        <v>11</v>
      </c>
      <c r="B37" s="177" t="s">
        <v>103</v>
      </c>
      <c r="C37" s="178"/>
      <c r="D37" s="7" t="s">
        <v>31</v>
      </c>
      <c r="E37" s="49">
        <f t="shared" si="8"/>
        <v>2</v>
      </c>
      <c r="F37" s="70">
        <v>500</v>
      </c>
      <c r="G37" s="86">
        <f t="shared" si="9"/>
        <v>1000</v>
      </c>
      <c r="H37" s="115"/>
      <c r="I37" s="112"/>
      <c r="J37" s="115"/>
      <c r="K37" s="112"/>
      <c r="L37" s="29"/>
      <c r="M37" s="29"/>
      <c r="N37" s="5" t="s">
        <v>64</v>
      </c>
      <c r="P37" s="1"/>
      <c r="Q37" s="1"/>
      <c r="R37" s="1"/>
      <c r="S37" s="1"/>
      <c r="T37" s="1"/>
      <c r="U37" s="1"/>
      <c r="V37" s="1">
        <v>2</v>
      </c>
      <c r="W37" s="1">
        <v>0</v>
      </c>
      <c r="X37" s="1"/>
      <c r="Y37" s="1"/>
      <c r="Z37" s="1"/>
    </row>
    <row r="38" spans="1:26" x14ac:dyDescent="0.2">
      <c r="A38" s="18">
        <f>A37+1</f>
        <v>12</v>
      </c>
      <c r="B38" s="171" t="s">
        <v>104</v>
      </c>
      <c r="C38" s="172"/>
      <c r="D38" s="7" t="s">
        <v>31</v>
      </c>
      <c r="E38" s="49">
        <f t="shared" si="8"/>
        <v>2</v>
      </c>
      <c r="F38" s="70">
        <v>807</v>
      </c>
      <c r="G38" s="86">
        <f t="shared" si="9"/>
        <v>1614</v>
      </c>
      <c r="H38" s="115"/>
      <c r="I38" s="112"/>
      <c r="J38" s="115"/>
      <c r="K38" s="112"/>
      <c r="L38" s="29"/>
      <c r="M38" s="29"/>
      <c r="N38" s="5" t="s">
        <v>65</v>
      </c>
      <c r="P38" s="1"/>
      <c r="Q38" s="1"/>
      <c r="R38" s="1"/>
      <c r="S38" s="1"/>
      <c r="T38" s="1"/>
      <c r="U38" s="1"/>
      <c r="V38" s="1">
        <v>2</v>
      </c>
      <c r="W38" s="1">
        <v>0</v>
      </c>
      <c r="X38" s="1"/>
      <c r="Y38" s="1"/>
      <c r="Z38" s="1"/>
    </row>
    <row r="39" spans="1:26" x14ac:dyDescent="0.2">
      <c r="A39" s="27">
        <f>A38+1</f>
        <v>13</v>
      </c>
      <c r="B39" s="175" t="s">
        <v>105</v>
      </c>
      <c r="C39" s="176"/>
      <c r="D39" s="8"/>
      <c r="E39" s="53"/>
      <c r="F39" s="72"/>
      <c r="G39" s="88"/>
      <c r="H39" s="116"/>
      <c r="I39" s="114"/>
      <c r="J39" s="116"/>
      <c r="K39" s="114"/>
      <c r="L39" s="29"/>
      <c r="M39" s="29"/>
      <c r="N39" s="5" t="s">
        <v>66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6">
        <f>A39+0.01</f>
        <v>13.01</v>
      </c>
      <c r="B40" s="171" t="s">
        <v>67</v>
      </c>
      <c r="C40" s="172"/>
      <c r="D40" s="7" t="s">
        <v>31</v>
      </c>
      <c r="E40" s="49">
        <f t="shared" ref="E40:E56" si="11">SUM(P40:Z40)</f>
        <v>0</v>
      </c>
      <c r="F40" s="70">
        <v>1227</v>
      </c>
      <c r="G40" s="86">
        <f t="shared" ref="G40:G46" si="12">+F40*E40</f>
        <v>0</v>
      </c>
      <c r="H40" s="115"/>
      <c r="I40" s="112"/>
      <c r="J40" s="115"/>
      <c r="K40" s="112"/>
      <c r="L40" s="29"/>
      <c r="M40" s="29"/>
      <c r="N40" s="3" t="s">
        <v>66</v>
      </c>
      <c r="P40" s="1"/>
      <c r="Q40" s="1"/>
      <c r="R40" s="1"/>
      <c r="S40" s="1"/>
      <c r="T40" s="1"/>
      <c r="U40" s="1"/>
      <c r="V40" s="1">
        <v>0</v>
      </c>
      <c r="W40" s="1">
        <v>0</v>
      </c>
      <c r="X40" s="1"/>
      <c r="Y40" s="1"/>
      <c r="Z40" s="1"/>
    </row>
    <row r="41" spans="1:26" x14ac:dyDescent="0.2">
      <c r="A41" s="6">
        <f t="shared" ref="A41:A45" si="13">A40+0.01</f>
        <v>13.02</v>
      </c>
      <c r="B41" s="171" t="s">
        <v>68</v>
      </c>
      <c r="C41" s="172"/>
      <c r="D41" s="7" t="s">
        <v>31</v>
      </c>
      <c r="E41" s="49">
        <f t="shared" si="11"/>
        <v>1</v>
      </c>
      <c r="F41" s="70">
        <v>1350</v>
      </c>
      <c r="G41" s="86">
        <f t="shared" si="12"/>
        <v>1350</v>
      </c>
      <c r="H41" s="115"/>
      <c r="I41" s="112"/>
      <c r="J41" s="115"/>
      <c r="K41" s="112"/>
      <c r="L41" s="29"/>
      <c r="M41" s="29"/>
      <c r="P41" s="1"/>
      <c r="Q41" s="1"/>
      <c r="R41" s="1"/>
      <c r="S41" s="1"/>
      <c r="T41" s="1"/>
      <c r="U41" s="1"/>
      <c r="V41" s="1">
        <v>0</v>
      </c>
      <c r="W41" s="1">
        <v>1</v>
      </c>
      <c r="X41" s="1"/>
      <c r="Y41" s="1"/>
      <c r="Z41" s="1"/>
    </row>
    <row r="42" spans="1:26" x14ac:dyDescent="0.2">
      <c r="A42" s="6">
        <f t="shared" si="13"/>
        <v>13.03</v>
      </c>
      <c r="B42" s="171" t="s">
        <v>69</v>
      </c>
      <c r="C42" s="172"/>
      <c r="D42" s="7" t="s">
        <v>31</v>
      </c>
      <c r="E42" s="49">
        <f t="shared" si="11"/>
        <v>0</v>
      </c>
      <c r="F42" s="70">
        <v>667</v>
      </c>
      <c r="G42" s="86">
        <f t="shared" si="12"/>
        <v>0</v>
      </c>
      <c r="H42" s="115"/>
      <c r="I42" s="112"/>
      <c r="J42" s="115"/>
      <c r="K42" s="112"/>
      <c r="L42" s="29"/>
      <c r="M42" s="29"/>
      <c r="P42" s="1"/>
      <c r="Q42" s="1"/>
      <c r="R42" s="1"/>
      <c r="S42" s="1"/>
      <c r="T42" s="1"/>
      <c r="U42" s="1"/>
      <c r="V42" s="1">
        <v>0</v>
      </c>
      <c r="W42" s="1">
        <v>0</v>
      </c>
      <c r="X42" s="1"/>
      <c r="Y42" s="1"/>
      <c r="Z42" s="1"/>
    </row>
    <row r="43" spans="1:26" x14ac:dyDescent="0.2">
      <c r="A43" s="6">
        <f t="shared" si="13"/>
        <v>13.04</v>
      </c>
      <c r="B43" s="171" t="s">
        <v>70</v>
      </c>
      <c r="C43" s="172"/>
      <c r="D43" s="7" t="s">
        <v>31</v>
      </c>
      <c r="E43" s="49">
        <f t="shared" si="11"/>
        <v>6</v>
      </c>
      <c r="F43" s="70">
        <v>671</v>
      </c>
      <c r="G43" s="86">
        <f t="shared" si="12"/>
        <v>4026</v>
      </c>
      <c r="H43" s="115"/>
      <c r="I43" s="112"/>
      <c r="J43" s="115"/>
      <c r="K43" s="112"/>
      <c r="L43" s="29"/>
      <c r="M43" s="29"/>
      <c r="P43" s="1"/>
      <c r="Q43" s="1"/>
      <c r="R43" s="1"/>
      <c r="S43" s="1"/>
      <c r="T43" s="1"/>
      <c r="U43" s="1"/>
      <c r="V43" s="1">
        <v>4</v>
      </c>
      <c r="W43" s="1">
        <v>2</v>
      </c>
      <c r="X43" s="1"/>
      <c r="Y43" s="1"/>
      <c r="Z43" s="1"/>
    </row>
    <row r="44" spans="1:26" x14ac:dyDescent="0.2">
      <c r="A44" s="6">
        <f t="shared" si="13"/>
        <v>13.049999999999999</v>
      </c>
      <c r="B44" s="171" t="s">
        <v>71</v>
      </c>
      <c r="C44" s="172"/>
      <c r="D44" s="7" t="s">
        <v>31</v>
      </c>
      <c r="E44" s="49">
        <f t="shared" si="11"/>
        <v>0</v>
      </c>
      <c r="F44" s="70">
        <v>888</v>
      </c>
      <c r="G44" s="86">
        <f t="shared" si="12"/>
        <v>0</v>
      </c>
      <c r="H44" s="115"/>
      <c r="I44" s="112"/>
      <c r="J44" s="115"/>
      <c r="K44" s="112"/>
      <c r="L44" s="29"/>
      <c r="M44" s="29"/>
      <c r="P44" s="1"/>
      <c r="Q44" s="1"/>
      <c r="R44" s="1"/>
      <c r="S44" s="1"/>
      <c r="T44" s="1"/>
      <c r="U44" s="1"/>
      <c r="V44" s="1">
        <v>0</v>
      </c>
      <c r="W44" s="1">
        <v>0</v>
      </c>
      <c r="X44" s="1"/>
      <c r="Y44" s="1"/>
      <c r="Z44" s="1"/>
    </row>
    <row r="45" spans="1:26" x14ac:dyDescent="0.2">
      <c r="A45" s="6">
        <f t="shared" si="13"/>
        <v>13.059999999999999</v>
      </c>
      <c r="B45" s="171" t="s">
        <v>72</v>
      </c>
      <c r="C45" s="172"/>
      <c r="D45" s="7" t="s">
        <v>31</v>
      </c>
      <c r="E45" s="49">
        <f t="shared" si="11"/>
        <v>2</v>
      </c>
      <c r="F45" s="64">
        <v>719</v>
      </c>
      <c r="G45" s="86">
        <f t="shared" si="12"/>
        <v>1438</v>
      </c>
      <c r="H45" s="111"/>
      <c r="I45" s="112"/>
      <c r="J45" s="111"/>
      <c r="K45" s="112"/>
      <c r="L45" s="29"/>
      <c r="M45" s="29"/>
      <c r="P45" s="1"/>
      <c r="Q45" s="1"/>
      <c r="R45" s="1"/>
      <c r="S45" s="1"/>
      <c r="T45" s="1"/>
      <c r="U45" s="1"/>
      <c r="V45" s="1">
        <v>1</v>
      </c>
      <c r="W45" s="1">
        <v>1</v>
      </c>
      <c r="X45" s="1"/>
      <c r="Y45" s="1"/>
      <c r="Z45" s="1"/>
    </row>
    <row r="46" spans="1:26" x14ac:dyDescent="0.2">
      <c r="A46" s="18">
        <f>A39+1</f>
        <v>14</v>
      </c>
      <c r="B46" s="171" t="s">
        <v>73</v>
      </c>
      <c r="C46" s="172"/>
      <c r="D46" s="7" t="s">
        <v>31</v>
      </c>
      <c r="E46" s="49">
        <f>SUM(P46:Z46)</f>
        <v>6</v>
      </c>
      <c r="F46" s="64">
        <v>407</v>
      </c>
      <c r="G46" s="86">
        <f t="shared" si="12"/>
        <v>2442</v>
      </c>
      <c r="H46" s="111"/>
      <c r="I46" s="112"/>
      <c r="J46" s="111"/>
      <c r="K46" s="112"/>
      <c r="L46" s="29"/>
      <c r="M46" s="29"/>
      <c r="N46" s="3" t="s">
        <v>74</v>
      </c>
      <c r="P46" s="1"/>
      <c r="Q46" s="1"/>
      <c r="R46" s="1"/>
      <c r="S46" s="1"/>
      <c r="T46" s="1"/>
      <c r="U46" s="1"/>
      <c r="V46" s="1">
        <v>5</v>
      </c>
      <c r="W46" s="1">
        <v>1</v>
      </c>
      <c r="X46" s="1"/>
      <c r="Y46" s="1"/>
      <c r="Z46" s="1"/>
    </row>
    <row r="47" spans="1:26" x14ac:dyDescent="0.2">
      <c r="A47" s="27">
        <f>A46+1</f>
        <v>15</v>
      </c>
      <c r="B47" s="175" t="s">
        <v>106</v>
      </c>
      <c r="C47" s="176"/>
      <c r="D47" s="8"/>
      <c r="E47" s="52"/>
      <c r="F47" s="67"/>
      <c r="G47" s="88"/>
      <c r="H47" s="113"/>
      <c r="I47" s="114"/>
      <c r="J47" s="113"/>
      <c r="K47" s="114"/>
      <c r="L47" s="29"/>
      <c r="M47" s="2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7">
        <f>A47+0.01</f>
        <v>15.01</v>
      </c>
      <c r="B48" s="177" t="s">
        <v>75</v>
      </c>
      <c r="C48" s="178"/>
      <c r="D48" s="7" t="s">
        <v>31</v>
      </c>
      <c r="E48" s="49">
        <f t="shared" si="11"/>
        <v>0</v>
      </c>
      <c r="F48" s="64">
        <v>1000</v>
      </c>
      <c r="G48" s="86">
        <f t="shared" ref="G48:G49" si="14">+F48*E48</f>
        <v>0</v>
      </c>
      <c r="H48" s="111"/>
      <c r="I48" s="112"/>
      <c r="J48" s="111"/>
      <c r="K48" s="112"/>
      <c r="L48" s="29"/>
      <c r="M48" s="29"/>
      <c r="N48" s="3" t="s">
        <v>76</v>
      </c>
      <c r="P48" s="1"/>
      <c r="Q48" s="1"/>
      <c r="R48" s="1"/>
      <c r="S48" s="1"/>
      <c r="T48" s="1"/>
      <c r="U48" s="1"/>
      <c r="V48" s="1">
        <v>0</v>
      </c>
      <c r="W48" s="1">
        <v>0</v>
      </c>
      <c r="X48" s="1"/>
      <c r="Y48" s="1"/>
      <c r="Z48" s="1"/>
    </row>
    <row r="49" spans="1:26" x14ac:dyDescent="0.2">
      <c r="A49" s="17">
        <f>A48+0.01</f>
        <v>15.02</v>
      </c>
      <c r="B49" s="171" t="s">
        <v>77</v>
      </c>
      <c r="C49" s="172"/>
      <c r="D49" s="7" t="s">
        <v>31</v>
      </c>
      <c r="E49" s="49">
        <f t="shared" si="11"/>
        <v>4</v>
      </c>
      <c r="F49" s="64">
        <v>1200</v>
      </c>
      <c r="G49" s="86">
        <f t="shared" si="14"/>
        <v>4800</v>
      </c>
      <c r="H49" s="111"/>
      <c r="I49" s="112"/>
      <c r="J49" s="111"/>
      <c r="K49" s="112"/>
      <c r="L49" s="29"/>
      <c r="M49" s="29"/>
      <c r="N49" s="3" t="s">
        <v>78</v>
      </c>
      <c r="P49" s="1"/>
      <c r="Q49" s="1"/>
      <c r="R49" s="1"/>
      <c r="S49" s="1"/>
      <c r="T49" s="1"/>
      <c r="U49" s="1"/>
      <c r="V49" s="1">
        <v>3</v>
      </c>
      <c r="W49" s="1">
        <v>1</v>
      </c>
      <c r="X49" s="1"/>
      <c r="Y49" s="1"/>
      <c r="Z49" s="1"/>
    </row>
    <row r="50" spans="1:26" x14ac:dyDescent="0.2">
      <c r="A50" s="27">
        <f>A47+1</f>
        <v>16</v>
      </c>
      <c r="B50" s="175" t="s">
        <v>79</v>
      </c>
      <c r="C50" s="176"/>
      <c r="D50" s="8"/>
      <c r="E50" s="52"/>
      <c r="F50" s="67"/>
      <c r="G50" s="88"/>
      <c r="H50" s="113"/>
      <c r="I50" s="114"/>
      <c r="J50" s="113"/>
      <c r="K50" s="114"/>
      <c r="L50" s="29"/>
      <c r="M50" s="29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7">
        <f>A50+0.01</f>
        <v>16.010000000000002</v>
      </c>
      <c r="B51" s="171" t="s">
        <v>80</v>
      </c>
      <c r="C51" s="172"/>
      <c r="D51" s="7" t="s">
        <v>31</v>
      </c>
      <c r="E51" s="49">
        <f t="shared" si="11"/>
        <v>1</v>
      </c>
      <c r="F51" s="64">
        <v>2976</v>
      </c>
      <c r="G51" s="86">
        <f t="shared" ref="G51:G56" si="15">+F51*E51</f>
        <v>2976</v>
      </c>
      <c r="H51" s="111"/>
      <c r="I51" s="112"/>
      <c r="J51" s="111"/>
      <c r="K51" s="112"/>
      <c r="L51" s="29"/>
      <c r="M51" s="29"/>
      <c r="N51" s="3" t="s">
        <v>81</v>
      </c>
      <c r="P51" s="1"/>
      <c r="Q51" s="1"/>
      <c r="R51" s="1"/>
      <c r="S51" s="1"/>
      <c r="T51" s="1"/>
      <c r="U51" s="1"/>
      <c r="V51" s="1">
        <v>0</v>
      </c>
      <c r="W51" s="1">
        <v>1</v>
      </c>
      <c r="X51" s="1"/>
      <c r="Y51" s="1"/>
      <c r="Z51" s="1"/>
    </row>
    <row r="52" spans="1:26" x14ac:dyDescent="0.2">
      <c r="A52" s="17">
        <f t="shared" ref="A52:A53" si="16">A51+0.01</f>
        <v>16.020000000000003</v>
      </c>
      <c r="B52" s="171" t="s">
        <v>82</v>
      </c>
      <c r="C52" s="172"/>
      <c r="D52" s="7" t="s">
        <v>31</v>
      </c>
      <c r="E52" s="49">
        <f t="shared" si="11"/>
        <v>1</v>
      </c>
      <c r="F52" s="64">
        <v>3200</v>
      </c>
      <c r="G52" s="86">
        <f t="shared" si="15"/>
        <v>3200</v>
      </c>
      <c r="H52" s="111"/>
      <c r="I52" s="112"/>
      <c r="J52" s="111"/>
      <c r="K52" s="112"/>
      <c r="L52" s="29"/>
      <c r="M52" s="29"/>
      <c r="N52" s="3" t="s">
        <v>83</v>
      </c>
      <c r="P52" s="1"/>
      <c r="Q52" s="1"/>
      <c r="R52" s="1"/>
      <c r="S52" s="1"/>
      <c r="T52" s="1"/>
      <c r="U52" s="1"/>
      <c r="V52" s="1">
        <v>1</v>
      </c>
      <c r="W52" s="1">
        <v>0</v>
      </c>
      <c r="X52" s="1"/>
      <c r="Y52" s="1"/>
      <c r="Z52" s="1"/>
    </row>
    <row r="53" spans="1:26" x14ac:dyDescent="0.2">
      <c r="A53" s="17">
        <f t="shared" si="16"/>
        <v>16.030000000000005</v>
      </c>
      <c r="B53" s="171" t="s">
        <v>84</v>
      </c>
      <c r="C53" s="172"/>
      <c r="D53" s="7" t="s">
        <v>31</v>
      </c>
      <c r="E53" s="49">
        <f t="shared" si="11"/>
        <v>2</v>
      </c>
      <c r="F53" s="64">
        <v>3200</v>
      </c>
      <c r="G53" s="86">
        <f t="shared" si="15"/>
        <v>6400</v>
      </c>
      <c r="H53" s="111"/>
      <c r="I53" s="112"/>
      <c r="J53" s="111"/>
      <c r="K53" s="112"/>
      <c r="L53" s="29"/>
      <c r="M53" s="29"/>
      <c r="N53" s="3" t="s">
        <v>85</v>
      </c>
      <c r="P53" s="1"/>
      <c r="Q53" s="1"/>
      <c r="R53" s="1"/>
      <c r="S53" s="1"/>
      <c r="T53" s="1"/>
      <c r="U53" s="1"/>
      <c r="V53" s="1">
        <v>0</v>
      </c>
      <c r="W53" s="1">
        <v>2</v>
      </c>
      <c r="X53" s="1"/>
      <c r="Y53" s="1"/>
      <c r="Z53" s="1"/>
    </row>
    <row r="54" spans="1:26" ht="13.5" customHeight="1" x14ac:dyDescent="0.2">
      <c r="A54" s="18">
        <f>A50+1</f>
        <v>17</v>
      </c>
      <c r="B54" s="171" t="s">
        <v>86</v>
      </c>
      <c r="C54" s="172"/>
      <c r="D54" s="7" t="s">
        <v>31</v>
      </c>
      <c r="E54" s="49">
        <f t="shared" si="11"/>
        <v>1</v>
      </c>
      <c r="F54" s="64">
        <v>10000</v>
      </c>
      <c r="G54" s="86">
        <f t="shared" si="15"/>
        <v>10000</v>
      </c>
      <c r="H54" s="111"/>
      <c r="I54" s="112"/>
      <c r="J54" s="111"/>
      <c r="K54" s="112"/>
      <c r="L54" s="29"/>
      <c r="M54" s="29"/>
      <c r="N54" s="3" t="s">
        <v>87</v>
      </c>
      <c r="P54" s="1"/>
      <c r="Q54" s="1"/>
      <c r="R54" s="1"/>
      <c r="S54" s="1"/>
      <c r="T54" s="1"/>
      <c r="U54" s="1"/>
      <c r="V54" s="1">
        <v>1</v>
      </c>
      <c r="W54" s="1">
        <v>0</v>
      </c>
      <c r="X54" s="1"/>
      <c r="Y54" s="1"/>
      <c r="Z54" s="1"/>
    </row>
    <row r="55" spans="1:26" ht="13.5" customHeight="1" x14ac:dyDescent="0.2">
      <c r="A55" s="18">
        <f>A54+1</f>
        <v>18</v>
      </c>
      <c r="B55" s="171" t="s">
        <v>88</v>
      </c>
      <c r="C55" s="172"/>
      <c r="D55" s="7" t="s">
        <v>31</v>
      </c>
      <c r="E55" s="49">
        <f t="shared" si="11"/>
        <v>0</v>
      </c>
      <c r="F55" s="64">
        <v>1200</v>
      </c>
      <c r="G55" s="86">
        <f t="shared" si="15"/>
        <v>0</v>
      </c>
      <c r="H55" s="111"/>
      <c r="I55" s="112"/>
      <c r="J55" s="111"/>
      <c r="K55" s="112"/>
      <c r="L55" s="29"/>
      <c r="M55" s="29"/>
      <c r="P55" s="1"/>
      <c r="Q55" s="1"/>
      <c r="R55" s="1"/>
      <c r="S55" s="1"/>
      <c r="T55" s="1"/>
      <c r="U55" s="1"/>
      <c r="V55" s="1">
        <v>0</v>
      </c>
      <c r="W55" s="1">
        <v>0</v>
      </c>
      <c r="X55" s="1"/>
      <c r="Y55" s="1"/>
      <c r="Z55" s="1"/>
    </row>
    <row r="56" spans="1:26" x14ac:dyDescent="0.2">
      <c r="A56" s="18">
        <f>A55+1</f>
        <v>19</v>
      </c>
      <c r="B56" s="171" t="s">
        <v>107</v>
      </c>
      <c r="C56" s="172"/>
      <c r="D56" s="7" t="s">
        <v>31</v>
      </c>
      <c r="E56" s="49">
        <f t="shared" si="11"/>
        <v>1</v>
      </c>
      <c r="F56" s="64">
        <v>5800</v>
      </c>
      <c r="G56" s="86">
        <f t="shared" si="15"/>
        <v>5800</v>
      </c>
      <c r="H56" s="111"/>
      <c r="I56" s="112"/>
      <c r="J56" s="111"/>
      <c r="K56" s="112"/>
      <c r="L56" s="29"/>
      <c r="M56" s="29"/>
      <c r="N56" s="3" t="s">
        <v>89</v>
      </c>
      <c r="P56" s="1"/>
      <c r="Q56" s="1"/>
      <c r="R56" s="1"/>
      <c r="S56" s="1"/>
      <c r="T56" s="1"/>
      <c r="U56" s="1"/>
      <c r="V56" s="1">
        <v>1</v>
      </c>
      <c r="W56" s="1">
        <v>0</v>
      </c>
      <c r="X56" s="1"/>
      <c r="Y56" s="1"/>
      <c r="Z56" s="1"/>
    </row>
    <row r="57" spans="1:26" x14ac:dyDescent="0.2">
      <c r="A57" s="27">
        <f>A56+1</f>
        <v>20</v>
      </c>
      <c r="B57" s="175" t="s">
        <v>90</v>
      </c>
      <c r="C57" s="176"/>
      <c r="D57" s="8"/>
      <c r="E57" s="52"/>
      <c r="F57" s="67"/>
      <c r="G57" s="88"/>
      <c r="H57" s="113"/>
      <c r="I57" s="114"/>
      <c r="J57" s="113"/>
      <c r="K57" s="114"/>
      <c r="L57" s="29"/>
      <c r="M57" s="29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6">
        <f>A57+0.01</f>
        <v>20.010000000000002</v>
      </c>
      <c r="B58" s="171" t="s">
        <v>91</v>
      </c>
      <c r="C58" s="172"/>
      <c r="D58" s="7" t="s">
        <v>44</v>
      </c>
      <c r="E58" s="49">
        <f t="shared" ref="E58:E59" si="17">SUM(P58:Z58)</f>
        <v>0</v>
      </c>
      <c r="F58" s="64">
        <v>15</v>
      </c>
      <c r="G58" s="86">
        <f t="shared" ref="G58:G60" si="18">+F58*E58</f>
        <v>0</v>
      </c>
      <c r="H58" s="111"/>
      <c r="I58" s="112"/>
      <c r="J58" s="111"/>
      <c r="K58" s="112"/>
      <c r="L58" s="29"/>
      <c r="M58" s="29"/>
      <c r="P58" s="1"/>
      <c r="Q58" s="1"/>
      <c r="R58" s="1"/>
      <c r="S58" s="1"/>
      <c r="T58" s="1"/>
      <c r="U58" s="1"/>
      <c r="V58" s="1">
        <v>0</v>
      </c>
      <c r="W58" s="1">
        <v>0</v>
      </c>
      <c r="X58" s="1"/>
      <c r="Y58" s="1"/>
      <c r="Z58" s="1"/>
    </row>
    <row r="59" spans="1:26" x14ac:dyDescent="0.2">
      <c r="A59" s="6">
        <f>A58+0.01</f>
        <v>20.020000000000003</v>
      </c>
      <c r="B59" s="171" t="s">
        <v>92</v>
      </c>
      <c r="C59" s="172"/>
      <c r="D59" s="7" t="s">
        <v>44</v>
      </c>
      <c r="E59" s="49">
        <f t="shared" si="17"/>
        <v>0</v>
      </c>
      <c r="F59" s="64">
        <v>10</v>
      </c>
      <c r="G59" s="86">
        <f t="shared" si="18"/>
        <v>0</v>
      </c>
      <c r="H59" s="111"/>
      <c r="I59" s="112"/>
      <c r="J59" s="111"/>
      <c r="K59" s="112"/>
      <c r="L59" s="29"/>
      <c r="M59" s="29"/>
      <c r="P59" s="1"/>
      <c r="Q59" s="1"/>
      <c r="R59" s="1"/>
      <c r="S59" s="1"/>
      <c r="T59" s="1"/>
      <c r="U59" s="1"/>
      <c r="V59" s="1">
        <v>0</v>
      </c>
      <c r="W59" s="1">
        <v>0</v>
      </c>
      <c r="X59" s="1"/>
      <c r="Y59" s="1"/>
      <c r="Z59" s="1"/>
    </row>
    <row r="60" spans="1:26" x14ac:dyDescent="0.2">
      <c r="A60" s="18">
        <f>A57+1</f>
        <v>21</v>
      </c>
      <c r="B60" s="171" t="s">
        <v>93</v>
      </c>
      <c r="C60" s="172"/>
      <c r="D60" s="7" t="s">
        <v>94</v>
      </c>
      <c r="E60" s="54">
        <v>1</v>
      </c>
      <c r="F60" s="64">
        <v>3634</v>
      </c>
      <c r="G60" s="86">
        <f t="shared" si="18"/>
        <v>3634</v>
      </c>
      <c r="H60" s="111"/>
      <c r="I60" s="112"/>
      <c r="J60" s="111"/>
      <c r="K60" s="112"/>
      <c r="L60" s="29"/>
      <c r="M60" s="29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8">
        <f>A60+1</f>
        <v>22</v>
      </c>
      <c r="B61" s="171" t="s">
        <v>108</v>
      </c>
      <c r="C61" s="172"/>
      <c r="D61" s="7" t="s">
        <v>94</v>
      </c>
      <c r="E61" s="54">
        <v>1</v>
      </c>
      <c r="F61" s="64">
        <v>9174</v>
      </c>
      <c r="G61" s="86">
        <f>+F61*E61</f>
        <v>9174</v>
      </c>
      <c r="H61" s="111"/>
      <c r="I61" s="112"/>
      <c r="J61" s="111"/>
      <c r="K61" s="112"/>
      <c r="L61" s="29"/>
      <c r="M61" s="29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11" customFormat="1" ht="15" customHeight="1" x14ac:dyDescent="0.2">
      <c r="A62" s="243">
        <v>23</v>
      </c>
      <c r="B62" s="196" t="s">
        <v>123</v>
      </c>
      <c r="C62" s="197"/>
      <c r="D62" s="101" t="s">
        <v>44</v>
      </c>
      <c r="E62" s="106">
        <v>40</v>
      </c>
      <c r="F62" s="64"/>
      <c r="G62" s="65"/>
      <c r="H62" s="111"/>
      <c r="I62" s="112"/>
      <c r="J62" s="111"/>
      <c r="K62" s="112"/>
      <c r="L62" s="102"/>
      <c r="M62" s="102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</row>
    <row r="63" spans="1:26" x14ac:dyDescent="0.2">
      <c r="A63" s="6" t="s">
        <v>5</v>
      </c>
      <c r="B63" s="171" t="s">
        <v>5</v>
      </c>
      <c r="C63" s="172"/>
      <c r="D63" s="7" t="s">
        <v>5</v>
      </c>
      <c r="E63" s="49" t="s">
        <v>5</v>
      </c>
      <c r="F63" s="74"/>
      <c r="G63" s="65"/>
      <c r="H63" s="117"/>
      <c r="I63" s="118"/>
      <c r="J63" s="117"/>
      <c r="K63" s="118"/>
      <c r="L63" s="30"/>
      <c r="M63" s="30"/>
    </row>
    <row r="64" spans="1:26" ht="27" customHeight="1" x14ac:dyDescent="0.2">
      <c r="A64" s="104" t="s">
        <v>124</v>
      </c>
      <c r="B64" s="171" t="s">
        <v>131</v>
      </c>
      <c r="C64" s="172"/>
      <c r="D64" s="22" t="s">
        <v>94</v>
      </c>
      <c r="E64" s="23">
        <v>1</v>
      </c>
      <c r="F64" s="75">
        <v>51159</v>
      </c>
      <c r="G64" s="65">
        <f t="shared" ref="G64:G65" si="19">+F64*E64</f>
        <v>51159</v>
      </c>
      <c r="H64" s="119" t="s">
        <v>5</v>
      </c>
      <c r="I64" s="120"/>
      <c r="J64" s="119" t="s">
        <v>5</v>
      </c>
      <c r="K64" s="120"/>
      <c r="L64" s="30"/>
      <c r="M64" s="30"/>
      <c r="N64" s="20">
        <v>0.1</v>
      </c>
    </row>
    <row r="65" spans="1:14" ht="27" customHeight="1" x14ac:dyDescent="0.2">
      <c r="A65" s="18" t="s">
        <v>125</v>
      </c>
      <c r="B65" s="171" t="s">
        <v>97</v>
      </c>
      <c r="C65" s="172"/>
      <c r="D65" s="7" t="s">
        <v>94</v>
      </c>
      <c r="E65" s="21">
        <v>1</v>
      </c>
      <c r="F65" s="74">
        <v>10232</v>
      </c>
      <c r="G65" s="65">
        <f t="shared" si="19"/>
        <v>10232</v>
      </c>
      <c r="H65" s="121" t="s">
        <v>5</v>
      </c>
      <c r="I65" s="112"/>
      <c r="J65" s="121" t="s">
        <v>5</v>
      </c>
      <c r="K65" s="112"/>
      <c r="L65" s="30"/>
      <c r="M65" s="30"/>
      <c r="N65" s="20">
        <v>0.02</v>
      </c>
    </row>
    <row r="66" spans="1:14" ht="15.75" customHeight="1" x14ac:dyDescent="0.2">
      <c r="A66" s="38" t="s">
        <v>5</v>
      </c>
      <c r="B66" s="169" t="s">
        <v>95</v>
      </c>
      <c r="C66" s="170"/>
      <c r="D66" s="39" t="s">
        <v>5</v>
      </c>
      <c r="E66" s="39" t="s">
        <v>5</v>
      </c>
      <c r="F66" s="78"/>
      <c r="G66" s="79">
        <f>SUM(G11:G65)</f>
        <v>357542</v>
      </c>
      <c r="H66" s="122"/>
      <c r="I66" s="123"/>
      <c r="J66" s="122"/>
      <c r="K66" s="123"/>
      <c r="L66" s="31"/>
      <c r="M66" s="31"/>
    </row>
    <row r="67" spans="1:14" ht="27" customHeight="1" x14ac:dyDescent="0.2">
      <c r="A67" s="18" t="s">
        <v>126</v>
      </c>
      <c r="B67" s="171" t="s">
        <v>109</v>
      </c>
      <c r="C67" s="172"/>
      <c r="D67" s="7" t="s">
        <v>94</v>
      </c>
      <c r="E67" s="28">
        <v>0.1</v>
      </c>
      <c r="F67" s="74"/>
      <c r="G67" s="65">
        <f>+G66*E67</f>
        <v>35754.200000000004</v>
      </c>
      <c r="H67" s="121" t="s">
        <v>5</v>
      </c>
      <c r="I67" s="112"/>
      <c r="J67" s="121" t="s">
        <v>5</v>
      </c>
      <c r="K67" s="112"/>
      <c r="L67" s="30"/>
      <c r="M67" s="30"/>
    </row>
    <row r="68" spans="1:14" ht="13.5" thickBot="1" x14ac:dyDescent="0.25">
      <c r="A68" s="40" t="s">
        <v>5</v>
      </c>
      <c r="B68" s="208" t="s">
        <v>122</v>
      </c>
      <c r="C68" s="210"/>
      <c r="D68" s="46" t="s">
        <v>5</v>
      </c>
      <c r="E68" s="46" t="s">
        <v>5</v>
      </c>
      <c r="F68" s="80"/>
      <c r="G68" s="95" t="e">
        <f>SUM(#REF!)</f>
        <v>#REF!</v>
      </c>
      <c r="H68" s="127" t="s">
        <v>5</v>
      </c>
      <c r="I68" s="125"/>
      <c r="J68" s="127" t="s">
        <v>5</v>
      </c>
      <c r="K68" s="125"/>
      <c r="L68" s="32"/>
      <c r="M68" s="32"/>
    </row>
    <row r="69" spans="1:14" x14ac:dyDescent="0.2">
      <c r="A69" s="24"/>
    </row>
    <row r="70" spans="1:14" ht="15" x14ac:dyDescent="0.25">
      <c r="A70" s="198" t="s">
        <v>116</v>
      </c>
      <c r="B70" s="198"/>
      <c r="C70" s="198"/>
      <c r="D70" s="198"/>
    </row>
    <row r="71" spans="1:14" ht="15" x14ac:dyDescent="0.25">
      <c r="A71" s="98"/>
      <c r="B71" s="98"/>
      <c r="C71" s="98"/>
      <c r="D71" s="98"/>
    </row>
    <row r="72" spans="1:14" ht="15" x14ac:dyDescent="0.25">
      <c r="A72" s="98"/>
      <c r="B72" s="98"/>
      <c r="C72" s="98"/>
      <c r="D72" s="98"/>
    </row>
    <row r="73" spans="1:14" ht="15" x14ac:dyDescent="0.25">
      <c r="A73" s="198" t="s">
        <v>117</v>
      </c>
      <c r="B73" s="198"/>
      <c r="C73" s="198"/>
      <c r="D73" s="198"/>
    </row>
    <row r="76" spans="1:14" ht="63.75" customHeight="1" x14ac:dyDescent="0.2">
      <c r="A76" s="155" t="s">
        <v>100</v>
      </c>
      <c r="B76" s="156"/>
      <c r="C76" s="156"/>
    </row>
  </sheetData>
  <sheetProtection algorithmName="SHA-512" hashValue="IcuqJRpK/bsPFvyJazKQWhOZ4wlwCQibZ99JE3TjBPtShN0+8OSeNyuU/TsKbG6PIMX5wYeybQNGUvB3Dc6Mrg==" saltValue="EwH6ZHQUyR9mBvevRzLA8g==" spinCount="100000" sheet="1" objects="1" scenarios="1" selectLockedCells="1"/>
  <mergeCells count="67">
    <mergeCell ref="B9:C9"/>
    <mergeCell ref="F1:G7"/>
    <mergeCell ref="A1:E4"/>
    <mergeCell ref="A5:E7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3:C53"/>
    <mergeCell ref="B46:C46"/>
    <mergeCell ref="B47:C47"/>
    <mergeCell ref="B48:C48"/>
    <mergeCell ref="B49:C49"/>
    <mergeCell ref="B50:C50"/>
    <mergeCell ref="B59:C59"/>
    <mergeCell ref="B60:C60"/>
    <mergeCell ref="B51:C51"/>
    <mergeCell ref="B52:C52"/>
    <mergeCell ref="B54:C54"/>
    <mergeCell ref="B55:C55"/>
    <mergeCell ref="B68:C68"/>
    <mergeCell ref="A70:D70"/>
    <mergeCell ref="A73:D73"/>
    <mergeCell ref="A76:C76"/>
    <mergeCell ref="H1:K7"/>
    <mergeCell ref="A8:K8"/>
    <mergeCell ref="B66:C66"/>
    <mergeCell ref="B67:C67"/>
    <mergeCell ref="B61:C61"/>
    <mergeCell ref="B62:C62"/>
    <mergeCell ref="B63:C63"/>
    <mergeCell ref="B64:C64"/>
    <mergeCell ref="B65:C65"/>
    <mergeCell ref="B56:C56"/>
    <mergeCell ref="B57:C57"/>
    <mergeCell ref="B58:C58"/>
  </mergeCells>
  <printOptions horizontalCentered="1"/>
  <pageMargins left="0" right="0" top="0" bottom="0" header="0.3" footer="0.3"/>
  <pageSetup scale="65" fitToWidth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92304E0AFBAD4B8BC5FF9AFAED31F6" ma:contentTypeVersion="16" ma:contentTypeDescription="Create a new document." ma:contentTypeScope="" ma:versionID="d2adc443492360a983d1d454cba98b9e">
  <xsd:schema xmlns:xsd="http://www.w3.org/2001/XMLSchema" xmlns:xs="http://www.w3.org/2001/XMLSchema" xmlns:p="http://schemas.microsoft.com/office/2006/metadata/properties" xmlns:ns2="032fad77-e6d3-4d3b-b364-29b4d288fcc3" xmlns:ns3="01a5bb2c-a622-414d-adce-55bf215ccf0c" xmlns:ns4="a04b2c04-0317-46cf-a5f5-f1c9c75ad878" targetNamespace="http://schemas.microsoft.com/office/2006/metadata/properties" ma:root="true" ma:fieldsID="8c0e7e4b1cd26e784c51b3fa558f6b29" ns2:_="" ns3:_="" ns4:_="">
    <xsd:import namespace="032fad77-e6d3-4d3b-b364-29b4d288fcc3"/>
    <xsd:import namespace="01a5bb2c-a622-414d-adce-55bf215ccf0c"/>
    <xsd:import namespace="a04b2c04-0317-46cf-a5f5-f1c9c75ad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fad77-e6d3-4d3b-b364-29b4d288f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5125960-5533-4960-8801-108db8a872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5bb2c-a622-414d-adce-55bf215ccf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b2c04-0317-46cf-a5f5-f1c9c75ad87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08fab9f-74b6-4135-b83a-049e3a541b38}" ma:internalName="TaxCatchAll" ma:showField="CatchAllData" ma:web="01a5bb2c-a622-414d-adce-55bf215cc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4b2c04-0317-46cf-a5f5-f1c9c75ad878" xsi:nil="true"/>
    <lcf76f155ced4ddcb4097134ff3c332f xmlns="032fad77-e6d3-4d3b-b364-29b4d288fcc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5125960-5533-4960-8801-108db8a872fc" ContentTypeId="0x01" PreviousValue="false"/>
</file>

<file path=customXml/itemProps1.xml><?xml version="1.0" encoding="utf-8"?>
<ds:datastoreItem xmlns:ds="http://schemas.openxmlformats.org/officeDocument/2006/customXml" ds:itemID="{92072C76-2579-4096-ABE9-A270B88D7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2fad77-e6d3-4d3b-b364-29b4d288fcc3"/>
    <ds:schemaRef ds:uri="01a5bb2c-a622-414d-adce-55bf215ccf0c"/>
    <ds:schemaRef ds:uri="a04b2c04-0317-46cf-a5f5-f1c9c75ad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8EC66E-2032-40A2-AA6E-444AC4F42BAE}">
  <ds:schemaRefs>
    <ds:schemaRef ds:uri="http://schemas.microsoft.com/office/2006/metadata/properties"/>
    <ds:schemaRef ds:uri="http://schemas.microsoft.com/office/infopath/2007/PartnerControls"/>
    <ds:schemaRef ds:uri="a04b2c04-0317-46cf-a5f5-f1c9c75ad878"/>
    <ds:schemaRef ds:uri="032fad77-e6d3-4d3b-b364-29b4d288fcc3"/>
  </ds:schemaRefs>
</ds:datastoreItem>
</file>

<file path=customXml/itemProps3.xml><?xml version="1.0" encoding="utf-8"?>
<ds:datastoreItem xmlns:ds="http://schemas.openxmlformats.org/officeDocument/2006/customXml" ds:itemID="{0DC004B6-1E19-4C56-B991-DC07B361AD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C1E269-49CB-49E9-9735-BDC3091B61B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Grand Total</vt:lpstr>
      <vt:lpstr>PH. 46</vt:lpstr>
      <vt:lpstr>PH. 53</vt:lpstr>
      <vt:lpstr>PH. 42</vt:lpstr>
      <vt:lpstr>PH. 43</vt:lpstr>
      <vt:lpstr>'Grand Total'!Print_Area</vt:lpstr>
      <vt:lpstr>'PH. 42'!Print_Area</vt:lpstr>
      <vt:lpstr>'PH. 43'!Print_Area</vt:lpstr>
      <vt:lpstr>'PH. 46'!Print_Area</vt:lpstr>
      <vt:lpstr>'PH. 53'!Print_Area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Dave Janney</cp:lastModifiedBy>
  <cp:revision/>
  <cp:lastPrinted>2023-07-14T13:50:56Z</cp:lastPrinted>
  <dcterms:created xsi:type="dcterms:W3CDTF">2002-11-01T20:07:47Z</dcterms:created>
  <dcterms:modified xsi:type="dcterms:W3CDTF">2023-07-14T13:56:19Z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0x0101003492304E0AFBAD4B8BC5FF9AFAED31F6</vt:lpwstr>
  </property>
  <property fmtid="{D5CDD505-2E9C-101B-9397-08002B2CF9AE}" pid="3" name="MediaServiceImageTags">
    <vt:lpwstr/>
  </property>
</Properties>
</file>