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788AJ SLS R&amp;R Colony Cove\Working Docs\Solicitation Docs\"/>
    </mc:Choice>
  </mc:AlternateContent>
  <xr:revisionPtr revIDLastSave="0" documentId="13_ncr:1_{8DB8E8F2-4D70-4074-9882-455431C195E9}" xr6:coauthVersionLast="46" xr6:coauthVersionMax="47" xr10:uidLastSave="{00000000-0000-0000-0000-000000000000}"/>
  <bookViews>
    <workbookView xWindow="-120" yWindow="-120" windowWidth="29040" windowHeight="15840" xr2:uid="{F840C5C1-EA2E-408B-B044-1AF5FAD5343A}"/>
  </bookViews>
  <sheets>
    <sheet name="Total Combined Cost " sheetId="35" r:id="rId1"/>
    <sheet name="Colony Cove 6" sheetId="29" r:id="rId2"/>
    <sheet name="Memphis Rd" sheetId="36" r:id="rId3"/>
  </sheets>
  <definedNames>
    <definedName name="_xlnm.Print_Area" localSheetId="1">'Colony Cove 6'!$A$1:$H$96</definedName>
    <definedName name="_xlnm.Print_Area" localSheetId="2">'Memphis Rd'!$A$1:$H$98</definedName>
    <definedName name="_xlnm.Print_Area" localSheetId="0">'Total Combined Cost '!$A$1:$F$82</definedName>
    <definedName name="_xlnm.Print_Area">#REF!</definedName>
    <definedName name="_xlnm.Print_Titles" localSheetId="1">'Colony Cove 6'!$1:$6</definedName>
    <definedName name="_xlnm.Print_Titles" localSheetId="2">'Memphis Rd'!$1:$6</definedName>
    <definedName name="_xlnm.Print_Titles" localSheetId="0">'Total Combined Cost '!$1:$6</definedName>
    <definedName name="Second_Print_Area" localSheetId="0">#REF!</definedName>
    <definedName name="Second_Print_Area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36" l="1"/>
  <c r="G93" i="36"/>
  <c r="G78" i="36"/>
  <c r="G77" i="36"/>
  <c r="G75" i="36"/>
  <c r="G74" i="36"/>
  <c r="G73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3" i="36"/>
  <c r="G52" i="36"/>
  <c r="G51" i="36"/>
  <c r="G50" i="36"/>
  <c r="G49" i="36"/>
  <c r="G48" i="36"/>
  <c r="G47" i="36"/>
  <c r="G45" i="36"/>
  <c r="G44" i="36"/>
  <c r="G43" i="36"/>
  <c r="G42" i="36"/>
  <c r="G41" i="36"/>
  <c r="G38" i="36"/>
  <c r="G37" i="36"/>
  <c r="G36" i="36"/>
  <c r="G35" i="36"/>
  <c r="G34" i="36"/>
  <c r="G33" i="36"/>
  <c r="G32" i="36"/>
  <c r="G31" i="36"/>
  <c r="G30" i="36"/>
  <c r="G29" i="36"/>
  <c r="G28" i="36"/>
  <c r="G26" i="36"/>
  <c r="G25" i="36"/>
  <c r="G24" i="36"/>
  <c r="G22" i="36"/>
  <c r="G21" i="36"/>
  <c r="G20" i="36"/>
  <c r="G19" i="36"/>
  <c r="G18" i="36"/>
  <c r="G17" i="36"/>
  <c r="G16" i="36"/>
  <c r="G15" i="36"/>
  <c r="G14" i="36"/>
  <c r="G12" i="36"/>
  <c r="G11" i="36"/>
  <c r="G10" i="36"/>
  <c r="G9" i="36"/>
  <c r="G8" i="36"/>
  <c r="G93" i="29"/>
  <c r="G88" i="29"/>
  <c r="G87" i="29"/>
  <c r="G86" i="29"/>
  <c r="G85" i="29"/>
  <c r="G84" i="29"/>
  <c r="G83" i="29"/>
  <c r="G92" i="29"/>
  <c r="G91" i="29"/>
  <c r="G81" i="29"/>
  <c r="G74" i="29"/>
  <c r="G73" i="29"/>
  <c r="G71" i="29"/>
  <c r="G70" i="29"/>
  <c r="G69" i="29"/>
  <c r="G67" i="29"/>
  <c r="G66" i="29"/>
  <c r="G65" i="29"/>
  <c r="G63" i="29"/>
  <c r="G62" i="29"/>
  <c r="G61" i="29"/>
  <c r="G60" i="29"/>
  <c r="G59" i="29"/>
  <c r="G58" i="29"/>
  <c r="G56" i="29"/>
  <c r="G55" i="29"/>
  <c r="G53" i="29"/>
  <c r="G52" i="29"/>
  <c r="G51" i="29"/>
  <c r="G50" i="29"/>
  <c r="G49" i="29"/>
  <c r="G48" i="29"/>
  <c r="G46" i="29"/>
  <c r="G45" i="29"/>
  <c r="G44" i="29"/>
  <c r="G43" i="29"/>
  <c r="G42" i="29"/>
  <c r="G41" i="29"/>
  <c r="G40" i="29"/>
  <c r="G38" i="29"/>
  <c r="G37" i="29"/>
  <c r="G36" i="29"/>
  <c r="G35" i="29"/>
  <c r="G34" i="29"/>
  <c r="G33" i="29"/>
  <c r="G32" i="29"/>
  <c r="G31" i="29"/>
  <c r="G30" i="29"/>
  <c r="G29" i="29"/>
  <c r="G28" i="29"/>
  <c r="G25" i="29"/>
  <c r="G24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F84" i="35"/>
  <c r="F82" i="35"/>
  <c r="F79" i="35"/>
  <c r="F76" i="35"/>
  <c r="F72" i="35"/>
  <c r="F54" i="35"/>
  <c r="F39" i="35"/>
  <c r="F27" i="35"/>
  <c r="F23" i="35"/>
  <c r="F89" i="35"/>
  <c r="F85" i="35"/>
  <c r="E90" i="35"/>
  <c r="E89" i="35"/>
  <c r="E88" i="35"/>
  <c r="E87" i="35"/>
  <c r="E86" i="35"/>
  <c r="E85" i="35"/>
  <c r="E83" i="35"/>
  <c r="E78" i="35"/>
  <c r="E77" i="35"/>
  <c r="E75" i="35"/>
  <c r="E74" i="35"/>
  <c r="E73" i="35"/>
  <c r="E71" i="35"/>
  <c r="E70" i="35"/>
  <c r="E69" i="35"/>
  <c r="E68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8" i="35"/>
  <c r="E37" i="35"/>
  <c r="E36" i="35"/>
  <c r="E35" i="35"/>
  <c r="E34" i="35"/>
  <c r="E33" i="35"/>
  <c r="E32" i="35"/>
  <c r="E31" i="35"/>
  <c r="E30" i="35"/>
  <c r="E29" i="35"/>
  <c r="E28" i="35"/>
  <c r="E26" i="35"/>
  <c r="E25" i="35"/>
  <c r="E24" i="35"/>
  <c r="E22" i="35"/>
  <c r="E21" i="35"/>
  <c r="E20" i="35"/>
  <c r="E19" i="35"/>
  <c r="E15" i="35"/>
  <c r="E14" i="35"/>
  <c r="A9" i="35" l="1"/>
  <c r="A10" i="35" s="1"/>
  <c r="A9" i="29"/>
  <c r="A10" i="29" s="1"/>
  <c r="A9" i="36"/>
  <c r="A10" i="36" s="1"/>
  <c r="A11" i="36" s="1"/>
  <c r="F77" i="35"/>
  <c r="F64" i="35"/>
  <c r="F87" i="35"/>
  <c r="F40" i="35"/>
  <c r="F68" i="35"/>
  <c r="F47" i="35"/>
  <c r="F86" i="35"/>
  <c r="F90" i="35"/>
  <c r="F88" i="35"/>
  <c r="E13" i="35"/>
  <c r="E10" i="35"/>
  <c r="F46" i="35"/>
  <c r="F34" i="35" l="1"/>
  <c r="G89" i="29"/>
  <c r="F63" i="35"/>
  <c r="F32" i="35"/>
  <c r="F29" i="35"/>
  <c r="F83" i="35"/>
  <c r="F55" i="35"/>
  <c r="F43" i="35"/>
  <c r="F49" i="35"/>
  <c r="F59" i="35"/>
  <c r="F20" i="35"/>
  <c r="F35" i="35"/>
  <c r="F25" i="35"/>
  <c r="F51" i="35"/>
  <c r="F36" i="35"/>
  <c r="F44" i="35"/>
  <c r="F52" i="35"/>
  <c r="F42" i="35"/>
  <c r="F15" i="35"/>
  <c r="F58" i="35"/>
  <c r="F14" i="35"/>
  <c r="F33" i="35"/>
  <c r="F62" i="35"/>
  <c r="F30" i="35"/>
  <c r="F56" i="35"/>
  <c r="F24" i="35"/>
  <c r="F74" i="35"/>
  <c r="F50" i="35"/>
  <c r="F60" i="35"/>
  <c r="F21" i="35"/>
  <c r="F22" i="35"/>
  <c r="F37" i="35"/>
  <c r="F69" i="35"/>
  <c r="F45" i="35"/>
  <c r="E11" i="35"/>
  <c r="E9" i="35"/>
  <c r="E12" i="35"/>
  <c r="F66" i="35"/>
  <c r="F31" i="35"/>
  <c r="F71" i="35"/>
  <c r="F19" i="35"/>
  <c r="F73" i="35"/>
  <c r="F48" i="35"/>
  <c r="F26" i="35"/>
  <c r="F10" i="35"/>
  <c r="F57" i="35"/>
  <c r="F61" i="35"/>
  <c r="F70" i="35"/>
  <c r="F75" i="35"/>
  <c r="F65" i="35"/>
  <c r="F38" i="35"/>
  <c r="F41" i="35"/>
  <c r="F53" i="35"/>
  <c r="F28" i="35"/>
  <c r="F78" i="35"/>
  <c r="A12" i="36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E18" i="35"/>
  <c r="A11" i="35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11" i="29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F9" i="35"/>
  <c r="F93" i="35" l="1"/>
  <c r="E16" i="35"/>
  <c r="F16" i="35"/>
  <c r="F11" i="35"/>
  <c r="F12" i="35"/>
  <c r="F13" i="35"/>
  <c r="E8" i="35"/>
  <c r="A24" i="36"/>
  <c r="A25" i="36" s="1"/>
  <c r="A26" i="36" s="1"/>
  <c r="A27" i="36"/>
  <c r="E17" i="35"/>
  <c r="F17" i="35"/>
  <c r="A27" i="35"/>
  <c r="A24" i="35"/>
  <c r="A27" i="29"/>
  <c r="A24" i="29"/>
  <c r="G79" i="29"/>
  <c r="G79" i="36" l="1"/>
  <c r="G92" i="36" s="1"/>
  <c r="G95" i="36" s="1"/>
  <c r="G96" i="36" s="1"/>
  <c r="G97" i="36" s="1"/>
  <c r="G90" i="29"/>
  <c r="G94" i="29" s="1"/>
  <c r="F8" i="35"/>
  <c r="F18" i="35"/>
  <c r="F67" i="35"/>
  <c r="A35" i="35"/>
  <c r="A36" i="35" s="1"/>
  <c r="A37" i="35" s="1"/>
  <c r="A38" i="35" s="1"/>
  <c r="A39" i="35" s="1"/>
  <c r="A28" i="35"/>
  <c r="A29" i="35" s="1"/>
  <c r="A30" i="35" s="1"/>
  <c r="A31" i="35" s="1"/>
  <c r="A32" i="35" s="1"/>
  <c r="A33" i="35" s="1"/>
  <c r="A34" i="35" s="1"/>
  <c r="E67" i="35"/>
  <c r="A28" i="36"/>
  <c r="A35" i="36"/>
  <c r="A36" i="36" s="1"/>
  <c r="A37" i="36" s="1"/>
  <c r="A38" i="36" s="1"/>
  <c r="A39" i="36" s="1"/>
  <c r="A25" i="35"/>
  <c r="A25" i="29"/>
  <c r="A26" i="29" s="1"/>
  <c r="A28" i="29"/>
  <c r="A29" i="29" s="1"/>
  <c r="A30" i="29" s="1"/>
  <c r="A31" i="29" s="1"/>
  <c r="A32" i="29" s="1"/>
  <c r="A33" i="29" s="1"/>
  <c r="A34" i="29" s="1"/>
  <c r="A35" i="29"/>
  <c r="A36" i="29" s="1"/>
  <c r="A37" i="29" s="1"/>
  <c r="A38" i="29" s="1"/>
  <c r="A39" i="29" s="1"/>
  <c r="F81" i="35" l="1"/>
  <c r="A40" i="35"/>
  <c r="A41" i="35" s="1"/>
  <c r="A42" i="35"/>
  <c r="A43" i="35" s="1"/>
  <c r="A44" i="35" s="1"/>
  <c r="A45" i="35" s="1"/>
  <c r="A46" i="35" s="1"/>
  <c r="A47" i="35" s="1"/>
  <c r="A48" i="35" s="1"/>
  <c r="A49" i="35" s="1"/>
  <c r="A50" i="35" s="1"/>
  <c r="A42" i="36"/>
  <c r="A43" i="36" s="1"/>
  <c r="A44" i="36" s="1"/>
  <c r="A45" i="36" s="1"/>
  <c r="A46" i="36" s="1"/>
  <c r="A47" i="36" s="1"/>
  <c r="A48" i="36" s="1"/>
  <c r="A49" i="36" s="1"/>
  <c r="A50" i="36" s="1"/>
  <c r="A40" i="36"/>
  <c r="A41" i="36" s="1"/>
  <c r="A29" i="36"/>
  <c r="A30" i="36" s="1"/>
  <c r="A31" i="36" s="1"/>
  <c r="A32" i="36" s="1"/>
  <c r="A33" i="36" s="1"/>
  <c r="A34" i="36" s="1"/>
  <c r="A26" i="35"/>
  <c r="A40" i="29"/>
  <c r="A41" i="29" s="1"/>
  <c r="A42" i="29"/>
  <c r="A43" i="29" s="1"/>
  <c r="A44" i="29" s="1"/>
  <c r="A45" i="29" s="1"/>
  <c r="A46" i="29" s="1"/>
  <c r="A47" i="29" s="1"/>
  <c r="A48" i="29" s="1"/>
  <c r="A49" i="29" s="1"/>
  <c r="A50" i="29" s="1"/>
  <c r="G95" i="29" l="1"/>
  <c r="A52" i="36"/>
  <c r="A53" i="36" s="1"/>
  <c r="A54" i="36" s="1"/>
  <c r="A51" i="36"/>
  <c r="A51" i="35"/>
  <c r="A52" i="35"/>
  <c r="A53" i="35" s="1"/>
  <c r="A54" i="35" s="1"/>
  <c r="A52" i="29"/>
  <c r="A53" i="29" s="1"/>
  <c r="A54" i="29" s="1"/>
  <c r="A51" i="29"/>
  <c r="F7" i="35" l="1"/>
  <c r="A58" i="35"/>
  <c r="A59" i="35" s="1"/>
  <c r="A55" i="35"/>
  <c r="A58" i="36"/>
  <c r="A59" i="36" s="1"/>
  <c r="A55" i="36"/>
  <c r="A58" i="29"/>
  <c r="A59" i="29" s="1"/>
  <c r="A55" i="29"/>
  <c r="A56" i="29" s="1"/>
  <c r="A57" i="29" s="1"/>
  <c r="A60" i="35" l="1"/>
  <c r="A61" i="35"/>
  <c r="A56" i="35"/>
  <c r="A57" i="35" s="1"/>
  <c r="A56" i="36"/>
  <c r="A57" i="36" s="1"/>
  <c r="A61" i="36"/>
  <c r="A60" i="36"/>
  <c r="A61" i="29"/>
  <c r="A60" i="29"/>
  <c r="A63" i="35" l="1"/>
  <c r="A64" i="35" s="1"/>
  <c r="A65" i="35" s="1"/>
  <c r="A66" i="35" s="1"/>
  <c r="A67" i="35" s="1"/>
  <c r="A68" i="35" s="1"/>
  <c r="A69" i="35" s="1"/>
  <c r="A70" i="35" s="1"/>
  <c r="A71" i="35" s="1"/>
  <c r="A72" i="35" s="1"/>
  <c r="A62" i="35"/>
  <c r="A62" i="36"/>
  <c r="A63" i="36"/>
  <c r="A64" i="36" s="1"/>
  <c r="A65" i="36" s="1"/>
  <c r="A66" i="36" s="1"/>
  <c r="A67" i="36" s="1"/>
  <c r="A68" i="36" s="1"/>
  <c r="A69" i="36" s="1"/>
  <c r="A70" i="36" s="1"/>
  <c r="A71" i="36" s="1"/>
  <c r="A72" i="36" s="1"/>
  <c r="A62" i="29"/>
  <c r="A63" i="29"/>
  <c r="A64" i="29" s="1"/>
  <c r="A65" i="29" s="1"/>
  <c r="A66" i="29" s="1"/>
  <c r="A67" i="29" s="1"/>
  <c r="A68" i="29" s="1"/>
  <c r="A69" i="29" s="1"/>
  <c r="A70" i="29" s="1"/>
  <c r="A71" i="29" s="1"/>
  <c r="A72" i="29" s="1"/>
  <c r="A75" i="36" l="1"/>
  <c r="A76" i="36" s="1"/>
  <c r="A73" i="36"/>
  <c r="A74" i="36" s="1"/>
  <c r="A73" i="35"/>
  <c r="A74" i="35" s="1"/>
  <c r="A75" i="35"/>
  <c r="A76" i="35" s="1"/>
  <c r="A75" i="29"/>
  <c r="A76" i="29" s="1"/>
  <c r="A73" i="29"/>
  <c r="A74" i="29" s="1"/>
  <c r="A83" i="35" l="1"/>
  <c r="A84" i="35" s="1"/>
  <c r="A77" i="35"/>
  <c r="A78" i="35" s="1"/>
  <c r="A77" i="36"/>
  <c r="A78" i="36" s="1"/>
  <c r="A81" i="36"/>
  <c r="A82" i="36" s="1"/>
  <c r="A77" i="29"/>
  <c r="A78" i="29" s="1"/>
  <c r="A81" i="29"/>
  <c r="A82" i="29" s="1"/>
  <c r="A86" i="36" l="1"/>
  <c r="A87" i="36" s="1"/>
  <c r="A88" i="36" s="1"/>
  <c r="A83" i="36"/>
  <c r="A84" i="36" s="1"/>
  <c r="A85" i="36" s="1"/>
  <c r="A88" i="35"/>
  <c r="A89" i="35" s="1"/>
  <c r="A90" i="35" s="1"/>
  <c r="A85" i="35"/>
  <c r="A86" i="35" s="1"/>
  <c r="A87" i="35" s="1"/>
  <c r="A86" i="29"/>
  <c r="A87" i="29" s="1"/>
  <c r="A88" i="29" s="1"/>
  <c r="A83" i="29"/>
  <c r="A84" i="29" s="1"/>
  <c r="A85" i="29" s="1"/>
  <c r="A93" i="36" l="1"/>
  <c r="A94" i="36" s="1"/>
  <c r="A96" i="36" s="1"/>
  <c r="A91" i="29"/>
  <c r="A92" i="29" s="1"/>
  <c r="A94" i="29" s="1"/>
</calcChain>
</file>

<file path=xl/sharedStrings.xml><?xml version="1.0" encoding="utf-8"?>
<sst xmlns="http://schemas.openxmlformats.org/spreadsheetml/2006/main" count="496" uniqueCount="147">
  <si>
    <t>DESCRIPTION</t>
  </si>
  <si>
    <t>QTY.</t>
  </si>
  <si>
    <t>LF</t>
  </si>
  <si>
    <t>EA</t>
  </si>
  <si>
    <t>SF</t>
  </si>
  <si>
    <t xml:space="preserve"> LIFT STATION REHABILITATION</t>
  </si>
  <si>
    <t>Mobilization*</t>
  </si>
  <si>
    <t>ITEM NO.</t>
  </si>
  <si>
    <t>VF</t>
  </si>
  <si>
    <t>EXTENDED PRICE
($)</t>
  </si>
  <si>
    <t>Ductile Iron Fittings</t>
  </si>
  <si>
    <t>LS</t>
  </si>
  <si>
    <t>SY</t>
  </si>
  <si>
    <t>Contract Contingency (10% of Subtotal Construction Cost)</t>
  </si>
  <si>
    <t>Grout Fill Ex. Drain, abandon</t>
  </si>
  <si>
    <t>2" S.S.Pump Guide Rail System</t>
  </si>
  <si>
    <t>Record Drawings*</t>
  </si>
  <si>
    <t>Install New Lift Station Driveway, 6" thick concrete</t>
  </si>
  <si>
    <t>Pump Base Ell Mounting Plate</t>
  </si>
  <si>
    <t>S.S. Adjustable Valve Supports, FLG attachment</t>
  </si>
  <si>
    <t>U/M</t>
  </si>
  <si>
    <t>UNIT               PRICE</t>
  </si>
  <si>
    <t>Sodding</t>
  </si>
  <si>
    <t>Subtotal Construction Cost</t>
  </si>
  <si>
    <t>Modify Ex. Wet Well Rim Elevation</t>
  </si>
  <si>
    <t>New Conc. Floor &amp; Fillet, 4,000 psi</t>
  </si>
  <si>
    <t>CY</t>
  </si>
  <si>
    <t>Influent Line Plug, 10"</t>
  </si>
  <si>
    <t>Pump Base Ells, BPIU-16</t>
  </si>
  <si>
    <t>S.S. Pipe Bracing, 12 ft dia.</t>
  </si>
  <si>
    <t xml:space="preserve"> LIFT STATION EMERGENCY BACK-UP PUMP</t>
  </si>
  <si>
    <t>Emergency Backup Pump &amp; Fuel Tank</t>
  </si>
  <si>
    <t>PVC Stilling Well, 6"</t>
  </si>
  <si>
    <t>Generator SubTotal Construction Cost</t>
  </si>
  <si>
    <t>Gate Valve, FLG, 8"</t>
  </si>
  <si>
    <t>Swing Check Valve, FLG, 8"</t>
  </si>
  <si>
    <t>Gate Valve, MJ, 12"</t>
  </si>
  <si>
    <t xml:space="preserve">     Tee, FLG, 8"</t>
  </si>
  <si>
    <t xml:space="preserve">     90, FLG, 8"</t>
  </si>
  <si>
    <t xml:space="preserve">     90, MJ, 8"</t>
  </si>
  <si>
    <t xml:space="preserve">     45, MJ, 8"</t>
  </si>
  <si>
    <t>Remove Antenna Concrete Base</t>
  </si>
  <si>
    <t>Remove Ex. Concrete Pads, Piping, and Conduit</t>
  </si>
  <si>
    <t xml:space="preserve">     1"</t>
  </si>
  <si>
    <t xml:space="preserve">     2"</t>
  </si>
  <si>
    <t>Rehabilitation Subtotal</t>
  </si>
  <si>
    <t>Level Transducer, GXS3-PP300-A49-B49-50-C01-D49</t>
  </si>
  <si>
    <t>By-Pass Pumping System, w/ 24 hr operator</t>
  </si>
  <si>
    <t xml:space="preserve">     DI, FLG, 8"</t>
  </si>
  <si>
    <t>Pipe</t>
  </si>
  <si>
    <t xml:space="preserve">     PVC (DR-18), 12"</t>
  </si>
  <si>
    <t>Remove Ex. Generator and ATS Equipment</t>
  </si>
  <si>
    <t xml:space="preserve">     DI, FLG, 10"</t>
  </si>
  <si>
    <t xml:space="preserve">     Tee, FLG, 10"</t>
  </si>
  <si>
    <t xml:space="preserve">     90, FLG, 10"</t>
  </si>
  <si>
    <t xml:space="preserve">     Reducer, MJ, 10"x12"</t>
  </si>
  <si>
    <t xml:space="preserve">     90, MJ, 12"</t>
  </si>
  <si>
    <t xml:space="preserve">     45, MJ, 12"</t>
  </si>
  <si>
    <t>New Conc. Floor &amp; Fillet</t>
  </si>
  <si>
    <t>Gate Valve, FLG, 10"</t>
  </si>
  <si>
    <t>Swing Check Valve, FLG, 10"</t>
  </si>
  <si>
    <t xml:space="preserve">     45, FLG, 10"</t>
  </si>
  <si>
    <t>Abandon Existing Structure</t>
  </si>
  <si>
    <t>Complete Removal of Existing Structure</t>
  </si>
  <si>
    <t xml:space="preserve">     odor control</t>
  </si>
  <si>
    <t xml:space="preserve">     emergency backup pump</t>
  </si>
  <si>
    <t xml:space="preserve">     45, FLG, 8"</t>
  </si>
  <si>
    <t xml:space="preserve">     Reducer, MJ, 8"x12"</t>
  </si>
  <si>
    <t>Complete Removal of Structure</t>
  </si>
  <si>
    <t>Influent Line Plug, 18"</t>
  </si>
  <si>
    <t>Flow Meter, incl.  Electrical, complete (McCrometer UM06), 8"</t>
  </si>
  <si>
    <t>Flow Meter, incl.  Electrical, complete (McCrometer UM06), 10"</t>
  </si>
  <si>
    <t>Intentionally Left Blank</t>
  </si>
  <si>
    <t>Pump Base Ells, BPIU</t>
  </si>
  <si>
    <t>S.S. Pipe Bracing.</t>
  </si>
  <si>
    <t>Swing Check Valve, FLG</t>
  </si>
  <si>
    <t>Gate Valve, MJ</t>
  </si>
  <si>
    <t xml:space="preserve">     DI, FLG</t>
  </si>
  <si>
    <t>Gate Valve, FLG</t>
  </si>
  <si>
    <t>Influent Line Plug</t>
  </si>
  <si>
    <t>Install Backflow, Meter, &amp; Hose Bibb Assembly</t>
  </si>
  <si>
    <t>Flow Meter, incl.  Electrical, complete (McCrometer UM06)</t>
  </si>
  <si>
    <t xml:space="preserve">     PVC (DR-18)</t>
  </si>
  <si>
    <t>Replace Ex. Tapping Saddle; Install Brass Plug</t>
  </si>
  <si>
    <t>Water Service Connection and Line, 2"</t>
  </si>
  <si>
    <t>Install Meter, Backflow, &amp; Hose Bibb Assembly</t>
  </si>
  <si>
    <t>Remove Ex. Liner</t>
  </si>
  <si>
    <t>Reinforced Concrete Slab &amp; Permitting</t>
  </si>
  <si>
    <t>Maintenance of Traffic</t>
  </si>
  <si>
    <t>Relocate Ex. Meter, Backflow, &amp; Hose Bibb Assembly</t>
  </si>
  <si>
    <t>Replace Existing Top Slab, wet well</t>
  </si>
  <si>
    <t>Liner, spray-on</t>
  </si>
  <si>
    <t>Quick Coupler Adapter, aluminum, male w/ aluminum dust cap</t>
  </si>
  <si>
    <t>Quick Coupler Adapter, aluminum, male w/ aluminum dust cap, 6"</t>
  </si>
  <si>
    <t>Modify Ex. Top Slab Elevation</t>
  </si>
  <si>
    <t>Elect. System Study &amp; Elect. Study Analysis, (NFPA 70E), complete</t>
  </si>
  <si>
    <t>Concrete Repair, Wet Well, 2" thick (if required)</t>
  </si>
  <si>
    <t xml:space="preserve">     Foster Adapter, 12"</t>
  </si>
  <si>
    <t>Install Odor Control Stub-outs</t>
  </si>
  <si>
    <t xml:space="preserve">     6" PVC</t>
  </si>
  <si>
    <t xml:space="preserve">     2" PVC</t>
  </si>
  <si>
    <t>*     HDPE (DR-11), 8", suction line (see note 2 below)</t>
  </si>
  <si>
    <t>*     HDPE (DR-11, 8", discharge line (see note 2 below)</t>
  </si>
  <si>
    <t xml:space="preserve">       PVC, 2", drain line</t>
  </si>
  <si>
    <t>e-Pump Piping</t>
  </si>
  <si>
    <t>Remove &amp; Replace Electric Meter Can</t>
  </si>
  <si>
    <t>Remove &amp; Replace Fused Safety Switch (disconnect)</t>
  </si>
  <si>
    <t>TCU &amp; Fiberglass Enclosure, DFS</t>
  </si>
  <si>
    <t>Junction Box, 304 SS</t>
  </si>
  <si>
    <t>Remove &amp; Replace Sch 80 PVC Conduit</t>
  </si>
  <si>
    <t>Remove &amp; Replace Electrical Service</t>
  </si>
  <si>
    <t>Remove &amp; Replace Electrical Mounting Structure</t>
  </si>
  <si>
    <t>Remove Ex. ATS Equipment</t>
  </si>
  <si>
    <t xml:space="preserve">        Electrical Mounting Rack Extension for ATS Enclosure</t>
  </si>
  <si>
    <t>Aluminum Hatch Cover,  36" x 72", single or double door (wetwell)</t>
  </si>
  <si>
    <t>Sch 80 PVC Conduit, 1"</t>
  </si>
  <si>
    <t>Wet Well Cleaning</t>
  </si>
  <si>
    <t>Wet Well Discharge Piping, HDPE DR-11</t>
  </si>
  <si>
    <t>Wet Well Discharge Piping, HDPE DR-11, 10"</t>
  </si>
  <si>
    <t>Wet Well Discharge Piping, HDPE DR-11, 8"</t>
  </si>
  <si>
    <t xml:space="preserve">     Base &amp; 1 1/2" S-III) (8" min. thick. Base</t>
  </si>
  <si>
    <t xml:space="preserve">     Mill &amp; Resurface, 1 1/2" S-III</t>
  </si>
  <si>
    <t xml:space="preserve">     PVC (DR-26), 18"</t>
  </si>
  <si>
    <t xml:space="preserve">     3"</t>
  </si>
  <si>
    <t>Remove &amp; Replace Control Panel, mechanically vented</t>
  </si>
  <si>
    <t>Asphalt Pavement Restoration</t>
  </si>
  <si>
    <t xml:space="preserve">     Contractor efforts to coordinate with Rozel, LLC</t>
  </si>
  <si>
    <t xml:space="preserve">     Includes TCU Bubbler Unit (RPT-001) by DFS</t>
  </si>
  <si>
    <t>New Automatic Transfer Switch, (ASCO Series 300))</t>
  </si>
  <si>
    <t>New Automatic Transfer Switch, (ASCO Series 300)</t>
  </si>
  <si>
    <t>Total QTY.</t>
  </si>
  <si>
    <t xml:space="preserve">QTY </t>
  </si>
  <si>
    <t xml:space="preserve"> </t>
  </si>
  <si>
    <t>Subtotal</t>
  </si>
  <si>
    <t>Total Base Bid Based on Completion time of 240 Calendar Days</t>
  </si>
  <si>
    <t xml:space="preserve">TOTAL BASE BID PRICE INCLUDING CONTINGENCE COSTS BASED ON 240 CALENDAR DAY COMPLETION </t>
  </si>
  <si>
    <t>APPENDIX K</t>
  </si>
  <si>
    <t xml:space="preserve">BID PRICING FORM </t>
  </si>
  <si>
    <t>SATELLITE LIFT STATION  R&amp;R COLONY COVE 6 &amp; MEMPHIS RD</t>
  </si>
  <si>
    <t>Bidder must provide a prices for each line item for their bid to be considered responsive.</t>
  </si>
  <si>
    <t>Item</t>
  </si>
  <si>
    <t xml:space="preserve">SATELLITE LIFT STATION  R&amp;R COLONY COVE 6 </t>
  </si>
  <si>
    <t>SATELLITE LIFT STATION  R&amp;R  MEMPHIS RD</t>
  </si>
  <si>
    <t>Bid BASED ON 240 CALENDAR DAY FOR COMPLETION</t>
  </si>
  <si>
    <t>Back-up Pump SubTotal Construction Cost</t>
  </si>
  <si>
    <t>Emergency Back-up Pump &amp; Fuel Tank</t>
  </si>
  <si>
    <t xml:space="preserve">Each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</si>
</sst>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&quot;$&quot;* #,##0_);_(&quot;$&quot;* \(#,##0\);_(&quot;$&quot;* &quot;-&quot;??_);_(@_)"/>
    <numFmt numFmtId="167" formatCode="#\ &quot;in&quot;"/>
    <numFmt numFmtId="168" formatCode="0.0%"/>
    <numFmt numFmtId="169" formatCode="#\ &quot;GPM&quot;"/>
    <numFmt numFmtId="170" formatCode="#\ &quot;TDH&quot;"/>
  </numFmts>
  <fonts count="2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3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9" fontId="9" fillId="0" borderId="0" applyFont="0" applyFill="0" applyBorder="0" applyAlignment="0" applyProtection="0"/>
    <xf numFmtId="0" fontId="5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12" fillId="0" borderId="0" xfId="0" applyFont="1" applyFill="1" applyBorder="1"/>
    <xf numFmtId="0" fontId="12" fillId="0" borderId="0" xfId="0" applyFont="1" applyBorder="1"/>
    <xf numFmtId="0" fontId="12" fillId="0" borderId="0" xfId="0" applyFont="1" applyFill="1" applyBorder="1" applyAlignment="1">
      <alignment wrapText="1"/>
    </xf>
    <xf numFmtId="0" fontId="12" fillId="0" borderId="0" xfId="1" applyFont="1" applyFill="1" applyAlignment="1" applyProtection="1">
      <alignment horizontal="left"/>
    </xf>
    <xf numFmtId="0" fontId="12" fillId="0" borderId="0" xfId="1" applyFont="1" applyFill="1" applyAlignment="1" applyProtection="1">
      <alignment horizontal="center"/>
    </xf>
    <xf numFmtId="38" fontId="12" fillId="0" borderId="0" xfId="1" applyNumberFormat="1" applyFont="1" applyFill="1" applyAlignment="1" applyProtection="1">
      <alignment horizontal="center"/>
    </xf>
    <xf numFmtId="40" fontId="12" fillId="0" borderId="0" xfId="1" applyNumberFormat="1" applyFont="1" applyFill="1" applyAlignment="1" applyProtection="1"/>
    <xf numFmtId="0" fontId="12" fillId="0" borderId="0" xfId="1" applyFont="1" applyFill="1" applyProtection="1"/>
    <xf numFmtId="0" fontId="12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38" fontId="12" fillId="0" borderId="0" xfId="1" applyNumberFormat="1" applyFont="1" applyFill="1" applyBorder="1" applyAlignment="1" applyProtection="1">
      <alignment horizontal="center"/>
    </xf>
    <xf numFmtId="40" fontId="12" fillId="0" borderId="0" xfId="1" applyNumberFormat="1" applyFont="1" applyFill="1" applyBorder="1" applyAlignment="1" applyProtection="1"/>
    <xf numFmtId="0" fontId="12" fillId="0" borderId="0" xfId="0" applyNumberFormat="1" applyFont="1" applyFill="1" applyAlignment="1" applyProtection="1">
      <alignment vertical="center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/>
    <xf numFmtId="0" fontId="12" fillId="0" borderId="1" xfId="1" applyFont="1" applyFill="1" applyBorder="1" applyAlignment="1" applyProtection="1">
      <alignment horizontal="center"/>
    </xf>
    <xf numFmtId="0" fontId="12" fillId="0" borderId="6" xfId="23" applyFont="1" applyFill="1" applyBorder="1" applyAlignment="1" applyProtection="1">
      <alignment vertical="center"/>
    </xf>
    <xf numFmtId="0" fontId="12" fillId="0" borderId="16" xfId="23" applyFont="1" applyFill="1" applyBorder="1" applyAlignment="1" applyProtection="1">
      <alignment vertical="center"/>
    </xf>
    <xf numFmtId="0" fontId="12" fillId="0" borderId="2" xfId="23" applyFont="1" applyFill="1" applyBorder="1" applyAlignment="1" applyProtection="1">
      <alignment horizontal="center" vertical="center"/>
    </xf>
    <xf numFmtId="3" fontId="12" fillId="0" borderId="2" xfId="3" applyNumberFormat="1" applyFont="1" applyFill="1" applyBorder="1" applyAlignment="1" applyProtection="1">
      <alignment horizontal="center" vertical="center"/>
    </xf>
    <xf numFmtId="44" fontId="12" fillId="0" borderId="12" xfId="30" applyNumberFormat="1" applyFont="1" applyFill="1" applyBorder="1" applyAlignment="1" applyProtection="1">
      <alignment horizontal="right"/>
    </xf>
    <xf numFmtId="0" fontId="12" fillId="0" borderId="0" xfId="1" applyFont="1" applyFill="1" applyAlignment="1" applyProtection="1">
      <alignment horizontal="center" vertical="top" wrapText="1"/>
    </xf>
    <xf numFmtId="44" fontId="12" fillId="0" borderId="0" xfId="1" applyNumberFormat="1" applyFont="1" applyFill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/>
    </xf>
    <xf numFmtId="38" fontId="12" fillId="0" borderId="7" xfId="23" applyNumberFormat="1" applyFont="1" applyFill="1" applyBorder="1" applyAlignment="1" applyProtection="1">
      <alignment vertical="center"/>
    </xf>
    <xf numFmtId="38" fontId="12" fillId="0" borderId="17" xfId="23" applyNumberFormat="1" applyFont="1" applyFill="1" applyBorder="1" applyAlignment="1" applyProtection="1">
      <alignment vertical="center"/>
    </xf>
    <xf numFmtId="38" fontId="12" fillId="0" borderId="2" xfId="23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/>
    </xf>
    <xf numFmtId="0" fontId="12" fillId="0" borderId="0" xfId="23" applyFont="1" applyFill="1" applyBorder="1" applyAlignment="1" applyProtection="1">
      <alignment horizontal="left" vertical="center"/>
    </xf>
    <xf numFmtId="0" fontId="12" fillId="0" borderId="0" xfId="23" applyFont="1" applyFill="1" applyBorder="1" applyAlignment="1" applyProtection="1">
      <alignment horizontal="center" vertical="center"/>
    </xf>
    <xf numFmtId="38" fontId="12" fillId="0" borderId="0" xfId="23" applyNumberFormat="1" applyFont="1" applyFill="1" applyBorder="1" applyAlignment="1" applyProtection="1">
      <alignment horizontal="center" vertical="center"/>
    </xf>
    <xf numFmtId="43" fontId="12" fillId="0" borderId="0" xfId="0" applyNumberFormat="1" applyFont="1" applyFill="1" applyBorder="1" applyAlignment="1">
      <alignment horizontal="center" vertical="center"/>
    </xf>
    <xf numFmtId="43" fontId="12" fillId="0" borderId="0" xfId="23" applyNumberFormat="1" applyFont="1" applyFill="1" applyBorder="1" applyAlignment="1" applyProtection="1"/>
    <xf numFmtId="167" fontId="14" fillId="0" borderId="0" xfId="3" applyNumberFormat="1" applyFont="1" applyFill="1" applyBorder="1" applyAlignment="1" applyProtection="1">
      <alignment horizontal="center" vertical="center"/>
    </xf>
    <xf numFmtId="1" fontId="15" fillId="0" borderId="0" xfId="14" applyNumberFormat="1" applyFont="1" applyFill="1" applyBorder="1" applyAlignment="1">
      <alignment horizontal="center"/>
    </xf>
    <xf numFmtId="38" fontId="12" fillId="0" borderId="0" xfId="23" applyNumberFormat="1" applyFont="1" applyFill="1" applyBorder="1" applyAlignment="1" applyProtection="1">
      <alignment horizontal="left" vertical="center"/>
    </xf>
    <xf numFmtId="40" fontId="16" fillId="0" borderId="0" xfId="23" applyNumberFormat="1" applyFont="1" applyFill="1" applyBorder="1" applyAlignment="1" applyProtection="1"/>
    <xf numFmtId="44" fontId="12" fillId="0" borderId="0" xfId="1" applyNumberFormat="1" applyFont="1" applyFill="1" applyProtection="1"/>
    <xf numFmtId="1" fontId="12" fillId="0" borderId="0" xfId="1" applyNumberFormat="1" applyFont="1" applyFill="1" applyBorder="1" applyAlignment="1" applyProtection="1">
      <alignment horizontal="center"/>
    </xf>
    <xf numFmtId="1" fontId="15" fillId="0" borderId="0" xfId="31" applyNumberFormat="1" applyFont="1" applyFill="1" applyBorder="1" applyAlignment="1">
      <alignment horizontal="center"/>
    </xf>
    <xf numFmtId="0" fontId="12" fillId="0" borderId="7" xfId="1" applyFont="1" applyFill="1" applyBorder="1" applyAlignment="1" applyProtection="1"/>
    <xf numFmtId="0" fontId="12" fillId="0" borderId="17" xfId="1" applyFont="1" applyFill="1" applyBorder="1" applyAlignment="1" applyProtection="1"/>
    <xf numFmtId="0" fontId="12" fillId="0" borderId="2" xfId="1" applyFont="1" applyFill="1" applyBorder="1" applyAlignment="1" applyProtection="1">
      <alignment horizontal="center"/>
    </xf>
    <xf numFmtId="38" fontId="12" fillId="0" borderId="7" xfId="23" applyNumberFormat="1" applyFont="1" applyFill="1" applyBorder="1" applyAlignment="1" applyProtection="1">
      <alignment horizontal="left" vertical="center"/>
    </xf>
    <xf numFmtId="38" fontId="12" fillId="0" borderId="17" xfId="23" applyNumberFormat="1" applyFont="1" applyFill="1" applyBorder="1" applyAlignment="1" applyProtection="1">
      <alignment horizontal="left" vertical="center"/>
    </xf>
    <xf numFmtId="167" fontId="14" fillId="0" borderId="0" xfId="23" applyNumberFormat="1" applyFont="1" applyFill="1" applyBorder="1" applyAlignment="1" applyProtection="1">
      <alignment horizontal="center" vertical="center"/>
    </xf>
    <xf numFmtId="1" fontId="15" fillId="0" borderId="0" xfId="56" applyNumberFormat="1" applyFont="1" applyFill="1" applyBorder="1" applyAlignment="1">
      <alignment horizontal="center"/>
    </xf>
    <xf numFmtId="0" fontId="12" fillId="0" borderId="0" xfId="1" applyFont="1" applyBorder="1" applyProtection="1"/>
    <xf numFmtId="1" fontId="15" fillId="0" borderId="0" xfId="53" applyNumberFormat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38" fontId="12" fillId="0" borderId="0" xfId="16" applyNumberFormat="1" applyFont="1" applyFill="1" applyBorder="1"/>
    <xf numFmtId="38" fontId="12" fillId="2" borderId="2" xfId="23" applyNumberFormat="1" applyFont="1" applyFill="1" applyBorder="1" applyAlignment="1" applyProtection="1">
      <alignment horizontal="center" vertical="center"/>
    </xf>
    <xf numFmtId="3" fontId="12" fillId="2" borderId="2" xfId="3" applyNumberFormat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right"/>
    </xf>
    <xf numFmtId="38" fontId="12" fillId="0" borderId="7" xfId="16" applyNumberFormat="1" applyFont="1" applyFill="1" applyBorder="1" applyAlignment="1">
      <alignment horizontal="left"/>
    </xf>
    <xf numFmtId="38" fontId="12" fillId="0" borderId="17" xfId="16" applyNumberFormat="1" applyFont="1" applyFill="1" applyBorder="1" applyAlignment="1">
      <alignment horizontal="left"/>
    </xf>
    <xf numFmtId="164" fontId="12" fillId="0" borderId="0" xfId="1" applyNumberFormat="1" applyFont="1" applyFill="1" applyBorder="1" applyProtection="1"/>
    <xf numFmtId="0" fontId="12" fillId="0" borderId="0" xfId="1" quotePrefix="1" applyFont="1" applyFill="1" applyBorder="1" applyProtection="1"/>
    <xf numFmtId="38" fontId="12" fillId="0" borderId="14" xfId="23" applyNumberFormat="1" applyFont="1" applyFill="1" applyBorder="1" applyAlignment="1" applyProtection="1">
      <alignment horizontal="center" vertical="center"/>
    </xf>
    <xf numFmtId="9" fontId="12" fillId="0" borderId="0" xfId="6" applyFont="1" applyFill="1" applyAlignment="1" applyProtection="1">
      <alignment horizontal="center"/>
    </xf>
    <xf numFmtId="168" fontId="12" fillId="0" borderId="0" xfId="6" applyNumberFormat="1" applyFont="1" applyFill="1" applyAlignment="1" applyProtection="1">
      <alignment horizontal="center"/>
    </xf>
    <xf numFmtId="9" fontId="12" fillId="0" borderId="0" xfId="1" applyNumberFormat="1" applyFont="1" applyFill="1" applyBorder="1" applyAlignment="1" applyProtection="1">
      <alignment horizontal="center"/>
    </xf>
    <xf numFmtId="38" fontId="12" fillId="0" borderId="7" xfId="23" applyNumberFormat="1" applyFont="1" applyBorder="1" applyAlignment="1">
      <alignment vertical="center"/>
    </xf>
    <xf numFmtId="38" fontId="12" fillId="0" borderId="17" xfId="23" applyNumberFormat="1" applyFont="1" applyBorder="1" applyAlignment="1">
      <alignment vertical="center"/>
    </xf>
    <xf numFmtId="38" fontId="12" fillId="0" borderId="7" xfId="23" applyNumberFormat="1" applyFont="1" applyBorder="1" applyAlignment="1">
      <alignment horizontal="left" vertical="center"/>
    </xf>
    <xf numFmtId="38" fontId="12" fillId="0" borderId="7" xfId="19" applyNumberFormat="1" applyFont="1" applyFill="1" applyBorder="1" applyAlignment="1"/>
    <xf numFmtId="38" fontId="12" fillId="0" borderId="17" xfId="19" applyNumberFormat="1" applyFont="1" applyFill="1" applyBorder="1" applyAlignment="1"/>
    <xf numFmtId="0" fontId="12" fillId="0" borderId="7" xfId="1" applyFont="1" applyFill="1" applyBorder="1" applyAlignment="1">
      <alignment horizontal="left"/>
    </xf>
    <xf numFmtId="0" fontId="12" fillId="0" borderId="1" xfId="1" applyFont="1" applyBorder="1" applyAlignment="1">
      <alignment horizontal="right"/>
    </xf>
    <xf numFmtId="0" fontId="12" fillId="0" borderId="7" xfId="1" applyFont="1" applyFill="1" applyBorder="1" applyAlignment="1" applyProtection="1">
      <alignment horizontal="left"/>
    </xf>
    <xf numFmtId="0" fontId="12" fillId="0" borderId="17" xfId="1" applyFont="1" applyFill="1" applyBorder="1" applyAlignment="1" applyProtection="1">
      <alignment horizontal="left"/>
    </xf>
    <xf numFmtId="0" fontId="12" fillId="0" borderId="1" xfId="1" applyFont="1" applyBorder="1" applyAlignment="1" applyProtection="1">
      <alignment horizontal="right"/>
    </xf>
    <xf numFmtId="38" fontId="17" fillId="0" borderId="17" xfId="23" applyNumberFormat="1" applyFont="1" applyFill="1" applyBorder="1" applyAlignment="1" applyProtection="1">
      <alignment horizontal="left" wrapText="1"/>
    </xf>
    <xf numFmtId="0" fontId="14" fillId="0" borderId="0" xfId="1" applyNumberFormat="1" applyFont="1" applyFill="1" applyBorder="1" applyAlignment="1" applyProtection="1">
      <alignment horizontal="center"/>
    </xf>
    <xf numFmtId="0" fontId="12" fillId="0" borderId="7" xfId="1" applyFont="1" applyFill="1" applyBorder="1" applyProtection="1"/>
    <xf numFmtId="0" fontId="12" fillId="0" borderId="17" xfId="1" applyFont="1" applyFill="1" applyBorder="1" applyProtection="1"/>
    <xf numFmtId="0" fontId="12" fillId="0" borderId="0" xfId="2" applyFont="1" applyFill="1" applyBorder="1" applyAlignment="1">
      <alignment horizontal="center"/>
    </xf>
    <xf numFmtId="0" fontId="12" fillId="0" borderId="7" xfId="1" applyFont="1" applyBorder="1" applyProtection="1"/>
    <xf numFmtId="0" fontId="12" fillId="0" borderId="17" xfId="1" applyFont="1" applyBorder="1" applyProtection="1"/>
    <xf numFmtId="0" fontId="12" fillId="0" borderId="2" xfId="1" applyFont="1" applyBorder="1" applyAlignment="1" applyProtection="1">
      <alignment horizontal="center"/>
    </xf>
    <xf numFmtId="0" fontId="12" fillId="0" borderId="21" xfId="1" applyFont="1" applyBorder="1" applyProtection="1"/>
    <xf numFmtId="0" fontId="12" fillId="0" borderId="22" xfId="1" applyFont="1" applyBorder="1" applyProtection="1"/>
    <xf numFmtId="0" fontId="12" fillId="0" borderId="14" xfId="1" applyFont="1" applyBorder="1" applyAlignment="1" applyProtection="1">
      <alignment horizontal="center"/>
    </xf>
    <xf numFmtId="0" fontId="12" fillId="0" borderId="37" xfId="0" applyFont="1" applyBorder="1"/>
    <xf numFmtId="3" fontId="12" fillId="0" borderId="2" xfId="1" applyNumberFormat="1" applyFont="1" applyFill="1" applyBorder="1" applyAlignment="1" applyProtection="1">
      <alignment horizontal="center"/>
    </xf>
    <xf numFmtId="0" fontId="12" fillId="0" borderId="26" xfId="1" applyFont="1" applyFill="1" applyBorder="1" applyAlignment="1" applyProtection="1">
      <alignment horizontal="center"/>
    </xf>
    <xf numFmtId="0" fontId="12" fillId="0" borderId="22" xfId="1" applyFont="1" applyBorder="1" applyAlignment="1" applyProtection="1">
      <alignment horizontal="center"/>
    </xf>
    <xf numFmtId="38" fontId="12" fillId="2" borderId="8" xfId="23" applyNumberFormat="1" applyFont="1" applyFill="1" applyBorder="1" applyAlignment="1" applyProtection="1">
      <alignment horizontal="center"/>
    </xf>
    <xf numFmtId="38" fontId="12" fillId="2" borderId="9" xfId="23" applyNumberFormat="1" applyFont="1" applyFill="1" applyBorder="1" applyAlignment="1" applyProtection="1">
      <alignment horizontal="center"/>
    </xf>
    <xf numFmtId="0" fontId="13" fillId="0" borderId="33" xfId="1" applyFont="1" applyFill="1" applyBorder="1" applyAlignment="1" applyProtection="1"/>
    <xf numFmtId="0" fontId="13" fillId="0" borderId="39" xfId="1" applyFont="1" applyFill="1" applyBorder="1" applyAlignment="1" applyProtection="1"/>
    <xf numFmtId="0" fontId="12" fillId="0" borderId="0" xfId="1" applyFont="1" applyFill="1" applyBorder="1" applyAlignment="1" applyProtection="1">
      <alignment horizontal="center" wrapText="1"/>
    </xf>
    <xf numFmtId="40" fontId="14" fillId="0" borderId="0" xfId="1" applyNumberFormat="1" applyFont="1" applyFill="1" applyBorder="1" applyAlignment="1" applyProtection="1">
      <alignment horizontal="center"/>
    </xf>
    <xf numFmtId="38" fontId="12" fillId="0" borderId="7" xfId="23" applyNumberFormat="1" applyFont="1" applyFill="1" applyBorder="1" applyAlignment="1" applyProtection="1">
      <alignment horizontal="left"/>
    </xf>
    <xf numFmtId="38" fontId="12" fillId="0" borderId="17" xfId="23" applyNumberFormat="1" applyFont="1" applyFill="1" applyBorder="1" applyAlignment="1" applyProtection="1">
      <alignment horizontal="left" wrapText="1"/>
    </xf>
    <xf numFmtId="38" fontId="12" fillId="0" borderId="17" xfId="23" applyNumberFormat="1" applyFont="1" applyFill="1" applyBorder="1" applyAlignment="1" applyProtection="1">
      <alignment horizontal="left"/>
    </xf>
    <xf numFmtId="165" fontId="12" fillId="0" borderId="0" xfId="1" applyNumberFormat="1" applyFont="1" applyFill="1" applyBorder="1" applyAlignment="1" applyProtection="1">
      <alignment horizontal="center"/>
    </xf>
    <xf numFmtId="38" fontId="12" fillId="0" borderId="2" xfId="23" applyNumberFormat="1" applyFont="1" applyFill="1" applyBorder="1" applyAlignment="1" applyProtection="1">
      <alignment horizontal="center"/>
    </xf>
    <xf numFmtId="38" fontId="12" fillId="0" borderId="24" xfId="23" applyNumberFormat="1" applyFont="1" applyFill="1" applyBorder="1" applyAlignment="1" applyProtection="1">
      <alignment horizontal="left"/>
    </xf>
    <xf numFmtId="0" fontId="12" fillId="0" borderId="7" xfId="1" applyFont="1" applyBorder="1" applyAlignment="1" applyProtection="1">
      <alignment horizontal="left"/>
    </xf>
    <xf numFmtId="0" fontId="12" fillId="0" borderId="2" xfId="1" applyFont="1" applyFill="1" applyBorder="1" applyAlignment="1" applyProtection="1">
      <alignment horizontal="left"/>
    </xf>
    <xf numFmtId="3" fontId="12" fillId="0" borderId="2" xfId="1" applyNumberFormat="1" applyFont="1" applyBorder="1" applyAlignment="1" applyProtection="1">
      <alignment horizontal="center"/>
    </xf>
    <xf numFmtId="0" fontId="12" fillId="0" borderId="20" xfId="1" applyFont="1" applyFill="1" applyBorder="1" applyAlignment="1" applyProtection="1">
      <alignment horizontal="center"/>
    </xf>
    <xf numFmtId="0" fontId="12" fillId="0" borderId="6" xfId="1" applyFont="1" applyFill="1" applyBorder="1" applyAlignment="1" applyProtection="1"/>
    <xf numFmtId="0" fontId="12" fillId="0" borderId="16" xfId="1" applyFont="1" applyFill="1" applyBorder="1" applyAlignment="1" applyProtection="1"/>
    <xf numFmtId="168" fontId="12" fillId="0" borderId="18" xfId="6" applyNumberFormat="1" applyFont="1" applyFill="1" applyBorder="1" applyAlignment="1" applyProtection="1">
      <alignment horizontal="center"/>
    </xf>
    <xf numFmtId="168" fontId="12" fillId="0" borderId="2" xfId="6" applyNumberFormat="1" applyFont="1" applyFill="1" applyBorder="1" applyAlignment="1" applyProtection="1">
      <alignment horizontal="center"/>
    </xf>
    <xf numFmtId="9" fontId="12" fillId="0" borderId="2" xfId="6" applyNumberFormat="1" applyFont="1" applyFill="1" applyBorder="1" applyAlignment="1" applyProtection="1">
      <alignment horizontal="center"/>
    </xf>
    <xf numFmtId="0" fontId="12" fillId="0" borderId="2" xfId="1" applyNumberFormat="1" applyFont="1" applyFill="1" applyBorder="1" applyAlignment="1" applyProtection="1">
      <alignment horizontal="center"/>
    </xf>
    <xf numFmtId="44" fontId="12" fillId="0" borderId="3" xfId="30" applyNumberFormat="1" applyFont="1" applyFill="1" applyBorder="1" applyAlignment="1" applyProtection="1">
      <alignment horizontal="right"/>
    </xf>
    <xf numFmtId="0" fontId="13" fillId="2" borderId="32" xfId="1" applyFont="1" applyFill="1" applyBorder="1" applyAlignment="1" applyProtection="1">
      <alignment horizontal="center" vertical="center" wrapText="1"/>
    </xf>
    <xf numFmtId="38" fontId="13" fillId="2" borderId="32" xfId="1" applyNumberFormat="1" applyFont="1" applyFill="1" applyBorder="1" applyAlignment="1" applyProtection="1">
      <alignment horizontal="center" vertical="center" wrapText="1"/>
    </xf>
    <xf numFmtId="40" fontId="13" fillId="2" borderId="32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7" xfId="1" applyFont="1" applyFill="1" applyBorder="1" applyAlignment="1" applyProtection="1">
      <alignment vertical="center"/>
    </xf>
    <xf numFmtId="0" fontId="12" fillId="0" borderId="17" xfId="1" applyFont="1" applyFill="1" applyBorder="1" applyAlignment="1" applyProtection="1">
      <alignment vertical="center"/>
    </xf>
    <xf numFmtId="9" fontId="12" fillId="0" borderId="2" xfId="6" applyNumberFormat="1" applyFont="1" applyFill="1" applyBorder="1" applyAlignment="1" applyProtection="1">
      <alignment horizontal="center" vertical="center"/>
    </xf>
    <xf numFmtId="0" fontId="12" fillId="0" borderId="2" xfId="1" applyNumberFormat="1" applyFont="1" applyFill="1" applyBorder="1" applyAlignment="1" applyProtection="1">
      <alignment horizontal="center" vertical="center"/>
    </xf>
    <xf numFmtId="44" fontId="12" fillId="0" borderId="3" xfId="30" applyNumberFormat="1" applyFont="1" applyFill="1" applyBorder="1" applyAlignment="1" applyProtection="1">
      <alignment horizontal="right" vertical="center"/>
    </xf>
    <xf numFmtId="0" fontId="12" fillId="0" borderId="0" xfId="0" applyFont="1" applyFill="1"/>
    <xf numFmtId="0" fontId="13" fillId="3" borderId="32" xfId="1" applyFont="1" applyFill="1" applyBorder="1" applyAlignment="1" applyProtection="1">
      <alignment horizontal="center" vertical="top" wrapText="1"/>
    </xf>
    <xf numFmtId="0" fontId="13" fillId="3" borderId="32" xfId="1" applyFont="1" applyFill="1" applyBorder="1" applyAlignment="1" applyProtection="1">
      <alignment vertical="top" wrapText="1"/>
    </xf>
    <xf numFmtId="38" fontId="13" fillId="3" borderId="32" xfId="1" applyNumberFormat="1" applyFont="1" applyFill="1" applyBorder="1" applyAlignment="1" applyProtection="1">
      <alignment horizontal="center" vertical="top" wrapText="1"/>
    </xf>
    <xf numFmtId="40" fontId="13" fillId="3" borderId="32" xfId="1" applyNumberFormat="1" applyFont="1" applyFill="1" applyBorder="1" applyAlignment="1" applyProtection="1">
      <alignment horizontal="center" vertical="top" wrapText="1"/>
    </xf>
    <xf numFmtId="0" fontId="13" fillId="3" borderId="8" xfId="1" applyFont="1" applyFill="1" applyBorder="1" applyAlignment="1" applyProtection="1"/>
    <xf numFmtId="0" fontId="13" fillId="3" borderId="9" xfId="1" applyFont="1" applyFill="1" applyBorder="1" applyAlignment="1" applyProtection="1"/>
    <xf numFmtId="0" fontId="13" fillId="3" borderId="10" xfId="1" applyFont="1" applyFill="1" applyBorder="1" applyAlignment="1" applyProtection="1"/>
    <xf numFmtId="44" fontId="15" fillId="0" borderId="2" xfId="30" applyNumberFormat="1" applyFont="1" applyFill="1" applyBorder="1" applyAlignment="1" applyProtection="1">
      <alignment horizontal="center"/>
      <protection locked="0"/>
    </xf>
    <xf numFmtId="3" fontId="12" fillId="0" borderId="2" xfId="23" applyNumberFormat="1" applyFont="1" applyFill="1" applyBorder="1" applyAlignment="1" applyProtection="1">
      <alignment horizontal="center" vertical="center"/>
    </xf>
    <xf numFmtId="44" fontId="15" fillId="0" borderId="14" xfId="30" applyNumberFormat="1" applyFont="1" applyFill="1" applyBorder="1" applyAlignment="1" applyProtection="1">
      <alignment horizontal="center"/>
      <protection locked="0"/>
    </xf>
    <xf numFmtId="44" fontId="12" fillId="0" borderId="2" xfId="30" applyNumberFormat="1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</xf>
    <xf numFmtId="38" fontId="12" fillId="3" borderId="7" xfId="16" applyNumberFormat="1" applyFont="1" applyFill="1" applyBorder="1" applyAlignment="1"/>
    <xf numFmtId="38" fontId="12" fillId="3" borderId="17" xfId="16" applyNumberFormat="1" applyFont="1" applyFill="1" applyBorder="1" applyAlignment="1"/>
    <xf numFmtId="38" fontId="12" fillId="3" borderId="2" xfId="23" applyNumberFormat="1" applyFont="1" applyFill="1" applyBorder="1" applyAlignment="1" applyProtection="1">
      <alignment horizontal="center" vertical="center"/>
    </xf>
    <xf numFmtId="3" fontId="12" fillId="3" borderId="2" xfId="1" applyNumberFormat="1" applyFont="1" applyFill="1" applyBorder="1" applyAlignment="1" applyProtection="1">
      <alignment horizontal="center"/>
    </xf>
    <xf numFmtId="44" fontId="15" fillId="3" borderId="2" xfId="30" applyNumberFormat="1" applyFont="1" applyFill="1" applyBorder="1" applyAlignment="1" applyProtection="1">
      <alignment horizontal="center"/>
      <protection locked="0"/>
    </xf>
    <xf numFmtId="44" fontId="12" fillId="3" borderId="12" xfId="30" applyNumberFormat="1" applyFont="1" applyFill="1" applyBorder="1" applyAlignment="1" applyProtection="1">
      <alignment horizontal="right"/>
    </xf>
    <xf numFmtId="38" fontId="17" fillId="0" borderId="7" xfId="23" applyNumberFormat="1" applyFont="1" applyFill="1" applyBorder="1" applyAlignment="1" applyProtection="1">
      <alignment horizontal="center"/>
    </xf>
    <xf numFmtId="38" fontId="12" fillId="3" borderId="7" xfId="23" applyNumberFormat="1" applyFont="1" applyFill="1" applyBorder="1" applyAlignment="1" applyProtection="1">
      <alignment vertical="center"/>
    </xf>
    <xf numFmtId="38" fontId="12" fillId="3" borderId="17" xfId="23" applyNumberFormat="1" applyFont="1" applyFill="1" applyBorder="1" applyAlignment="1" applyProtection="1">
      <alignment vertical="center"/>
    </xf>
    <xf numFmtId="0" fontId="17" fillId="0" borderId="2" xfId="1" applyFont="1" applyBorder="1" applyAlignment="1" applyProtection="1">
      <alignment horizontal="center"/>
    </xf>
    <xf numFmtId="3" fontId="17" fillId="0" borderId="2" xfId="1" applyNumberFormat="1" applyFont="1" applyBorder="1" applyAlignment="1" applyProtection="1">
      <alignment horizontal="center"/>
    </xf>
    <xf numFmtId="44" fontId="17" fillId="0" borderId="2" xfId="29" applyNumberFormat="1" applyFont="1" applyBorder="1" applyAlignment="1" applyProtection="1">
      <alignment horizontal="center"/>
      <protection locked="0"/>
    </xf>
    <xf numFmtId="0" fontId="12" fillId="0" borderId="7" xfId="1" applyFont="1" applyBorder="1" applyAlignment="1">
      <alignment horizontal="left"/>
    </xf>
    <xf numFmtId="38" fontId="12" fillId="3" borderId="7" xfId="23" applyNumberFormat="1" applyFont="1" applyFill="1" applyBorder="1" applyAlignment="1">
      <alignment horizontal="left" vertical="center"/>
    </xf>
    <xf numFmtId="38" fontId="12" fillId="3" borderId="17" xfId="23" applyNumberFormat="1" applyFont="1" applyFill="1" applyBorder="1" applyAlignment="1" applyProtection="1">
      <alignment horizontal="left" vertical="center"/>
    </xf>
    <xf numFmtId="44" fontId="12" fillId="3" borderId="31" xfId="30" applyNumberFormat="1" applyFont="1" applyFill="1" applyBorder="1" applyAlignment="1" applyProtection="1">
      <alignment horizontal="right"/>
    </xf>
    <xf numFmtId="44" fontId="12" fillId="0" borderId="2" xfId="1" applyNumberFormat="1" applyFont="1" applyFill="1" applyBorder="1" applyAlignment="1" applyProtection="1">
      <protection locked="0"/>
    </xf>
    <xf numFmtId="0" fontId="12" fillId="3" borderId="7" xfId="1" applyFont="1" applyFill="1" applyBorder="1" applyAlignment="1" applyProtection="1">
      <alignment horizontal="left"/>
    </xf>
    <xf numFmtId="0" fontId="12" fillId="3" borderId="17" xfId="1" applyFont="1" applyFill="1" applyBorder="1" applyAlignment="1" applyProtection="1">
      <alignment horizontal="left"/>
    </xf>
    <xf numFmtId="0" fontId="13" fillId="0" borderId="8" xfId="1" applyFont="1" applyFill="1" applyBorder="1" applyAlignment="1" applyProtection="1"/>
    <xf numFmtId="0" fontId="13" fillId="0" borderId="9" xfId="1" applyFont="1" applyFill="1" applyBorder="1" applyAlignment="1" applyProtection="1"/>
    <xf numFmtId="0" fontId="13" fillId="0" borderId="9" xfId="1" applyFont="1" applyFill="1" applyBorder="1" applyAlignment="1" applyProtection="1">
      <protection locked="0"/>
    </xf>
    <xf numFmtId="0" fontId="13" fillId="0" borderId="10" xfId="1" applyFont="1" applyFill="1" applyBorder="1" applyAlignment="1" applyProtection="1"/>
    <xf numFmtId="38" fontId="12" fillId="3" borderId="7" xfId="23" applyNumberFormat="1" applyFont="1" applyFill="1" applyBorder="1" applyAlignment="1" applyProtection="1">
      <alignment horizontal="left"/>
    </xf>
    <xf numFmtId="38" fontId="12" fillId="3" borderId="17" xfId="23" applyNumberFormat="1" applyFont="1" applyFill="1" applyBorder="1" applyAlignment="1" applyProtection="1">
      <alignment horizontal="left"/>
    </xf>
    <xf numFmtId="0" fontId="12" fillId="3" borderId="2" xfId="1" applyNumberFormat="1" applyFont="1" applyFill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</xf>
    <xf numFmtId="0" fontId="12" fillId="0" borderId="18" xfId="25" applyNumberFormat="1" applyFont="1" applyFill="1" applyBorder="1" applyAlignment="1" applyProtection="1">
      <alignment horizontal="center"/>
    </xf>
    <xf numFmtId="4" fontId="12" fillId="0" borderId="11" xfId="1" applyNumberFormat="1" applyFont="1" applyFill="1" applyBorder="1" applyAlignment="1" applyProtection="1">
      <alignment horizontal="right"/>
      <protection locked="0"/>
    </xf>
    <xf numFmtId="0" fontId="12" fillId="0" borderId="2" xfId="25" applyNumberFormat="1" applyFont="1" applyFill="1" applyBorder="1" applyAlignment="1" applyProtection="1">
      <alignment horizontal="center"/>
    </xf>
    <xf numFmtId="4" fontId="12" fillId="0" borderId="2" xfId="1" applyNumberFormat="1" applyFont="1" applyFill="1" applyBorder="1" applyAlignment="1" applyProtection="1">
      <alignment horizontal="right"/>
      <protection locked="0"/>
    </xf>
    <xf numFmtId="44" fontId="13" fillId="3" borderId="38" xfId="30" applyNumberFormat="1" applyFont="1" applyFill="1" applyBorder="1" applyAlignment="1" applyProtection="1">
      <alignment horizontal="right" vertical="center"/>
    </xf>
    <xf numFmtId="168" fontId="12" fillId="0" borderId="0" xfId="6" applyNumberFormat="1" applyFont="1" applyFill="1" applyAlignment="1" applyProtection="1">
      <alignment horizontal="center" vertical="center"/>
    </xf>
    <xf numFmtId="9" fontId="12" fillId="0" borderId="13" xfId="1" applyNumberFormat="1" applyFont="1" applyFill="1" applyBorder="1" applyAlignment="1" applyProtection="1">
      <alignment horizontal="center" vertical="center"/>
    </xf>
    <xf numFmtId="44" fontId="13" fillId="3" borderId="5" xfId="30" applyNumberFormat="1" applyFont="1" applyFill="1" applyBorder="1" applyAlignment="1" applyProtection="1">
      <alignment horizontal="right" vertical="center"/>
    </xf>
    <xf numFmtId="0" fontId="18" fillId="0" borderId="0" xfId="1" applyFont="1" applyFill="1" applyAlignment="1" applyProtection="1">
      <alignment horizontal="right"/>
    </xf>
    <xf numFmtId="0" fontId="12" fillId="0" borderId="0" xfId="1" quotePrefix="1" applyFont="1" applyFill="1" applyAlignment="1" applyProtection="1">
      <alignment horizontal="right"/>
    </xf>
    <xf numFmtId="0" fontId="12" fillId="0" borderId="0" xfId="1" applyFont="1" applyFill="1" applyAlignment="1" applyProtection="1">
      <alignment wrapText="1"/>
    </xf>
    <xf numFmtId="0" fontId="18" fillId="0" borderId="0" xfId="1" applyFont="1" applyFill="1" applyAlignment="1" applyProtection="1">
      <alignment horizontal="center"/>
    </xf>
    <xf numFmtId="0" fontId="12" fillId="0" borderId="0" xfId="1" quotePrefix="1" applyFont="1" applyFill="1" applyAlignment="1" applyProtection="1">
      <alignment horizontal="right" vertical="top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horizontal="right"/>
    </xf>
    <xf numFmtId="169" fontId="14" fillId="0" borderId="0" xfId="1" applyNumberFormat="1" applyFont="1" applyFill="1" applyAlignment="1" applyProtection="1">
      <alignment horizontal="right"/>
    </xf>
    <xf numFmtId="170" fontId="14" fillId="0" borderId="0" xfId="1" applyNumberFormat="1" applyFont="1" applyFill="1" applyAlignment="1" applyProtection="1">
      <alignment horizontal="left"/>
    </xf>
    <xf numFmtId="0" fontId="12" fillId="0" borderId="0" xfId="2" applyFont="1" applyFill="1"/>
    <xf numFmtId="40" fontId="14" fillId="0" borderId="0" xfId="1" applyNumberFormat="1" applyFont="1" applyFill="1" applyAlignment="1" applyProtection="1">
      <alignment horizontal="center"/>
    </xf>
    <xf numFmtId="40" fontId="12" fillId="0" borderId="0" xfId="1" applyNumberFormat="1" applyFont="1" applyFill="1" applyAlignment="1" applyProtection="1">
      <alignment horizontal="left"/>
    </xf>
    <xf numFmtId="4" fontId="14" fillId="0" borderId="0" xfId="1" applyNumberFormat="1" applyFont="1" applyFill="1" applyAlignment="1" applyProtection="1">
      <alignment horizontal="center"/>
    </xf>
    <xf numFmtId="38" fontId="14" fillId="0" borderId="0" xfId="1" applyNumberFormat="1" applyFont="1" applyFill="1" applyAlignment="1" applyProtection="1">
      <alignment horizontal="center"/>
    </xf>
    <xf numFmtId="0" fontId="12" fillId="0" borderId="0" xfId="1" applyNumberFormat="1" applyFont="1" applyFill="1" applyAlignment="1" applyProtection="1">
      <alignment horizontal="center"/>
    </xf>
    <xf numFmtId="38" fontId="14" fillId="0" borderId="0" xfId="1" applyNumberFormat="1" applyFont="1" applyFill="1" applyAlignment="1" applyProtection="1">
      <alignment horizontal="left"/>
    </xf>
    <xf numFmtId="38" fontId="17" fillId="0" borderId="24" xfId="23" applyNumberFormat="1" applyFont="1" applyFill="1" applyBorder="1" applyAlignment="1" applyProtection="1">
      <alignment horizontal="left"/>
    </xf>
    <xf numFmtId="0" fontId="12" fillId="4" borderId="1" xfId="1" applyFont="1" applyFill="1" applyBorder="1" applyAlignment="1" applyProtection="1">
      <alignment horizontal="center"/>
    </xf>
    <xf numFmtId="38" fontId="12" fillId="4" borderId="7" xfId="16" applyNumberFormat="1" applyFont="1" applyFill="1" applyBorder="1" applyAlignment="1"/>
    <xf numFmtId="38" fontId="12" fillId="4" borderId="17" xfId="16" applyNumberFormat="1" applyFont="1" applyFill="1" applyBorder="1" applyAlignment="1"/>
    <xf numFmtId="38" fontId="12" fillId="4" borderId="2" xfId="23" applyNumberFormat="1" applyFont="1" applyFill="1" applyBorder="1" applyAlignment="1" applyProtection="1">
      <alignment horizontal="center" vertical="center"/>
    </xf>
    <xf numFmtId="3" fontId="12" fillId="4" borderId="2" xfId="1" applyNumberFormat="1" applyFont="1" applyFill="1" applyBorder="1" applyAlignment="1" applyProtection="1">
      <alignment horizontal="center"/>
    </xf>
    <xf numFmtId="44" fontId="15" fillId="4" borderId="2" xfId="30" applyNumberFormat="1" applyFont="1" applyFill="1" applyBorder="1" applyAlignment="1" applyProtection="1">
      <alignment horizontal="center"/>
      <protection locked="0"/>
    </xf>
    <xf numFmtId="44" fontId="12" fillId="4" borderId="12" xfId="30" applyNumberFormat="1" applyFont="1" applyFill="1" applyBorder="1" applyAlignment="1" applyProtection="1">
      <alignment horizontal="right"/>
    </xf>
    <xf numFmtId="38" fontId="12" fillId="4" borderId="7" xfId="23" applyNumberFormat="1" applyFont="1" applyFill="1" applyBorder="1" applyAlignment="1" applyProtection="1">
      <alignment vertical="center"/>
    </xf>
    <xf numFmtId="38" fontId="12" fillId="4" borderId="17" xfId="23" applyNumberFormat="1" applyFont="1" applyFill="1" applyBorder="1" applyAlignment="1" applyProtection="1">
      <alignment vertical="center"/>
    </xf>
    <xf numFmtId="38" fontId="12" fillId="4" borderId="7" xfId="23" applyNumberFormat="1" applyFont="1" applyFill="1" applyBorder="1" applyAlignment="1">
      <alignment horizontal="left" vertical="center"/>
    </xf>
    <xf numFmtId="38" fontId="12" fillId="4" borderId="17" xfId="23" applyNumberFormat="1" applyFont="1" applyFill="1" applyBorder="1" applyAlignment="1" applyProtection="1">
      <alignment horizontal="left" vertical="center"/>
    </xf>
    <xf numFmtId="44" fontId="12" fillId="4" borderId="31" xfId="30" applyNumberFormat="1" applyFont="1" applyFill="1" applyBorder="1" applyAlignment="1" applyProtection="1">
      <alignment horizontal="right"/>
    </xf>
    <xf numFmtId="0" fontId="12" fillId="4" borderId="7" xfId="1" applyFont="1" applyFill="1" applyBorder="1" applyAlignment="1" applyProtection="1">
      <alignment horizontal="left"/>
    </xf>
    <xf numFmtId="0" fontId="12" fillId="4" borderId="17" xfId="1" applyFont="1" applyFill="1" applyBorder="1" applyAlignment="1" applyProtection="1">
      <alignment horizontal="left"/>
    </xf>
    <xf numFmtId="0" fontId="12" fillId="4" borderId="7" xfId="1" applyFont="1" applyFill="1" applyBorder="1" applyProtection="1"/>
    <xf numFmtId="0" fontId="12" fillId="4" borderId="17" xfId="1" applyFont="1" applyFill="1" applyBorder="1" applyProtection="1"/>
    <xf numFmtId="38" fontId="12" fillId="4" borderId="9" xfId="23" applyNumberFormat="1" applyFont="1" applyFill="1" applyBorder="1" applyAlignment="1" applyProtection="1">
      <alignment horizontal="center"/>
    </xf>
    <xf numFmtId="38" fontId="12" fillId="4" borderId="8" xfId="23" applyNumberFormat="1" applyFont="1" applyFill="1" applyBorder="1" applyAlignment="1" applyProtection="1">
      <alignment horizontal="center"/>
    </xf>
    <xf numFmtId="44" fontId="13" fillId="4" borderId="43" xfId="30" applyFont="1" applyFill="1" applyBorder="1" applyAlignment="1" applyProtection="1">
      <alignment horizontal="right"/>
      <protection locked="0"/>
    </xf>
    <xf numFmtId="44" fontId="13" fillId="4" borderId="44" xfId="1" applyNumberFormat="1" applyFont="1" applyFill="1" applyBorder="1" applyAlignment="1" applyProtection="1">
      <alignment horizontal="center"/>
    </xf>
    <xf numFmtId="38" fontId="17" fillId="0" borderId="17" xfId="23" applyNumberFormat="1" applyFont="1" applyFill="1" applyBorder="1" applyAlignment="1" applyProtection="1">
      <alignment horizontal="left"/>
    </xf>
    <xf numFmtId="38" fontId="17" fillId="0" borderId="2" xfId="23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 applyProtection="1">
      <alignment horizontal="center"/>
    </xf>
    <xf numFmtId="38" fontId="17" fillId="0" borderId="2" xfId="23" applyNumberFormat="1" applyFont="1" applyFill="1" applyBorder="1" applyAlignment="1" applyProtection="1">
      <alignment horizontal="center"/>
    </xf>
    <xf numFmtId="0" fontId="17" fillId="0" borderId="17" xfId="1" applyFont="1" applyFill="1" applyBorder="1" applyAlignment="1" applyProtection="1">
      <alignment horizontal="left"/>
    </xf>
    <xf numFmtId="38" fontId="12" fillId="0" borderId="2" xfId="23" applyNumberFormat="1" applyFont="1" applyFill="1" applyBorder="1" applyAlignment="1" applyProtection="1">
      <alignment horizontal="left" wrapText="1"/>
    </xf>
    <xf numFmtId="0" fontId="12" fillId="4" borderId="14" xfId="1" applyFont="1" applyFill="1" applyBorder="1" applyAlignment="1" applyProtection="1">
      <alignment horizontal="center"/>
    </xf>
    <xf numFmtId="0" fontId="13" fillId="4" borderId="14" xfId="1" applyFont="1" applyFill="1" applyBorder="1" applyAlignment="1" applyProtection="1">
      <alignment horizontal="left"/>
    </xf>
    <xf numFmtId="0" fontId="12" fillId="4" borderId="14" xfId="1" applyFont="1" applyFill="1" applyBorder="1" applyProtection="1"/>
    <xf numFmtId="38" fontId="12" fillId="4" borderId="43" xfId="1" applyNumberFormat="1" applyFont="1" applyFill="1" applyBorder="1" applyAlignment="1" applyProtection="1">
      <alignment horizontal="center"/>
    </xf>
    <xf numFmtId="0" fontId="12" fillId="4" borderId="43" xfId="1" applyNumberFormat="1" applyFont="1" applyFill="1" applyBorder="1" applyAlignment="1" applyProtection="1">
      <alignment horizontal="center"/>
    </xf>
    <xf numFmtId="4" fontId="13" fillId="4" borderId="43" xfId="1" applyNumberFormat="1" applyFont="1" applyFill="1" applyBorder="1" applyAlignment="1" applyProtection="1">
      <alignment horizontal="right"/>
      <protection locked="0"/>
    </xf>
    <xf numFmtId="44" fontId="13" fillId="4" borderId="5" xfId="29" applyNumberFormat="1" applyFont="1" applyFill="1" applyBorder="1" applyAlignment="1" applyProtection="1">
      <alignment horizontal="center"/>
    </xf>
    <xf numFmtId="0" fontId="13" fillId="4" borderId="2" xfId="25" applyNumberFormat="1" applyFont="1" applyFill="1" applyBorder="1" applyAlignment="1" applyProtection="1">
      <alignment horizontal="left" vertical="center"/>
    </xf>
    <xf numFmtId="4" fontId="13" fillId="4" borderId="2" xfId="1" applyNumberFormat="1" applyFont="1" applyFill="1" applyBorder="1" applyAlignment="1" applyProtection="1">
      <alignment horizontal="left" vertical="center"/>
      <protection locked="0"/>
    </xf>
    <xf numFmtId="44" fontId="13" fillId="4" borderId="5" xfId="30" applyNumberFormat="1" applyFont="1" applyFill="1" applyBorder="1" applyAlignment="1" applyProtection="1">
      <alignment horizontal="right"/>
    </xf>
    <xf numFmtId="0" fontId="12" fillId="0" borderId="2" xfId="1" applyFont="1" applyFill="1" applyBorder="1" applyProtection="1"/>
    <xf numFmtId="8" fontId="13" fillId="0" borderId="14" xfId="1" applyNumberFormat="1" applyFont="1" applyFill="1" applyBorder="1" applyAlignment="1" applyProtection="1"/>
    <xf numFmtId="0" fontId="12" fillId="0" borderId="14" xfId="1" applyFont="1" applyFill="1" applyBorder="1" applyProtection="1"/>
    <xf numFmtId="8" fontId="13" fillId="2" borderId="15" xfId="1" applyNumberFormat="1" applyFont="1" applyFill="1" applyBorder="1" applyAlignment="1" applyProtection="1">
      <alignment horizontal="right"/>
    </xf>
    <xf numFmtId="0" fontId="12" fillId="2" borderId="1" xfId="1" applyFont="1" applyFill="1" applyBorder="1" applyAlignment="1" applyProtection="1">
      <alignment horizontal="center"/>
    </xf>
    <xf numFmtId="0" fontId="12" fillId="2" borderId="7" xfId="1" applyFont="1" applyFill="1" applyBorder="1" applyProtection="1"/>
    <xf numFmtId="0" fontId="12" fillId="2" borderId="17" xfId="1" applyFont="1" applyFill="1" applyBorder="1" applyProtection="1"/>
    <xf numFmtId="38" fontId="12" fillId="2" borderId="7" xfId="23" applyNumberFormat="1" applyFont="1" applyFill="1" applyBorder="1" applyAlignment="1" applyProtection="1">
      <alignment horizontal="left"/>
    </xf>
    <xf numFmtId="38" fontId="12" fillId="2" borderId="17" xfId="23" applyNumberFormat="1" applyFont="1" applyFill="1" applyBorder="1" applyAlignment="1" applyProtection="1">
      <alignment horizontal="left"/>
    </xf>
    <xf numFmtId="38" fontId="12" fillId="2" borderId="7" xfId="16" applyNumberFormat="1" applyFont="1" applyFill="1" applyBorder="1" applyAlignment="1"/>
    <xf numFmtId="38" fontId="12" fillId="2" borderId="17" xfId="16" applyNumberFormat="1" applyFont="1" applyFill="1" applyBorder="1" applyAlignment="1"/>
    <xf numFmtId="38" fontId="12" fillId="2" borderId="7" xfId="23" applyNumberFormat="1" applyFont="1" applyFill="1" applyBorder="1" applyAlignment="1" applyProtection="1">
      <alignment vertical="center"/>
    </xf>
    <xf numFmtId="38" fontId="12" fillId="2" borderId="17" xfId="23" applyNumberFormat="1" applyFont="1" applyFill="1" applyBorder="1" applyAlignment="1" applyProtection="1">
      <alignment vertical="center"/>
    </xf>
    <xf numFmtId="38" fontId="12" fillId="2" borderId="7" xfId="23" applyNumberFormat="1" applyFont="1" applyFill="1" applyBorder="1" applyAlignment="1">
      <alignment horizontal="left" vertical="center"/>
    </xf>
    <xf numFmtId="38" fontId="12" fillId="2" borderId="17" xfId="23" applyNumberFormat="1" applyFont="1" applyFill="1" applyBorder="1" applyAlignment="1" applyProtection="1">
      <alignment horizontal="left" vertical="center"/>
    </xf>
    <xf numFmtId="0" fontId="12" fillId="2" borderId="7" xfId="1" applyFont="1" applyFill="1" applyBorder="1" applyAlignment="1" applyProtection="1">
      <alignment horizontal="left"/>
    </xf>
    <xf numFmtId="0" fontId="12" fillId="2" borderId="17" xfId="1" applyFont="1" applyFill="1" applyBorder="1" applyAlignment="1" applyProtection="1">
      <alignment horizontal="left"/>
    </xf>
    <xf numFmtId="0" fontId="13" fillId="0" borderId="2" xfId="1" applyFont="1" applyBorder="1" applyAlignment="1" applyProtection="1">
      <alignment horizontal="left"/>
    </xf>
    <xf numFmtId="38" fontId="13" fillId="0" borderId="2" xfId="1" applyNumberFormat="1" applyFont="1" applyBorder="1" applyAlignment="1" applyProtection="1">
      <alignment horizontal="center"/>
    </xf>
    <xf numFmtId="38" fontId="12" fillId="2" borderId="0" xfId="23" applyNumberFormat="1" applyFont="1" applyFill="1" applyBorder="1" applyAlignment="1" applyProtection="1">
      <alignment horizontal="center"/>
    </xf>
    <xf numFmtId="0" fontId="13" fillId="2" borderId="22" xfId="1" applyNumberFormat="1" applyFont="1" applyFill="1" applyBorder="1" applyAlignment="1" applyProtection="1">
      <alignment horizontal="right"/>
    </xf>
    <xf numFmtId="0" fontId="13" fillId="4" borderId="1" xfId="1" applyFont="1" applyFill="1" applyBorder="1" applyAlignment="1" applyProtection="1">
      <alignment horizontal="left" vertical="center"/>
    </xf>
    <xf numFmtId="0" fontId="13" fillId="4" borderId="7" xfId="1" applyFont="1" applyFill="1" applyBorder="1" applyAlignment="1" applyProtection="1">
      <alignment horizontal="left" vertical="center"/>
    </xf>
    <xf numFmtId="0" fontId="13" fillId="4" borderId="17" xfId="1" applyFont="1" applyFill="1" applyBorder="1" applyAlignment="1" applyProtection="1">
      <alignment horizontal="left" vertical="center"/>
    </xf>
    <xf numFmtId="168" fontId="13" fillId="4" borderId="2" xfId="6" applyNumberFormat="1" applyFont="1" applyFill="1" applyBorder="1" applyAlignment="1" applyProtection="1">
      <alignment horizontal="left" vertical="center"/>
    </xf>
    <xf numFmtId="44" fontId="13" fillId="4" borderId="38" xfId="30" applyNumberFormat="1" applyFont="1" applyFill="1" applyBorder="1" applyAlignment="1" applyProtection="1">
      <alignment horizontal="left" vertical="center"/>
    </xf>
    <xf numFmtId="0" fontId="12" fillId="0" borderId="2" xfId="1" applyFont="1" applyBorder="1" applyAlignment="1" applyProtection="1">
      <alignment horizontal="right"/>
    </xf>
    <xf numFmtId="0" fontId="12" fillId="0" borderId="2" xfId="0" applyFont="1" applyBorder="1"/>
    <xf numFmtId="40" fontId="12" fillId="0" borderId="12" xfId="30" applyNumberFormat="1" applyFont="1" applyFill="1" applyBorder="1" applyAlignment="1" applyProtection="1">
      <alignment horizontal="right"/>
    </xf>
    <xf numFmtId="40" fontId="12" fillId="2" borderId="12" xfId="30" applyNumberFormat="1" applyFont="1" applyFill="1" applyBorder="1" applyAlignment="1" applyProtection="1">
      <alignment horizontal="right"/>
    </xf>
    <xf numFmtId="40" fontId="12" fillId="0" borderId="14" xfId="1" applyNumberFormat="1" applyFont="1" applyFill="1" applyBorder="1" applyProtection="1"/>
    <xf numFmtId="40" fontId="13" fillId="2" borderId="10" xfId="30" applyNumberFormat="1" applyFont="1" applyFill="1" applyBorder="1" applyAlignment="1" applyProtection="1">
      <alignment horizontal="right"/>
    </xf>
    <xf numFmtId="40" fontId="12" fillId="0" borderId="2" xfId="29" applyNumberFormat="1" applyFont="1" applyBorder="1" applyAlignment="1" applyProtection="1">
      <alignment horizontal="center"/>
    </xf>
    <xf numFmtId="40" fontId="12" fillId="0" borderId="2" xfId="1" applyNumberFormat="1" applyFont="1" applyFill="1" applyBorder="1" applyProtection="1"/>
    <xf numFmtId="40" fontId="13" fillId="2" borderId="14" xfId="29" applyNumberFormat="1" applyFont="1" applyFill="1" applyBorder="1" applyAlignment="1" applyProtection="1">
      <alignment horizontal="center"/>
    </xf>
    <xf numFmtId="0" fontId="13" fillId="2" borderId="35" xfId="1" applyFont="1" applyFill="1" applyBorder="1" applyAlignment="1" applyProtection="1">
      <alignment horizontal="left"/>
    </xf>
    <xf numFmtId="0" fontId="13" fillId="2" borderId="45" xfId="0" applyNumberFormat="1" applyFont="1" applyFill="1" applyBorder="1" applyAlignment="1" applyProtection="1"/>
    <xf numFmtId="0" fontId="13" fillId="2" borderId="45" xfId="1" applyFont="1" applyFill="1" applyBorder="1" applyAlignment="1" applyProtection="1">
      <alignment horizontal="center"/>
    </xf>
    <xf numFmtId="38" fontId="13" fillId="2" borderId="45" xfId="1" applyNumberFormat="1" applyFont="1" applyFill="1" applyBorder="1" applyAlignment="1" applyProtection="1">
      <alignment horizontal="center"/>
    </xf>
    <xf numFmtId="40" fontId="13" fillId="2" borderId="36" xfId="1" applyNumberFormat="1" applyFont="1" applyFill="1" applyBorder="1" applyAlignment="1" applyProtection="1"/>
    <xf numFmtId="0" fontId="13" fillId="2" borderId="13" xfId="1" applyFont="1" applyFill="1" applyBorder="1" applyAlignment="1" applyProtection="1">
      <alignment horizontal="left"/>
    </xf>
    <xf numFmtId="0" fontId="13" fillId="2" borderId="0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>
      <alignment horizontal="left"/>
    </xf>
    <xf numFmtId="0" fontId="13" fillId="2" borderId="0" xfId="1" applyFont="1" applyFill="1" applyBorder="1" applyAlignment="1" applyProtection="1">
      <alignment horizontal="center"/>
    </xf>
    <xf numFmtId="38" fontId="13" fillId="2" borderId="0" xfId="1" applyNumberFormat="1" applyFont="1" applyFill="1" applyBorder="1" applyAlignment="1" applyProtection="1">
      <alignment horizontal="center"/>
    </xf>
    <xf numFmtId="40" fontId="13" fillId="2" borderId="46" xfId="1" applyNumberFormat="1" applyFont="1" applyFill="1" applyBorder="1" applyAlignment="1" applyProtection="1"/>
    <xf numFmtId="0" fontId="13" fillId="2" borderId="0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vertical="center" wrapText="1"/>
    </xf>
    <xf numFmtId="40" fontId="13" fillId="2" borderId="46" xfId="0" applyNumberFormat="1" applyFont="1" applyFill="1" applyBorder="1" applyAlignment="1" applyProtection="1">
      <alignment vertical="center" wrapText="1"/>
    </xf>
    <xf numFmtId="0" fontId="13" fillId="2" borderId="33" xfId="1" applyFont="1" applyFill="1" applyBorder="1" applyAlignment="1" applyProtection="1">
      <alignment horizontal="left"/>
    </xf>
    <xf numFmtId="0" fontId="13" fillId="2" borderId="39" xfId="0" applyNumberFormat="1" applyFont="1" applyFill="1" applyBorder="1" applyAlignment="1" applyProtection="1"/>
    <xf numFmtId="0" fontId="13" fillId="2" borderId="39" xfId="1" applyFont="1" applyFill="1" applyBorder="1" applyAlignment="1" applyProtection="1">
      <alignment horizontal="center"/>
    </xf>
    <xf numFmtId="38" fontId="13" fillId="2" borderId="39" xfId="1" applyNumberFormat="1" applyFont="1" applyFill="1" applyBorder="1" applyAlignment="1" applyProtection="1">
      <alignment horizontal="center"/>
    </xf>
    <xf numFmtId="40" fontId="13" fillId="2" borderId="34" xfId="1" applyNumberFormat="1" applyFont="1" applyFill="1" applyBorder="1" applyAlignment="1" applyProtection="1"/>
    <xf numFmtId="0" fontId="13" fillId="3" borderId="35" xfId="1" applyFont="1" applyFill="1" applyBorder="1" applyAlignment="1" applyProtection="1">
      <alignment horizontal="left"/>
    </xf>
    <xf numFmtId="0" fontId="13" fillId="3" borderId="45" xfId="0" applyNumberFormat="1" applyFont="1" applyFill="1" applyBorder="1" applyAlignment="1" applyProtection="1"/>
    <xf numFmtId="0" fontId="13" fillId="3" borderId="45" xfId="1" applyFont="1" applyFill="1" applyBorder="1" applyAlignment="1" applyProtection="1">
      <alignment horizontal="center"/>
    </xf>
    <xf numFmtId="38" fontId="13" fillId="3" borderId="45" xfId="1" applyNumberFormat="1" applyFont="1" applyFill="1" applyBorder="1" applyAlignment="1" applyProtection="1">
      <alignment horizontal="center"/>
    </xf>
    <xf numFmtId="40" fontId="13" fillId="3" borderId="45" xfId="1" applyNumberFormat="1" applyFont="1" applyFill="1" applyBorder="1" applyAlignment="1" applyProtection="1"/>
    <xf numFmtId="40" fontId="12" fillId="3" borderId="36" xfId="1" applyNumberFormat="1" applyFont="1" applyFill="1" applyBorder="1" applyAlignment="1" applyProtection="1"/>
    <xf numFmtId="0" fontId="13" fillId="3" borderId="13" xfId="1" applyFont="1" applyFill="1" applyBorder="1" applyAlignment="1" applyProtection="1">
      <alignment horizontal="left"/>
    </xf>
    <xf numFmtId="0" fontId="13" fillId="3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>
      <alignment horizontal="left"/>
    </xf>
    <xf numFmtId="0" fontId="13" fillId="3" borderId="0" xfId="1" applyFont="1" applyFill="1" applyBorder="1" applyAlignment="1" applyProtection="1">
      <alignment horizontal="center"/>
    </xf>
    <xf numFmtId="38" fontId="13" fillId="3" borderId="0" xfId="1" applyNumberFormat="1" applyFont="1" applyFill="1" applyBorder="1" applyAlignment="1" applyProtection="1">
      <alignment horizontal="center"/>
    </xf>
    <xf numFmtId="40" fontId="13" fillId="3" borderId="0" xfId="1" applyNumberFormat="1" applyFont="1" applyFill="1" applyBorder="1" applyAlignment="1" applyProtection="1"/>
    <xf numFmtId="40" fontId="12" fillId="3" borderId="46" xfId="1" applyNumberFormat="1" applyFont="1" applyFill="1" applyBorder="1" applyAlignment="1" applyProtection="1"/>
    <xf numFmtId="0" fontId="13" fillId="3" borderId="0" xfId="0" applyNumberFormat="1" applyFont="1" applyFill="1" applyBorder="1" applyAlignment="1" applyProtection="1">
      <alignment horizontal="left" vertical="center"/>
    </xf>
    <xf numFmtId="0" fontId="13" fillId="3" borderId="0" xfId="0" applyNumberFormat="1" applyFont="1" applyFill="1" applyBorder="1" applyAlignment="1" applyProtection="1">
      <alignment vertical="center" wrapText="1"/>
    </xf>
    <xf numFmtId="0" fontId="13" fillId="3" borderId="33" xfId="1" applyFont="1" applyFill="1" applyBorder="1" applyAlignment="1" applyProtection="1">
      <alignment horizontal="left"/>
    </xf>
    <xf numFmtId="0" fontId="13" fillId="3" borderId="39" xfId="0" applyNumberFormat="1" applyFont="1" applyFill="1" applyBorder="1" applyAlignment="1" applyProtection="1"/>
    <xf numFmtId="0" fontId="13" fillId="3" borderId="39" xfId="1" applyFont="1" applyFill="1" applyBorder="1" applyAlignment="1" applyProtection="1">
      <alignment horizontal="center"/>
    </xf>
    <xf numFmtId="38" fontId="13" fillId="3" borderId="39" xfId="1" applyNumberFormat="1" applyFont="1" applyFill="1" applyBorder="1" applyAlignment="1" applyProtection="1">
      <alignment horizontal="center"/>
    </xf>
    <xf numFmtId="40" fontId="13" fillId="3" borderId="39" xfId="1" applyNumberFormat="1" applyFont="1" applyFill="1" applyBorder="1" applyAlignment="1" applyProtection="1"/>
    <xf numFmtId="40" fontId="12" fillId="3" borderId="34" xfId="1" applyNumberFormat="1" applyFont="1" applyFill="1" applyBorder="1" applyAlignment="1" applyProtection="1"/>
    <xf numFmtId="44" fontId="13" fillId="3" borderId="47" xfId="1" applyNumberFormat="1" applyFont="1" applyFill="1" applyBorder="1" applyAlignment="1" applyProtection="1">
      <alignment horizontal="center"/>
    </xf>
    <xf numFmtId="3" fontId="12" fillId="0" borderId="4" xfId="1" applyNumberFormat="1" applyFont="1" applyFill="1" applyBorder="1" applyAlignment="1" applyProtection="1">
      <alignment horizontal="center"/>
    </xf>
    <xf numFmtId="44" fontId="12" fillId="0" borderId="4" xfId="1" applyNumberFormat="1" applyFont="1" applyFill="1" applyBorder="1" applyAlignment="1" applyProtection="1">
      <protection locked="0"/>
    </xf>
    <xf numFmtId="44" fontId="12" fillId="3" borderId="12" xfId="29" applyNumberFormat="1" applyFont="1" applyFill="1" applyBorder="1" applyAlignment="1" applyProtection="1">
      <alignment horizontal="center"/>
    </xf>
    <xf numFmtId="44" fontId="12" fillId="3" borderId="31" xfId="29" applyNumberFormat="1" applyFont="1" applyFill="1" applyBorder="1" applyAlignment="1" applyProtection="1">
      <alignment horizontal="center"/>
    </xf>
    <xf numFmtId="44" fontId="12" fillId="3" borderId="48" xfId="30" applyNumberFormat="1" applyFont="1" applyFill="1" applyBorder="1" applyAlignment="1" applyProtection="1">
      <alignment horizontal="right"/>
    </xf>
    <xf numFmtId="0" fontId="13" fillId="3" borderId="9" xfId="1" applyFont="1" applyFill="1" applyBorder="1" applyAlignment="1" applyProtection="1">
      <protection locked="0"/>
    </xf>
    <xf numFmtId="0" fontId="13" fillId="4" borderId="32" xfId="1" applyFont="1" applyFill="1" applyBorder="1" applyAlignment="1" applyProtection="1">
      <alignment horizontal="center" vertical="top" wrapText="1"/>
    </xf>
    <xf numFmtId="0" fontId="13" fillId="4" borderId="35" xfId="1" applyFont="1" applyFill="1" applyBorder="1" applyAlignment="1" applyProtection="1">
      <alignment vertical="top" wrapText="1"/>
    </xf>
    <xf numFmtId="0" fontId="13" fillId="4" borderId="36" xfId="1" applyFont="1" applyFill="1" applyBorder="1" applyAlignment="1" applyProtection="1">
      <alignment vertical="top" wrapText="1"/>
    </xf>
    <xf numFmtId="38" fontId="13" fillId="4" borderId="32" xfId="1" applyNumberFormat="1" applyFont="1" applyFill="1" applyBorder="1" applyAlignment="1" applyProtection="1">
      <alignment horizontal="center" vertical="top" wrapText="1"/>
    </xf>
    <xf numFmtId="40" fontId="13" fillId="4" borderId="32" xfId="1" applyNumberFormat="1" applyFont="1" applyFill="1" applyBorder="1" applyAlignment="1" applyProtection="1">
      <alignment horizontal="center" vertical="top" wrapText="1"/>
    </xf>
    <xf numFmtId="0" fontId="13" fillId="4" borderId="8" xfId="1" applyFont="1" applyFill="1" applyBorder="1" applyAlignment="1" applyProtection="1"/>
    <xf numFmtId="0" fontId="13" fillId="4" borderId="9" xfId="1" applyFont="1" applyFill="1" applyBorder="1" applyAlignment="1" applyProtection="1"/>
    <xf numFmtId="0" fontId="13" fillId="4" borderId="10" xfId="1" applyFont="1" applyFill="1" applyBorder="1" applyAlignment="1" applyProtection="1"/>
    <xf numFmtId="44" fontId="17" fillId="4" borderId="12" xfId="29" applyNumberFormat="1" applyFont="1" applyFill="1" applyBorder="1" applyAlignment="1" applyProtection="1">
      <alignment horizontal="center"/>
    </xf>
    <xf numFmtId="44" fontId="17" fillId="4" borderId="12" xfId="30" applyNumberFormat="1" applyFont="1" applyFill="1" applyBorder="1" applyAlignment="1" applyProtection="1">
      <alignment horizontal="center"/>
    </xf>
    <xf numFmtId="44" fontId="17" fillId="4" borderId="19" xfId="29" applyNumberFormat="1" applyFont="1" applyFill="1" applyBorder="1" applyAlignment="1" applyProtection="1">
      <alignment horizontal="center"/>
    </xf>
    <xf numFmtId="166" fontId="12" fillId="4" borderId="19" xfId="29" applyNumberFormat="1" applyFont="1" applyFill="1" applyBorder="1" applyAlignment="1" applyProtection="1">
      <alignment horizontal="center"/>
    </xf>
    <xf numFmtId="0" fontId="12" fillId="4" borderId="3" xfId="1" applyFont="1" applyFill="1" applyBorder="1" applyProtection="1"/>
    <xf numFmtId="0" fontId="13" fillId="2" borderId="8" xfId="1" applyFont="1" applyFill="1" applyBorder="1" applyAlignment="1" applyProtection="1">
      <alignment horizontal="center" vertical="center"/>
    </xf>
    <xf numFmtId="0" fontId="12" fillId="0" borderId="49" xfId="23" applyFont="1" applyFill="1" applyBorder="1" applyAlignment="1" applyProtection="1">
      <alignment vertical="center"/>
    </xf>
    <xf numFmtId="0" fontId="12" fillId="0" borderId="50" xfId="23" applyFont="1" applyFill="1" applyBorder="1" applyAlignment="1" applyProtection="1">
      <alignment vertical="center"/>
    </xf>
    <xf numFmtId="0" fontId="12" fillId="0" borderId="11" xfId="23" applyFont="1" applyFill="1" applyBorder="1" applyAlignment="1" applyProtection="1">
      <alignment horizontal="center" vertical="center"/>
    </xf>
    <xf numFmtId="3" fontId="12" fillId="0" borderId="11" xfId="3" applyNumberFormat="1" applyFont="1" applyFill="1" applyBorder="1" applyAlignment="1" applyProtection="1">
      <alignment horizontal="center" vertical="center"/>
    </xf>
    <xf numFmtId="0" fontId="13" fillId="2" borderId="4" xfId="1" applyFont="1" applyFill="1" applyBorder="1" applyAlignment="1" applyProtection="1">
      <alignment horizontal="center" vertical="center" wrapText="1"/>
    </xf>
    <xf numFmtId="44" fontId="13" fillId="2" borderId="48" xfId="1" applyNumberFormat="1" applyFont="1" applyFill="1" applyBorder="1" applyAlignment="1" applyProtection="1">
      <alignment horizontal="left" vertical="center" wrapText="1"/>
    </xf>
    <xf numFmtId="0" fontId="13" fillId="4" borderId="35" xfId="1" applyFont="1" applyFill="1" applyBorder="1" applyAlignment="1" applyProtection="1">
      <alignment horizontal="left"/>
    </xf>
    <xf numFmtId="0" fontId="13" fillId="4" borderId="45" xfId="0" applyNumberFormat="1" applyFont="1" applyFill="1" applyBorder="1" applyAlignment="1" applyProtection="1"/>
    <xf numFmtId="0" fontId="12" fillId="4" borderId="45" xfId="1" applyFont="1" applyFill="1" applyBorder="1" applyAlignment="1" applyProtection="1">
      <alignment horizontal="center"/>
    </xf>
    <xf numFmtId="38" fontId="12" fillId="4" borderId="45" xfId="1" applyNumberFormat="1" applyFont="1" applyFill="1" applyBorder="1" applyAlignment="1" applyProtection="1">
      <alignment horizontal="center"/>
    </xf>
    <xf numFmtId="40" fontId="12" fillId="4" borderId="45" xfId="1" applyNumberFormat="1" applyFont="1" applyFill="1" applyBorder="1" applyAlignment="1" applyProtection="1"/>
    <xf numFmtId="0" fontId="12" fillId="4" borderId="45" xfId="1" applyFont="1" applyFill="1" applyBorder="1" applyProtection="1"/>
    <xf numFmtId="40" fontId="12" fillId="4" borderId="36" xfId="1" applyNumberFormat="1" applyFont="1" applyFill="1" applyBorder="1" applyAlignment="1" applyProtection="1"/>
    <xf numFmtId="0" fontId="13" fillId="4" borderId="13" xfId="1" applyFont="1" applyFill="1" applyBorder="1" applyAlignment="1" applyProtection="1">
      <alignment horizontal="left"/>
    </xf>
    <xf numFmtId="0" fontId="13" fillId="4" borderId="0" xfId="0" applyNumberFormat="1" applyFont="1" applyFill="1" applyBorder="1" applyAlignment="1" applyProtection="1"/>
    <xf numFmtId="0" fontId="12" fillId="4" borderId="0" xfId="1" applyFont="1" applyFill="1" applyBorder="1" applyAlignment="1" applyProtection="1">
      <alignment horizontal="center"/>
    </xf>
    <xf numFmtId="38" fontId="12" fillId="4" borderId="0" xfId="1" applyNumberFormat="1" applyFont="1" applyFill="1" applyBorder="1" applyAlignment="1" applyProtection="1">
      <alignment horizontal="center"/>
    </xf>
    <xf numFmtId="40" fontId="12" fillId="4" borderId="0" xfId="1" applyNumberFormat="1" applyFont="1" applyFill="1" applyBorder="1" applyAlignment="1" applyProtection="1"/>
    <xf numFmtId="0" fontId="12" fillId="4" borderId="0" xfId="1" applyFont="1" applyFill="1" applyBorder="1" applyProtection="1"/>
    <xf numFmtId="40" fontId="12" fillId="4" borderId="46" xfId="1" applyNumberFormat="1" applyFont="1" applyFill="1" applyBorder="1" applyAlignment="1" applyProtection="1"/>
    <xf numFmtId="0" fontId="13" fillId="4" borderId="0" xfId="0" applyNumberFormat="1" applyFont="1" applyFill="1" applyBorder="1" applyAlignment="1" applyProtection="1">
      <alignment horizontal="left" vertical="center"/>
    </xf>
    <xf numFmtId="0" fontId="12" fillId="4" borderId="0" xfId="0" applyNumberFormat="1" applyFont="1" applyFill="1" applyBorder="1" applyAlignment="1" applyProtection="1">
      <alignment vertical="center" wrapText="1"/>
    </xf>
    <xf numFmtId="0" fontId="12" fillId="4" borderId="46" xfId="0" applyNumberFormat="1" applyFont="1" applyFill="1" applyBorder="1" applyAlignment="1" applyProtection="1">
      <alignment vertical="center" wrapText="1"/>
    </xf>
    <xf numFmtId="0" fontId="13" fillId="4" borderId="33" xfId="1" applyFont="1" applyFill="1" applyBorder="1" applyAlignment="1" applyProtection="1">
      <alignment horizontal="left"/>
    </xf>
    <xf numFmtId="0" fontId="13" fillId="4" borderId="39" xfId="0" applyNumberFormat="1" applyFont="1" applyFill="1" applyBorder="1" applyAlignment="1" applyProtection="1"/>
    <xf numFmtId="0" fontId="12" fillId="4" borderId="39" xfId="1" applyFont="1" applyFill="1" applyBorder="1" applyAlignment="1" applyProtection="1">
      <alignment horizontal="center"/>
    </xf>
    <xf numFmtId="38" fontId="12" fillId="4" borderId="39" xfId="1" applyNumberFormat="1" applyFont="1" applyFill="1" applyBorder="1" applyAlignment="1" applyProtection="1">
      <alignment horizontal="center"/>
    </xf>
    <xf numFmtId="0" fontId="12" fillId="4" borderId="39" xfId="0" applyNumberFormat="1" applyFont="1" applyFill="1" applyBorder="1" applyAlignment="1" applyProtection="1"/>
    <xf numFmtId="0" fontId="12" fillId="4" borderId="39" xfId="1" applyFont="1" applyFill="1" applyBorder="1" applyProtection="1"/>
    <xf numFmtId="40" fontId="12" fillId="4" borderId="34" xfId="1" applyNumberFormat="1" applyFont="1" applyFill="1" applyBorder="1" applyAlignment="1" applyProtection="1"/>
    <xf numFmtId="38" fontId="12" fillId="3" borderId="33" xfId="23" applyNumberFormat="1" applyFont="1" applyFill="1" applyBorder="1" applyAlignment="1" applyProtection="1">
      <alignment horizontal="center"/>
    </xf>
    <xf numFmtId="38" fontId="12" fillId="3" borderId="39" xfId="23" applyNumberFormat="1" applyFont="1" applyFill="1" applyBorder="1" applyAlignment="1" applyProtection="1">
      <alignment horizontal="center"/>
    </xf>
    <xf numFmtId="38" fontId="12" fillId="0" borderId="2" xfId="23" applyNumberFormat="1" applyFont="1" applyFill="1" applyBorder="1" applyAlignment="1" applyProtection="1">
      <alignment horizontal="left"/>
    </xf>
    <xf numFmtId="44" fontId="13" fillId="3" borderId="30" xfId="29" applyNumberFormat="1" applyFont="1" applyFill="1" applyBorder="1" applyAlignment="1" applyProtection="1">
      <alignment horizontal="center"/>
    </xf>
    <xf numFmtId="44" fontId="13" fillId="3" borderId="30" xfId="30" applyNumberFormat="1" applyFont="1" applyFill="1" applyBorder="1" applyAlignment="1" applyProtection="1">
      <alignment horizontal="right"/>
    </xf>
    <xf numFmtId="0" fontId="17" fillId="0" borderId="2" xfId="1" applyFont="1" applyFill="1" applyBorder="1" applyAlignment="1" applyProtection="1">
      <alignment horizontal="center"/>
    </xf>
    <xf numFmtId="3" fontId="17" fillId="0" borderId="2" xfId="1" applyNumberFormat="1" applyFont="1" applyFill="1" applyBorder="1" applyAlignment="1" applyProtection="1">
      <alignment horizontal="center"/>
    </xf>
    <xf numFmtId="44" fontId="17" fillId="0" borderId="2" xfId="29" applyNumberFormat="1" applyFont="1" applyFill="1" applyBorder="1" applyAlignment="1" applyProtection="1">
      <alignment horizontal="center"/>
      <protection locked="0"/>
    </xf>
    <xf numFmtId="44" fontId="17" fillId="0" borderId="2" xfId="29" applyNumberFormat="1" applyFont="1" applyBorder="1" applyAlignment="1" applyProtection="1">
      <alignment horizontal="center"/>
    </xf>
    <xf numFmtId="44" fontId="19" fillId="0" borderId="2" xfId="30" applyNumberFormat="1" applyFont="1" applyFill="1" applyBorder="1" applyAlignment="1" applyProtection="1">
      <alignment horizontal="center"/>
    </xf>
    <xf numFmtId="44" fontId="19" fillId="0" borderId="2" xfId="29" applyNumberFormat="1" applyFont="1" applyBorder="1" applyAlignment="1" applyProtection="1">
      <alignment horizontal="center"/>
    </xf>
    <xf numFmtId="166" fontId="12" fillId="0" borderId="2" xfId="29" applyNumberFormat="1" applyFont="1" applyBorder="1" applyAlignment="1" applyProtection="1">
      <alignment horizontal="center"/>
    </xf>
    <xf numFmtId="0" fontId="13" fillId="2" borderId="40" xfId="1" applyFont="1" applyFill="1" applyBorder="1" applyAlignment="1" applyProtection="1">
      <alignment horizontal="center" vertical="center" wrapText="1"/>
    </xf>
    <xf numFmtId="0" fontId="13" fillId="2" borderId="25" xfId="1" applyFont="1" applyFill="1" applyBorder="1" applyAlignment="1" applyProtection="1">
      <alignment horizontal="center" vertical="center" wrapText="1"/>
    </xf>
    <xf numFmtId="4" fontId="13" fillId="3" borderId="39" xfId="1" applyNumberFormat="1" applyFont="1" applyFill="1" applyBorder="1" applyAlignment="1" applyProtection="1">
      <alignment horizontal="right"/>
      <protection locked="0"/>
    </xf>
    <xf numFmtId="4" fontId="13" fillId="3" borderId="29" xfId="1" applyNumberFormat="1" applyFont="1" applyFill="1" applyBorder="1" applyAlignment="1" applyProtection="1">
      <alignment horizontal="right"/>
      <protection locked="0"/>
    </xf>
    <xf numFmtId="4" fontId="13" fillId="3" borderId="8" xfId="1" applyNumberFormat="1" applyFont="1" applyFill="1" applyBorder="1" applyAlignment="1" applyProtection="1">
      <alignment horizontal="right"/>
      <protection locked="0"/>
    </xf>
    <xf numFmtId="4" fontId="13" fillId="3" borderId="9" xfId="1" applyNumberFormat="1" applyFont="1" applyFill="1" applyBorder="1" applyAlignment="1" applyProtection="1">
      <alignment horizontal="right"/>
      <protection locked="0"/>
    </xf>
    <xf numFmtId="4" fontId="13" fillId="3" borderId="10" xfId="1" applyNumberFormat="1" applyFont="1" applyFill="1" applyBorder="1" applyAlignment="1" applyProtection="1">
      <alignment horizontal="right"/>
      <protection locked="0"/>
    </xf>
    <xf numFmtId="44" fontId="13" fillId="3" borderId="8" xfId="30" applyFont="1" applyFill="1" applyBorder="1" applyAlignment="1" applyProtection="1">
      <alignment horizontal="right"/>
      <protection locked="0"/>
    </xf>
    <xf numFmtId="44" fontId="13" fillId="3" borderId="9" xfId="30" applyFont="1" applyFill="1" applyBorder="1" applyAlignment="1" applyProtection="1">
      <alignment horizontal="right"/>
      <protection locked="0"/>
    </xf>
    <xf numFmtId="44" fontId="13" fillId="3" borderId="15" xfId="30" applyFont="1" applyFill="1" applyBorder="1" applyAlignment="1" applyProtection="1">
      <alignment horizontal="right"/>
      <protection locked="0"/>
    </xf>
    <xf numFmtId="0" fontId="13" fillId="3" borderId="41" xfId="1" applyFont="1" applyFill="1" applyBorder="1" applyAlignment="1" applyProtection="1">
      <alignment horizontal="center" vertical="center"/>
    </xf>
    <xf numFmtId="0" fontId="13" fillId="3" borderId="42" xfId="1" applyFont="1" applyFill="1" applyBorder="1" applyAlignment="1" applyProtection="1">
      <alignment horizontal="center" vertical="center"/>
    </xf>
    <xf numFmtId="0" fontId="13" fillId="3" borderId="17" xfId="1" applyFont="1" applyFill="1" applyBorder="1" applyAlignment="1" applyProtection="1">
      <alignment horizontal="center" vertical="center"/>
    </xf>
    <xf numFmtId="0" fontId="13" fillId="3" borderId="40" xfId="1" applyFont="1" applyFill="1" applyBorder="1" applyAlignment="1" applyProtection="1">
      <alignment horizontal="right" vertical="center" wrapText="1"/>
    </xf>
    <xf numFmtId="0" fontId="13" fillId="3" borderId="25" xfId="1" applyFont="1" applyFill="1" applyBorder="1" applyAlignment="1" applyProtection="1">
      <alignment horizontal="right" vertical="center" wrapText="1"/>
    </xf>
    <xf numFmtId="0" fontId="13" fillId="3" borderId="48" xfId="1" applyFont="1" applyFill="1" applyBorder="1" applyAlignment="1" applyProtection="1">
      <alignment horizontal="right" vertical="center" wrapText="1"/>
    </xf>
    <xf numFmtId="0" fontId="13" fillId="4" borderId="40" xfId="1" applyFont="1" applyFill="1" applyBorder="1" applyAlignment="1" applyProtection="1">
      <alignment horizontal="right" wrapText="1"/>
    </xf>
    <xf numFmtId="0" fontId="13" fillId="4" borderId="25" xfId="1" applyFont="1" applyFill="1" applyBorder="1" applyAlignment="1" applyProtection="1">
      <alignment horizontal="right" wrapText="1"/>
    </xf>
    <xf numFmtId="0" fontId="13" fillId="4" borderId="48" xfId="1" applyFont="1" applyFill="1" applyBorder="1" applyAlignment="1" applyProtection="1">
      <alignment horizontal="right" wrapText="1"/>
    </xf>
    <xf numFmtId="0" fontId="12" fillId="4" borderId="27" xfId="1" applyFont="1" applyFill="1" applyBorder="1" applyAlignment="1" applyProtection="1">
      <alignment horizontal="center"/>
    </xf>
    <xf numFmtId="0" fontId="13" fillId="4" borderId="28" xfId="1" applyFont="1" applyFill="1" applyBorder="1" applyAlignment="1" applyProtection="1"/>
    <xf numFmtId="0" fontId="13" fillId="4" borderId="29" xfId="1" applyFont="1" applyFill="1" applyBorder="1" applyAlignment="1" applyProtection="1"/>
    <xf numFmtId="0" fontId="12" fillId="4" borderId="23" xfId="1" applyFont="1" applyFill="1" applyBorder="1" applyAlignment="1" applyProtection="1">
      <alignment horizontal="center"/>
    </xf>
    <xf numFmtId="0" fontId="12" fillId="4" borderId="23" xfId="1" applyNumberFormat="1" applyFont="1" applyFill="1" applyBorder="1" applyAlignment="1" applyProtection="1">
      <alignment horizontal="center"/>
    </xf>
    <xf numFmtId="4" fontId="13" fillId="4" borderId="28" xfId="1" applyNumberFormat="1" applyFont="1" applyFill="1" applyBorder="1" applyAlignment="1" applyProtection="1">
      <alignment horizontal="right"/>
      <protection locked="0"/>
    </xf>
    <xf numFmtId="44" fontId="13" fillId="4" borderId="30" xfId="30" applyNumberFormat="1" applyFont="1" applyFill="1" applyBorder="1" applyAlignment="1" applyProtection="1">
      <alignment horizontal="right"/>
    </xf>
  </cellXfs>
  <cellStyles count="57">
    <cellStyle name="Comma 2" xfId="28" xr:uid="{00000000-0005-0000-0000-000000000000}"/>
    <cellStyle name="Currency" xfId="30" builtinId="4"/>
    <cellStyle name="Currency 2" xfId="29" xr:uid="{00000000-0005-0000-0000-000002000000}"/>
    <cellStyle name="Currency 3" xfId="36" xr:uid="{00000000-0005-0000-0000-000003000000}"/>
    <cellStyle name="Currency 3 2" xfId="48" xr:uid="{00000000-0005-0000-0000-000004000000}"/>
    <cellStyle name="Currency 4" xfId="38" xr:uid="{00000000-0005-0000-0000-000005000000}"/>
    <cellStyle name="Normal" xfId="0" builtinId="0"/>
    <cellStyle name="Normal 10" xfId="37" xr:uid="{00000000-0005-0000-0000-000007000000}"/>
    <cellStyle name="Normal 2" xfId="2" xr:uid="{00000000-0005-0000-0000-000008000000}"/>
    <cellStyle name="Normal 2 2" xfId="7" xr:uid="{00000000-0005-0000-0000-000009000000}"/>
    <cellStyle name="Normal 2 3" xfId="8" xr:uid="{00000000-0005-0000-0000-00000A000000}"/>
    <cellStyle name="Normal 2 4" xfId="16" xr:uid="{00000000-0005-0000-0000-00000B000000}"/>
    <cellStyle name="Normal 2 5" xfId="18" xr:uid="{00000000-0005-0000-0000-00000C000000}"/>
    <cellStyle name="Normal 2 6" xfId="19" xr:uid="{00000000-0005-0000-0000-00000D000000}"/>
    <cellStyle name="Normal 2 7" xfId="20" xr:uid="{00000000-0005-0000-0000-00000E000000}"/>
    <cellStyle name="Normal 2 8" xfId="21" xr:uid="{00000000-0005-0000-0000-00000F000000}"/>
    <cellStyle name="Normal 3" xfId="4" xr:uid="{00000000-0005-0000-0000-000010000000}"/>
    <cellStyle name="Normal 3 2" xfId="9" xr:uid="{00000000-0005-0000-0000-000011000000}"/>
    <cellStyle name="Normal 3 3" xfId="10" xr:uid="{00000000-0005-0000-0000-000012000000}"/>
    <cellStyle name="Normal 3 4" xfId="11" xr:uid="{00000000-0005-0000-0000-000013000000}"/>
    <cellStyle name="Normal 4" xfId="5" xr:uid="{00000000-0005-0000-0000-000014000000}"/>
    <cellStyle name="Normal 5" xfId="12" xr:uid="{00000000-0005-0000-0000-000015000000}"/>
    <cellStyle name="Normal 6" xfId="13" xr:uid="{00000000-0005-0000-0000-000016000000}"/>
    <cellStyle name="Normal 7" xfId="14" xr:uid="{00000000-0005-0000-0000-000017000000}"/>
    <cellStyle name="Normal 7 2" xfId="17" xr:uid="{00000000-0005-0000-0000-000018000000}"/>
    <cellStyle name="Normal 7 3" xfId="22" xr:uid="{00000000-0005-0000-0000-000019000000}"/>
    <cellStyle name="Normal 7 4" xfId="26" xr:uid="{00000000-0005-0000-0000-00001A000000}"/>
    <cellStyle name="Normal 7 4 2" xfId="34" xr:uid="{00000000-0005-0000-0000-00001B000000}"/>
    <cellStyle name="Normal 7 4 2 2" xfId="56" xr:uid="{00000000-0005-0000-0000-00001C000000}"/>
    <cellStyle name="Normal 7 4 2 3" xfId="46" xr:uid="{00000000-0005-0000-0000-00001D000000}"/>
    <cellStyle name="Normal 7 4 3" xfId="52" xr:uid="{00000000-0005-0000-0000-00001E000000}"/>
    <cellStyle name="Normal 7 4 4" xfId="42" xr:uid="{00000000-0005-0000-0000-00001F000000}"/>
    <cellStyle name="Normal 7 5" xfId="31" xr:uid="{00000000-0005-0000-0000-000020000000}"/>
    <cellStyle name="Normal 7 5 2" xfId="53" xr:uid="{00000000-0005-0000-0000-000021000000}"/>
    <cellStyle name="Normal 7 5 3" xfId="43" xr:uid="{00000000-0005-0000-0000-000022000000}"/>
    <cellStyle name="Normal 7 6" xfId="49" xr:uid="{00000000-0005-0000-0000-000023000000}"/>
    <cellStyle name="Normal 7 7" xfId="39" xr:uid="{00000000-0005-0000-0000-000024000000}"/>
    <cellStyle name="Normal 8" xfId="15" xr:uid="{00000000-0005-0000-0000-000025000000}"/>
    <cellStyle name="Normal 8 2" xfId="24" xr:uid="{00000000-0005-0000-0000-000026000000}"/>
    <cellStyle name="Normal 8 2 2" xfId="33" xr:uid="{00000000-0005-0000-0000-000027000000}"/>
    <cellStyle name="Normal 8 2 2 2" xfId="55" xr:uid="{00000000-0005-0000-0000-000028000000}"/>
    <cellStyle name="Normal 8 2 2 3" xfId="45" xr:uid="{00000000-0005-0000-0000-000029000000}"/>
    <cellStyle name="Normal 8 2 3" xfId="51" xr:uid="{00000000-0005-0000-0000-00002A000000}"/>
    <cellStyle name="Normal 8 2 4" xfId="41" xr:uid="{00000000-0005-0000-0000-00002B000000}"/>
    <cellStyle name="Normal 8 3" xfId="27" xr:uid="{00000000-0005-0000-0000-00002C000000}"/>
    <cellStyle name="Normal 8 4" xfId="32" xr:uid="{00000000-0005-0000-0000-00002D000000}"/>
    <cellStyle name="Normal 8 4 2" xfId="54" xr:uid="{00000000-0005-0000-0000-00002E000000}"/>
    <cellStyle name="Normal 8 4 3" xfId="44" xr:uid="{00000000-0005-0000-0000-00002F000000}"/>
    <cellStyle name="Normal 8 5" xfId="50" xr:uid="{00000000-0005-0000-0000-000030000000}"/>
    <cellStyle name="Normal 8 6" xfId="40" xr:uid="{00000000-0005-0000-0000-000031000000}"/>
    <cellStyle name="Normal 9" xfId="35" xr:uid="{00000000-0005-0000-0000-000032000000}"/>
    <cellStyle name="Normal 9 2" xfId="47" xr:uid="{00000000-0005-0000-0000-000033000000}"/>
    <cellStyle name="Normal_ConstructionCostMagellanDrWLImp" xfId="1" xr:uid="{00000000-0005-0000-0000-000034000000}"/>
    <cellStyle name="Normal_ConstructionCostMagellanDrWLImp 3" xfId="3" xr:uid="{00000000-0005-0000-0000-000035000000}"/>
    <cellStyle name="Normal_ConstructionCostMagellanDrWLImp 3 2" xfId="23" xr:uid="{00000000-0005-0000-0000-000036000000}"/>
    <cellStyle name="Percent" xfId="6" builtinId="5"/>
    <cellStyle name="Percent 2" xfId="25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4"/>
  <sheetViews>
    <sheetView tabSelected="1" view="pageBreakPreview" zoomScale="84" zoomScaleNormal="100" zoomScaleSheetLayoutView="84" workbookViewId="0">
      <selection activeCell="O95" sqref="O95:O96"/>
    </sheetView>
  </sheetViews>
  <sheetFormatPr defaultColWidth="8.88671875" defaultRowHeight="15.75" x14ac:dyDescent="0.25"/>
  <cols>
    <col min="1" max="1" width="9.6640625" style="5" customWidth="1"/>
    <col min="2" max="2" width="29.77734375" style="8" customWidth="1"/>
    <col min="3" max="3" width="13.109375" style="8" customWidth="1"/>
    <col min="4" max="4" width="7.44140625" style="5" customWidth="1"/>
    <col min="5" max="5" width="7.44140625" style="6" customWidth="1"/>
    <col min="6" max="6" width="20.6640625" style="7" customWidth="1"/>
    <col min="7" max="7" width="8.77734375" style="8" customWidth="1"/>
    <col min="8" max="8" width="5.77734375" style="9" customWidth="1"/>
    <col min="9" max="9" width="6.77734375" style="9" customWidth="1"/>
    <col min="10" max="11" width="10.77734375" style="9" customWidth="1"/>
    <col min="12" max="16" width="6.77734375" style="9" customWidth="1"/>
    <col min="17" max="20" width="8.21875" style="9" customWidth="1"/>
    <col min="21" max="25" width="8.88671875" style="9"/>
    <col min="26" max="16384" width="8.88671875" style="8"/>
  </cols>
  <sheetData>
    <row r="1" spans="1:30" x14ac:dyDescent="0.25">
      <c r="A1" s="262" t="s">
        <v>136</v>
      </c>
      <c r="B1" s="263"/>
      <c r="C1" s="263"/>
      <c r="D1" s="264"/>
      <c r="E1" s="265"/>
      <c r="F1" s="266"/>
      <c r="K1" s="10"/>
      <c r="L1" s="11"/>
      <c r="M1" s="12"/>
      <c r="N1" s="13"/>
      <c r="O1" s="14"/>
      <c r="P1" s="10"/>
      <c r="Q1" s="11"/>
      <c r="R1" s="12"/>
      <c r="S1" s="13"/>
      <c r="T1" s="14"/>
      <c r="U1" s="14"/>
      <c r="Z1" s="9"/>
      <c r="AA1" s="9"/>
      <c r="AB1" s="9"/>
      <c r="AC1" s="9"/>
      <c r="AD1" s="9"/>
    </row>
    <row r="2" spans="1:30" ht="12.95" customHeight="1" x14ac:dyDescent="0.25">
      <c r="A2" s="267" t="s">
        <v>137</v>
      </c>
      <c r="B2" s="268"/>
      <c r="C2" s="269"/>
      <c r="D2" s="270"/>
      <c r="E2" s="271"/>
      <c r="F2" s="272"/>
      <c r="K2" s="10"/>
      <c r="L2" s="11"/>
      <c r="M2" s="12"/>
      <c r="N2" s="13"/>
      <c r="O2" s="14"/>
      <c r="P2" s="10"/>
      <c r="Q2" s="11"/>
      <c r="R2" s="12"/>
      <c r="S2" s="13"/>
      <c r="T2" s="14"/>
      <c r="U2" s="14"/>
      <c r="Z2" s="9"/>
      <c r="AA2" s="9"/>
      <c r="AB2" s="9"/>
      <c r="AC2" s="9"/>
      <c r="AD2" s="9"/>
    </row>
    <row r="3" spans="1:30" x14ac:dyDescent="0.25">
      <c r="A3" s="267" t="s">
        <v>138</v>
      </c>
      <c r="B3" s="268"/>
      <c r="C3" s="268"/>
      <c r="D3" s="270"/>
      <c r="E3" s="271"/>
      <c r="F3" s="272"/>
      <c r="K3" s="10"/>
      <c r="L3" s="11"/>
      <c r="M3" s="12"/>
      <c r="N3" s="13"/>
      <c r="O3" s="14"/>
      <c r="P3" s="10"/>
      <c r="Q3" s="11"/>
      <c r="R3" s="12"/>
      <c r="S3" s="13"/>
      <c r="T3" s="14"/>
      <c r="U3" s="14"/>
      <c r="Z3" s="9"/>
      <c r="AA3" s="9"/>
      <c r="AB3" s="9"/>
      <c r="AC3" s="9"/>
      <c r="AD3" s="9"/>
    </row>
    <row r="4" spans="1:30" x14ac:dyDescent="0.25">
      <c r="A4" s="267" t="s">
        <v>143</v>
      </c>
      <c r="B4" s="273"/>
      <c r="C4" s="274"/>
      <c r="D4" s="274"/>
      <c r="E4" s="274"/>
      <c r="F4" s="275"/>
      <c r="I4" s="15"/>
      <c r="J4" s="15"/>
      <c r="K4" s="15"/>
      <c r="L4" s="15"/>
      <c r="M4" s="15"/>
      <c r="N4" s="13"/>
      <c r="O4" s="14"/>
      <c r="P4" s="10"/>
      <c r="Q4" s="11"/>
      <c r="R4" s="12"/>
      <c r="S4" s="13"/>
      <c r="T4" s="14"/>
      <c r="U4" s="14"/>
      <c r="Z4" s="9"/>
      <c r="AA4" s="9"/>
      <c r="AB4" s="9"/>
      <c r="AC4" s="9"/>
      <c r="AD4" s="9"/>
    </row>
    <row r="5" spans="1:30" ht="12.95" customHeight="1" thickBot="1" x14ac:dyDescent="0.3">
      <c r="A5" s="276"/>
      <c r="B5" s="277"/>
      <c r="C5" s="277"/>
      <c r="D5" s="278"/>
      <c r="E5" s="279"/>
      <c r="F5" s="280"/>
      <c r="K5" s="10"/>
      <c r="L5" s="11"/>
      <c r="M5" s="12"/>
      <c r="N5" s="13"/>
      <c r="O5" s="14"/>
      <c r="P5" s="10"/>
      <c r="Q5" s="11"/>
      <c r="R5" s="12"/>
      <c r="S5" s="13"/>
      <c r="T5" s="14"/>
      <c r="U5" s="14"/>
      <c r="Z5" s="9"/>
      <c r="AA5" s="9"/>
      <c r="AB5" s="9"/>
      <c r="AC5" s="9"/>
      <c r="AD5" s="9"/>
    </row>
    <row r="6" spans="1:30" s="116" customFormat="1" ht="32.25" thickBot="1" x14ac:dyDescent="0.25">
      <c r="A6" s="113" t="s">
        <v>140</v>
      </c>
      <c r="B6" s="113" t="s">
        <v>0</v>
      </c>
      <c r="C6" s="113"/>
      <c r="D6" s="113" t="s">
        <v>20</v>
      </c>
      <c r="E6" s="114" t="s">
        <v>130</v>
      </c>
      <c r="F6" s="115" t="s">
        <v>9</v>
      </c>
      <c r="H6" s="117"/>
      <c r="I6" s="117"/>
      <c r="J6" s="118"/>
      <c r="K6" s="118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7"/>
      <c r="W6" s="117"/>
      <c r="X6" s="117"/>
      <c r="Y6" s="117"/>
      <c r="Z6" s="117"/>
      <c r="AA6" s="117"/>
      <c r="AB6" s="117"/>
      <c r="AC6" s="117"/>
      <c r="AD6" s="117"/>
    </row>
    <row r="7" spans="1:30" ht="32.25" customHeight="1" thickBot="1" x14ac:dyDescent="0.3">
      <c r="A7" s="322">
        <v>1</v>
      </c>
      <c r="B7" s="365" t="s">
        <v>134</v>
      </c>
      <c r="C7" s="366"/>
      <c r="D7" s="327">
        <v>1</v>
      </c>
      <c r="E7" s="327" t="s">
        <v>146</v>
      </c>
      <c r="F7" s="328">
        <f>SUM('Colony Cove 6'!G95,'Memphis Rd'!G97)</f>
        <v>0</v>
      </c>
      <c r="J7" s="16"/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  <c r="Z7" s="9"/>
      <c r="AA7" s="9"/>
      <c r="AB7" s="9"/>
      <c r="AC7" s="9"/>
      <c r="AD7" s="9"/>
    </row>
    <row r="8" spans="1:30" s="24" customFormat="1" ht="25.5" hidden="1" customHeight="1" x14ac:dyDescent="0.25">
      <c r="A8" s="18">
        <v>1</v>
      </c>
      <c r="B8" s="323" t="s">
        <v>116</v>
      </c>
      <c r="C8" s="324"/>
      <c r="D8" s="325" t="s">
        <v>4</v>
      </c>
      <c r="E8" s="326">
        <f>'Colony Cove 6'!E8+'Memphis Rd'!E8</f>
        <v>2361</v>
      </c>
      <c r="F8" s="255" t="e">
        <f>'Colony Cove 6'!G8+'Memphis Rd'!G8</f>
        <v>#VALUE!</v>
      </c>
      <c r="H8" s="16"/>
      <c r="I8" s="16"/>
      <c r="J8" s="25"/>
      <c r="K8" s="25"/>
      <c r="L8" s="26"/>
      <c r="M8" s="26"/>
      <c r="N8" s="26"/>
      <c r="O8" s="26"/>
      <c r="P8" s="26"/>
      <c r="Q8" s="26"/>
      <c r="R8" s="26"/>
      <c r="S8" s="26"/>
      <c r="T8" s="26"/>
      <c r="U8" s="26"/>
      <c r="V8" s="16"/>
      <c r="W8" s="16"/>
      <c r="X8" s="16"/>
      <c r="Y8" s="16"/>
      <c r="Z8" s="16"/>
      <c r="AA8" s="16"/>
      <c r="AB8" s="16"/>
      <c r="AC8" s="16"/>
      <c r="AD8" s="16"/>
    </row>
    <row r="9" spans="1:30" ht="25.5" hidden="1" customHeight="1" x14ac:dyDescent="0.25">
      <c r="A9" s="18">
        <f>A8+1</f>
        <v>2</v>
      </c>
      <c r="B9" s="27" t="s">
        <v>117</v>
      </c>
      <c r="C9" s="28"/>
      <c r="D9" s="29" t="s">
        <v>2</v>
      </c>
      <c r="E9" s="22">
        <f>'Colony Cove 6'!E9+'Memphis Rd'!E9</f>
        <v>145</v>
      </c>
      <c r="F9" s="255" t="e">
        <f>'Colony Cove 6'!G9+'Memphis Rd'!G9</f>
        <v>#VALUE!</v>
      </c>
      <c r="J9" s="25"/>
      <c r="K9" s="25"/>
      <c r="L9" s="26"/>
      <c r="M9" s="26"/>
      <c r="N9" s="26"/>
      <c r="O9" s="26"/>
      <c r="P9" s="26"/>
      <c r="Q9" s="26"/>
      <c r="R9" s="26"/>
      <c r="S9" s="26"/>
      <c r="T9" s="26"/>
      <c r="U9" s="26"/>
      <c r="Z9" s="9"/>
      <c r="AA9" s="9"/>
      <c r="AB9" s="9"/>
      <c r="AC9" s="9"/>
      <c r="AD9" s="9"/>
    </row>
    <row r="10" spans="1:30" ht="25.5" hidden="1" customHeight="1" x14ac:dyDescent="0.25">
      <c r="A10" s="18">
        <f t="shared" ref="A10:A54" si="0">A9+1</f>
        <v>3</v>
      </c>
      <c r="B10" s="27" t="s">
        <v>73</v>
      </c>
      <c r="C10" s="28"/>
      <c r="D10" s="29" t="s">
        <v>3</v>
      </c>
      <c r="E10" s="22">
        <f>'Colony Cove 6'!E10+'Memphis Rd'!E10</f>
        <v>4</v>
      </c>
      <c r="F10" s="255" t="e">
        <f>'Colony Cove 6'!G10+'Memphis Rd'!G10</f>
        <v>#VALUE!</v>
      </c>
      <c r="H10" s="30"/>
      <c r="I10" s="10"/>
      <c r="J10" s="25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Z10" s="9"/>
      <c r="AA10" s="9"/>
      <c r="AB10" s="9"/>
      <c r="AC10" s="9"/>
      <c r="AD10" s="9"/>
    </row>
    <row r="11" spans="1:30" ht="25.5" hidden="1" customHeight="1" x14ac:dyDescent="0.25">
      <c r="A11" s="18">
        <f t="shared" si="0"/>
        <v>4</v>
      </c>
      <c r="B11" s="27" t="s">
        <v>18</v>
      </c>
      <c r="C11" s="28"/>
      <c r="D11" s="29" t="s">
        <v>3</v>
      </c>
      <c r="E11" s="22">
        <f>'Colony Cove 6'!E11+'Memphis Rd'!E11</f>
        <v>4</v>
      </c>
      <c r="F11" s="255" t="e">
        <f>'Colony Cove 6'!G11+'Memphis Rd'!G11</f>
        <v>#VALUE!</v>
      </c>
      <c r="I11" s="10"/>
      <c r="J11" s="25"/>
      <c r="K11" s="25"/>
      <c r="L11" s="31"/>
      <c r="M11" s="10"/>
      <c r="N11" s="10"/>
      <c r="O11" s="1"/>
      <c r="P11" s="1"/>
      <c r="Q11" s="31"/>
      <c r="R11" s="32"/>
      <c r="S11" s="33"/>
      <c r="T11" s="34"/>
      <c r="U11" s="35"/>
      <c r="Z11" s="9"/>
      <c r="AA11" s="9"/>
      <c r="AB11" s="9"/>
      <c r="AC11" s="9"/>
      <c r="AD11" s="9"/>
    </row>
    <row r="12" spans="1:30" ht="25.5" hidden="1" customHeight="1" x14ac:dyDescent="0.25">
      <c r="A12" s="18">
        <f t="shared" si="0"/>
        <v>5</v>
      </c>
      <c r="B12" s="27" t="s">
        <v>74</v>
      </c>
      <c r="C12" s="28"/>
      <c r="D12" s="29" t="s">
        <v>3</v>
      </c>
      <c r="E12" s="22">
        <f>'Colony Cove 6'!E12+'Memphis Rd'!E12</f>
        <v>7</v>
      </c>
      <c r="F12" s="255" t="e">
        <f>'Colony Cove 6'!G12+'Memphis Rd'!G12</f>
        <v>#VALUE!</v>
      </c>
      <c r="H12" s="36"/>
      <c r="I12" s="30"/>
      <c r="J12" s="25"/>
      <c r="K12" s="25"/>
      <c r="L12" s="37"/>
      <c r="M12" s="10"/>
      <c r="O12" s="1"/>
      <c r="P12" s="1"/>
      <c r="Q12" s="38"/>
      <c r="R12" s="33"/>
      <c r="S12" s="33"/>
      <c r="T12" s="34"/>
      <c r="U12" s="35"/>
      <c r="Z12" s="9"/>
      <c r="AA12" s="9"/>
      <c r="AB12" s="9"/>
      <c r="AC12" s="9"/>
      <c r="AD12" s="9"/>
    </row>
    <row r="13" spans="1:30" ht="25.5" hidden="1" customHeight="1" x14ac:dyDescent="0.25">
      <c r="A13" s="18">
        <f t="shared" si="0"/>
        <v>6</v>
      </c>
      <c r="B13" s="27" t="s">
        <v>94</v>
      </c>
      <c r="C13" s="28"/>
      <c r="D13" s="29" t="s">
        <v>8</v>
      </c>
      <c r="E13" s="22">
        <f>'Colony Cove 6'!E13+'Memphis Rd'!E13</f>
        <v>1</v>
      </c>
      <c r="F13" s="255" t="e">
        <f>'Colony Cove 6'!G13+'Memphis Rd'!G13</f>
        <v>#VALUE!</v>
      </c>
      <c r="H13" s="38"/>
      <c r="I13" s="30"/>
      <c r="J13" s="25"/>
      <c r="K13" s="25"/>
      <c r="L13" s="37"/>
      <c r="M13" s="10"/>
      <c r="N13" s="10"/>
      <c r="O13" s="1"/>
      <c r="P13" s="1"/>
      <c r="Q13" s="38"/>
      <c r="R13" s="33"/>
      <c r="S13" s="33"/>
      <c r="T13" s="39"/>
      <c r="U13" s="35"/>
      <c r="Z13" s="9"/>
      <c r="AA13" s="9"/>
      <c r="AB13" s="9"/>
      <c r="AC13" s="9"/>
      <c r="AD13" s="9"/>
    </row>
    <row r="14" spans="1:30" ht="25.5" hidden="1" customHeight="1" x14ac:dyDescent="0.25">
      <c r="A14" s="18">
        <f t="shared" si="0"/>
        <v>7</v>
      </c>
      <c r="B14" s="27" t="s">
        <v>90</v>
      </c>
      <c r="C14" s="28"/>
      <c r="D14" s="29" t="s">
        <v>3</v>
      </c>
      <c r="E14" s="22">
        <f>'Colony Cove 6'!E14+'Memphis Rd'!E14</f>
        <v>2</v>
      </c>
      <c r="F14" s="255" t="e">
        <f>'Colony Cove 6'!G14+'Memphis Rd'!G14</f>
        <v>#VALUE!</v>
      </c>
      <c r="G14" s="40"/>
      <c r="H14" s="38"/>
      <c r="J14" s="25"/>
      <c r="K14" s="25"/>
      <c r="L14" s="37"/>
      <c r="M14" s="10"/>
      <c r="N14" s="10"/>
      <c r="O14" s="1"/>
      <c r="P14" s="1"/>
      <c r="Q14" s="38"/>
      <c r="R14" s="33"/>
      <c r="S14" s="33"/>
      <c r="T14" s="34"/>
      <c r="U14" s="35"/>
      <c r="Z14" s="9"/>
      <c r="AA14" s="9"/>
      <c r="AB14" s="9"/>
      <c r="AC14" s="9"/>
      <c r="AD14" s="9"/>
    </row>
    <row r="15" spans="1:30" ht="25.5" hidden="1" customHeight="1" x14ac:dyDescent="0.25">
      <c r="A15" s="18">
        <f t="shared" si="0"/>
        <v>8</v>
      </c>
      <c r="B15" s="27" t="s">
        <v>114</v>
      </c>
      <c r="C15" s="28"/>
      <c r="D15" s="29" t="s">
        <v>3</v>
      </c>
      <c r="E15" s="22">
        <f>'Colony Cove 6'!E15+'Memphis Rd'!E15</f>
        <v>2</v>
      </c>
      <c r="F15" s="255" t="e">
        <f>'Colony Cove 6'!G15+'Memphis Rd'!G15</f>
        <v>#VALUE!</v>
      </c>
      <c r="G15" s="40"/>
      <c r="H15" s="38"/>
      <c r="I15" s="41"/>
      <c r="J15" s="25"/>
      <c r="K15" s="25"/>
      <c r="L15" s="37"/>
      <c r="M15" s="10"/>
      <c r="N15" s="10"/>
      <c r="O15" s="1"/>
      <c r="P15" s="1"/>
      <c r="Q15" s="38"/>
      <c r="R15" s="33"/>
      <c r="S15" s="33"/>
      <c r="T15" s="34"/>
      <c r="U15" s="35"/>
      <c r="Z15" s="9"/>
      <c r="AA15" s="9"/>
      <c r="AB15" s="9"/>
      <c r="AC15" s="9"/>
      <c r="AD15" s="9"/>
    </row>
    <row r="16" spans="1:30" ht="25.5" hidden="1" customHeight="1" x14ac:dyDescent="0.25">
      <c r="A16" s="18">
        <f>A15+1</f>
        <v>9</v>
      </c>
      <c r="B16" s="27" t="s">
        <v>15</v>
      </c>
      <c r="C16" s="28"/>
      <c r="D16" s="29" t="s">
        <v>2</v>
      </c>
      <c r="E16" s="22">
        <f>'Colony Cove 6'!E16+'Memphis Rd'!E16</f>
        <v>105</v>
      </c>
      <c r="F16" s="255" t="e">
        <f>'Colony Cove 6'!G16+'Memphis Rd'!G16</f>
        <v>#VALUE!</v>
      </c>
      <c r="G16" s="40"/>
      <c r="H16" s="38"/>
      <c r="I16" s="1"/>
      <c r="J16" s="25"/>
      <c r="K16" s="25"/>
      <c r="L16" s="37"/>
      <c r="M16" s="10"/>
      <c r="N16" s="10"/>
      <c r="O16" s="1"/>
      <c r="P16" s="1"/>
      <c r="Q16" s="38"/>
      <c r="R16" s="33"/>
      <c r="S16" s="33"/>
      <c r="T16" s="34"/>
      <c r="U16" s="35"/>
      <c r="Z16" s="9"/>
      <c r="AA16" s="9"/>
      <c r="AB16" s="9"/>
      <c r="AC16" s="9"/>
      <c r="AD16" s="9"/>
    </row>
    <row r="17" spans="1:30" ht="25.5" hidden="1" customHeight="1" x14ac:dyDescent="0.25">
      <c r="A17" s="18">
        <f t="shared" si="0"/>
        <v>10</v>
      </c>
      <c r="B17" s="27" t="s">
        <v>86</v>
      </c>
      <c r="C17" s="28"/>
      <c r="D17" s="29" t="s">
        <v>4</v>
      </c>
      <c r="E17" s="22">
        <f>'Colony Cove 6'!E17+'Memphis Rd'!E17</f>
        <v>2361</v>
      </c>
      <c r="F17" s="255" t="e">
        <f>'Colony Cove 6'!G17+'Memphis Rd'!G17</f>
        <v>#VALUE!</v>
      </c>
      <c r="G17" s="40"/>
      <c r="H17" s="38"/>
      <c r="I17" s="1"/>
      <c r="J17" s="25"/>
      <c r="K17" s="25"/>
      <c r="L17" s="37"/>
      <c r="M17" s="42"/>
      <c r="N17" s="1"/>
      <c r="O17" s="1"/>
      <c r="P17" s="1"/>
      <c r="Q17" s="38"/>
      <c r="R17" s="33"/>
      <c r="S17" s="33"/>
      <c r="T17" s="34"/>
      <c r="U17" s="35"/>
      <c r="Z17" s="9"/>
      <c r="AA17" s="9"/>
      <c r="AB17" s="9"/>
      <c r="AC17" s="9"/>
      <c r="AD17" s="9"/>
    </row>
    <row r="18" spans="1:30" ht="25.5" hidden="1" customHeight="1" x14ac:dyDescent="0.25">
      <c r="A18" s="18">
        <f t="shared" si="0"/>
        <v>11</v>
      </c>
      <c r="B18" s="43" t="s">
        <v>91</v>
      </c>
      <c r="C18" s="44"/>
      <c r="D18" s="45" t="s">
        <v>4</v>
      </c>
      <c r="E18" s="22">
        <f>'Colony Cove 6'!E18+'Memphis Rd'!E18</f>
        <v>2399</v>
      </c>
      <c r="F18" s="255" t="e">
        <f>'Colony Cove 6'!G18+'Memphis Rd'!G18</f>
        <v>#VALUE!</v>
      </c>
      <c r="G18" s="40"/>
      <c r="H18" s="38"/>
      <c r="I18" s="1"/>
      <c r="J18" s="25"/>
      <c r="K18" s="25"/>
      <c r="L18" s="37"/>
      <c r="M18" s="42"/>
      <c r="N18" s="1"/>
      <c r="O18" s="1"/>
      <c r="P18" s="1"/>
      <c r="Q18" s="38"/>
      <c r="R18" s="33"/>
      <c r="S18" s="33"/>
      <c r="T18" s="34"/>
      <c r="U18" s="35"/>
      <c r="Z18" s="9"/>
      <c r="AA18" s="9"/>
      <c r="AB18" s="9"/>
      <c r="AC18" s="9"/>
      <c r="AD18" s="9"/>
    </row>
    <row r="19" spans="1:30" ht="25.5" hidden="1" customHeight="1" x14ac:dyDescent="0.25">
      <c r="A19" s="18">
        <f t="shared" si="0"/>
        <v>12</v>
      </c>
      <c r="B19" s="46" t="s">
        <v>14</v>
      </c>
      <c r="C19" s="47"/>
      <c r="D19" s="29" t="s">
        <v>3</v>
      </c>
      <c r="E19" s="22">
        <f>'Colony Cove 6'!E19+'Memphis Rd'!E19</f>
        <v>2</v>
      </c>
      <c r="F19" s="255" t="e">
        <f>'Colony Cove 6'!G19+'Memphis Rd'!G19</f>
        <v>#VALUE!</v>
      </c>
      <c r="H19" s="38"/>
      <c r="I19" s="1"/>
      <c r="J19" s="25"/>
      <c r="K19" s="25"/>
      <c r="L19" s="37"/>
      <c r="M19" s="42"/>
      <c r="N19" s="1"/>
      <c r="O19" s="1"/>
      <c r="P19" s="1"/>
      <c r="Q19" s="38"/>
      <c r="R19" s="33"/>
      <c r="S19" s="33"/>
      <c r="T19" s="34"/>
      <c r="U19" s="35"/>
      <c r="Z19" s="9"/>
      <c r="AA19" s="9"/>
      <c r="AB19" s="9"/>
      <c r="AC19" s="9"/>
      <c r="AD19" s="9"/>
    </row>
    <row r="20" spans="1:30" ht="25.5" hidden="1" customHeight="1" x14ac:dyDescent="0.25">
      <c r="A20" s="18">
        <f t="shared" si="0"/>
        <v>13</v>
      </c>
      <c r="B20" s="27" t="s">
        <v>78</v>
      </c>
      <c r="C20" s="28"/>
      <c r="D20" s="29" t="s">
        <v>3</v>
      </c>
      <c r="E20" s="22">
        <f>'Colony Cove 6'!E20+'Memphis Rd'!E20</f>
        <v>6</v>
      </c>
      <c r="F20" s="255" t="e">
        <f>'Colony Cove 6'!G20+'Memphis Rd'!G20</f>
        <v>#VALUE!</v>
      </c>
      <c r="H20" s="48"/>
      <c r="J20" s="25"/>
      <c r="K20" s="25"/>
      <c r="L20" s="49"/>
      <c r="O20" s="50"/>
      <c r="P20" s="2"/>
      <c r="Q20" s="51"/>
      <c r="R20" s="2"/>
      <c r="S20" s="38"/>
      <c r="Z20" s="9"/>
      <c r="AA20" s="9"/>
      <c r="AB20" s="9"/>
      <c r="AC20" s="9"/>
      <c r="AD20" s="9"/>
    </row>
    <row r="21" spans="1:30" ht="25.5" hidden="1" customHeight="1" x14ac:dyDescent="0.25">
      <c r="A21" s="18">
        <f t="shared" si="0"/>
        <v>14</v>
      </c>
      <c r="B21" s="27" t="s">
        <v>75</v>
      </c>
      <c r="C21" s="28"/>
      <c r="D21" s="29" t="s">
        <v>3</v>
      </c>
      <c r="E21" s="22">
        <f>'Colony Cove 6'!E21+'Memphis Rd'!E21</f>
        <v>4</v>
      </c>
      <c r="F21" s="255" t="e">
        <f>'Colony Cove 6'!G21+'Memphis Rd'!G21</f>
        <v>#VALUE!</v>
      </c>
      <c r="H21" s="10"/>
      <c r="J21" s="25"/>
      <c r="K21" s="25"/>
      <c r="L21" s="49"/>
      <c r="O21" s="51"/>
      <c r="P21" s="52"/>
      <c r="Q21" s="52"/>
      <c r="R21" s="52"/>
      <c r="S21" s="52"/>
      <c r="T21" s="33"/>
      <c r="U21" s="33"/>
      <c r="Z21" s="9"/>
      <c r="AA21" s="9"/>
      <c r="AB21" s="9"/>
      <c r="AC21" s="9"/>
      <c r="AD21" s="9"/>
    </row>
    <row r="22" spans="1:30" ht="25.5" hidden="1" customHeight="1" x14ac:dyDescent="0.25">
      <c r="A22" s="18">
        <f t="shared" si="0"/>
        <v>15</v>
      </c>
      <c r="B22" s="27" t="s">
        <v>76</v>
      </c>
      <c r="C22" s="28"/>
      <c r="D22" s="29" t="s">
        <v>3</v>
      </c>
      <c r="E22" s="22">
        <f>'Colony Cove 6'!E22+'Memphis Rd'!E22</f>
        <v>2</v>
      </c>
      <c r="F22" s="255" t="e">
        <f>'Colony Cove 6'!G22+'Memphis Rd'!G22</f>
        <v>#VALUE!</v>
      </c>
      <c r="H22" s="53"/>
      <c r="I22" s="30"/>
      <c r="J22" s="25"/>
      <c r="K22" s="25"/>
      <c r="O22" s="52"/>
      <c r="P22" s="50"/>
      <c r="Q22" s="50"/>
      <c r="R22" s="50"/>
      <c r="S22" s="50"/>
      <c r="T22" s="33"/>
      <c r="U22" s="33"/>
      <c r="Z22" s="9"/>
      <c r="AA22" s="9"/>
      <c r="AB22" s="9"/>
      <c r="AC22" s="9"/>
      <c r="AD22" s="9"/>
    </row>
    <row r="23" spans="1:30" ht="25.5" hidden="1" customHeight="1" x14ac:dyDescent="0.25">
      <c r="A23" s="231">
        <f t="shared" si="0"/>
        <v>16</v>
      </c>
      <c r="B23" s="236" t="s">
        <v>49</v>
      </c>
      <c r="C23" s="237"/>
      <c r="D23" s="54"/>
      <c r="E23" s="55"/>
      <c r="F23" s="256">
        <f>'Colony Cove 6'!G23+'Memphis Rd'!G23</f>
        <v>0</v>
      </c>
      <c r="H23" s="53"/>
      <c r="I23" s="30"/>
      <c r="J23" s="25"/>
      <c r="K23" s="25"/>
      <c r="L23" s="49"/>
      <c r="O23" s="52"/>
      <c r="P23" s="52"/>
      <c r="Q23" s="52"/>
      <c r="R23" s="52"/>
      <c r="S23" s="52"/>
      <c r="T23" s="33"/>
      <c r="U23" s="33"/>
      <c r="Z23" s="9"/>
      <c r="AA23" s="9"/>
      <c r="AB23" s="9"/>
      <c r="AC23" s="9"/>
      <c r="AD23" s="9"/>
    </row>
    <row r="24" spans="1:30" ht="25.5" hidden="1" customHeight="1" x14ac:dyDescent="0.25">
      <c r="A24" s="56">
        <f>A23+0.1</f>
        <v>16.100000000000001</v>
      </c>
      <c r="B24" s="57" t="s">
        <v>77</v>
      </c>
      <c r="C24" s="58"/>
      <c r="D24" s="29" t="s">
        <v>2</v>
      </c>
      <c r="E24" s="22">
        <f>'Colony Cove 6'!E24+'Memphis Rd'!E24</f>
        <v>20</v>
      </c>
      <c r="F24" s="255" t="e">
        <f>'Colony Cove 6'!G24+'Memphis Rd'!G24</f>
        <v>#VALUE!</v>
      </c>
      <c r="H24" s="38"/>
      <c r="I24" s="30"/>
      <c r="J24" s="25"/>
      <c r="K24" s="25"/>
      <c r="L24" s="49"/>
      <c r="O24" s="51"/>
      <c r="P24" s="52"/>
      <c r="Q24" s="52"/>
      <c r="R24" s="52"/>
      <c r="S24" s="52"/>
      <c r="T24" s="33"/>
      <c r="U24" s="33"/>
      <c r="Z24" s="9"/>
      <c r="AA24" s="9"/>
      <c r="AB24" s="9"/>
      <c r="AC24" s="9"/>
      <c r="AD24" s="9"/>
    </row>
    <row r="25" spans="1:30" ht="25.5" hidden="1" customHeight="1" x14ac:dyDescent="0.25">
      <c r="A25" s="56">
        <f>A24+0.1</f>
        <v>16.200000000000003</v>
      </c>
      <c r="B25" s="27" t="s">
        <v>82</v>
      </c>
      <c r="C25" s="28"/>
      <c r="D25" s="29" t="s">
        <v>2</v>
      </c>
      <c r="E25" s="22">
        <f>'Colony Cove 6'!E25+'Memphis Rd'!E25</f>
        <v>134</v>
      </c>
      <c r="F25" s="255" t="e">
        <f>'Colony Cove 6'!G25+'Memphis Rd'!G25</f>
        <v>#VALUE!</v>
      </c>
      <c r="J25" s="25"/>
      <c r="K25" s="25"/>
      <c r="L25" s="49"/>
      <c r="Z25" s="9"/>
      <c r="AA25" s="9"/>
      <c r="AB25" s="9"/>
      <c r="AC25" s="9"/>
      <c r="AD25" s="9"/>
    </row>
    <row r="26" spans="1:30" ht="25.5" hidden="1" customHeight="1" x14ac:dyDescent="0.25">
      <c r="A26" s="56">
        <f>A25+0.1</f>
        <v>16.300000000000004</v>
      </c>
      <c r="B26" s="57" t="s">
        <v>122</v>
      </c>
      <c r="C26" s="58"/>
      <c r="D26" s="29" t="s">
        <v>2</v>
      </c>
      <c r="E26" s="22">
        <f>'Colony Cove 6'!E26+'Memphis Rd'!E26</f>
        <v>56</v>
      </c>
      <c r="F26" s="255" t="e">
        <f>'Colony Cove 6'!G26+'Memphis Rd'!G26</f>
        <v>#VALUE!</v>
      </c>
      <c r="J26" s="25"/>
      <c r="K26" s="25"/>
      <c r="L26" s="49"/>
      <c r="Z26" s="9"/>
      <c r="AA26" s="9"/>
      <c r="AB26" s="9"/>
      <c r="AC26" s="9"/>
      <c r="AD26" s="9"/>
    </row>
    <row r="27" spans="1:30" ht="25.5" hidden="1" customHeight="1" x14ac:dyDescent="0.25">
      <c r="A27" s="231">
        <f>A23+1</f>
        <v>17</v>
      </c>
      <c r="B27" s="236" t="s">
        <v>10</v>
      </c>
      <c r="C27" s="237"/>
      <c r="D27" s="54"/>
      <c r="E27" s="55"/>
      <c r="F27" s="256">
        <f>'Colony Cove 6'!G27+'Memphis Rd'!G27</f>
        <v>0</v>
      </c>
      <c r="H27" s="10"/>
      <c r="J27" s="25"/>
      <c r="K27" s="25"/>
      <c r="Z27" s="9"/>
      <c r="AA27" s="9"/>
      <c r="AB27" s="9"/>
      <c r="AC27" s="9"/>
      <c r="AD27" s="9"/>
    </row>
    <row r="28" spans="1:30" ht="25.5" hidden="1" customHeight="1" x14ac:dyDescent="0.25">
      <c r="A28" s="56">
        <f>A27+0.1</f>
        <v>17.100000000000001</v>
      </c>
      <c r="B28" s="57" t="s">
        <v>53</v>
      </c>
      <c r="C28" s="58"/>
      <c r="D28" s="29" t="s">
        <v>3</v>
      </c>
      <c r="E28" s="22">
        <f>'Colony Cove 6'!E28+'Memphis Rd'!E28</f>
        <v>4</v>
      </c>
      <c r="F28" s="255" t="e">
        <f>'Colony Cove 6'!G28+'Memphis Rd'!G28</f>
        <v>#VALUE!</v>
      </c>
      <c r="H28" s="48"/>
      <c r="J28" s="25"/>
      <c r="K28" s="25"/>
      <c r="N28" s="59"/>
      <c r="O28" s="60"/>
      <c r="P28" s="2"/>
      <c r="Q28" s="51"/>
      <c r="R28" s="2"/>
      <c r="S28" s="38"/>
      <c r="Z28" s="9"/>
      <c r="AA28" s="9"/>
      <c r="AB28" s="9"/>
      <c r="AC28" s="9"/>
      <c r="AD28" s="9"/>
    </row>
    <row r="29" spans="1:30" ht="25.5" hidden="1" customHeight="1" x14ac:dyDescent="0.25">
      <c r="A29" s="56">
        <f t="shared" ref="A29:A30" si="1">A28+0.1</f>
        <v>17.200000000000003</v>
      </c>
      <c r="B29" s="57" t="s">
        <v>61</v>
      </c>
      <c r="C29" s="58"/>
      <c r="D29" s="29" t="s">
        <v>3</v>
      </c>
      <c r="E29" s="22">
        <f>'Colony Cove 6'!E29+'Memphis Rd'!E29</f>
        <v>4</v>
      </c>
      <c r="F29" s="255" t="e">
        <f>'Colony Cove 6'!G29+'Memphis Rd'!G29</f>
        <v>#VALUE!</v>
      </c>
      <c r="H29" s="53"/>
      <c r="I29" s="30"/>
      <c r="J29" s="25"/>
      <c r="K29" s="25"/>
      <c r="L29" s="49"/>
      <c r="O29" s="52"/>
      <c r="P29" s="50"/>
      <c r="Q29" s="50"/>
      <c r="R29" s="50"/>
      <c r="S29" s="50"/>
      <c r="T29" s="38"/>
      <c r="U29" s="38"/>
      <c r="Z29" s="9"/>
      <c r="AA29" s="9"/>
      <c r="AB29" s="9"/>
      <c r="AC29" s="9"/>
      <c r="AD29" s="9"/>
    </row>
    <row r="30" spans="1:30" ht="25.5" hidden="1" customHeight="1" x14ac:dyDescent="0.25">
      <c r="A30" s="56">
        <f t="shared" si="1"/>
        <v>17.300000000000004</v>
      </c>
      <c r="B30" s="57" t="s">
        <v>54</v>
      </c>
      <c r="C30" s="58"/>
      <c r="D30" s="29" t="s">
        <v>3</v>
      </c>
      <c r="E30" s="22">
        <f>'Colony Cove 6'!E30+'Memphis Rd'!E30</f>
        <v>4</v>
      </c>
      <c r="F30" s="255" t="e">
        <f>'Colony Cove 6'!G30+'Memphis Rd'!G30</f>
        <v>#VALUE!</v>
      </c>
      <c r="H30" s="53"/>
      <c r="I30" s="30"/>
      <c r="J30" s="25"/>
      <c r="K30" s="25"/>
      <c r="L30" s="49"/>
      <c r="O30" s="52"/>
      <c r="P30" s="52"/>
      <c r="Q30" s="52"/>
      <c r="R30" s="52"/>
      <c r="S30" s="52"/>
      <c r="T30" s="52"/>
      <c r="U30" s="52"/>
      <c r="Z30" s="9"/>
      <c r="AA30" s="9"/>
      <c r="AB30" s="9"/>
      <c r="AC30" s="9"/>
      <c r="AD30" s="9"/>
    </row>
    <row r="31" spans="1:30" ht="25.5" hidden="1" customHeight="1" x14ac:dyDescent="0.25">
      <c r="A31" s="56">
        <f t="shared" ref="A31:A34" si="2">A30+0.1</f>
        <v>17.400000000000006</v>
      </c>
      <c r="B31" s="57" t="s">
        <v>55</v>
      </c>
      <c r="C31" s="58"/>
      <c r="D31" s="29" t="s">
        <v>3</v>
      </c>
      <c r="E31" s="22">
        <f>'Colony Cove 6'!E31+'Memphis Rd'!E31</f>
        <v>2</v>
      </c>
      <c r="F31" s="255" t="e">
        <f>'Colony Cove 6'!G31+'Memphis Rd'!G31</f>
        <v>#VALUE!</v>
      </c>
      <c r="H31" s="38"/>
      <c r="I31" s="30"/>
      <c r="J31" s="25"/>
      <c r="K31" s="25"/>
      <c r="L31" s="49"/>
      <c r="O31" s="51"/>
      <c r="P31" s="52"/>
      <c r="Q31" s="52"/>
      <c r="R31" s="52"/>
      <c r="S31" s="52"/>
      <c r="T31" s="52"/>
      <c r="U31" s="52"/>
      <c r="Z31" s="9"/>
      <c r="AA31" s="9"/>
      <c r="AB31" s="9"/>
      <c r="AC31" s="9"/>
      <c r="AD31" s="9"/>
    </row>
    <row r="32" spans="1:30" ht="25.5" hidden="1" customHeight="1" x14ac:dyDescent="0.25">
      <c r="A32" s="56">
        <f t="shared" si="2"/>
        <v>17.500000000000007</v>
      </c>
      <c r="B32" s="57" t="s">
        <v>56</v>
      </c>
      <c r="C32" s="58"/>
      <c r="D32" s="29" t="s">
        <v>3</v>
      </c>
      <c r="E32" s="22">
        <f>'Colony Cove 6'!E32+'Memphis Rd'!E32</f>
        <v>2</v>
      </c>
      <c r="F32" s="255" t="e">
        <f>'Colony Cove 6'!G32+'Memphis Rd'!G32</f>
        <v>#VALUE!</v>
      </c>
      <c r="H32" s="38"/>
      <c r="I32" s="30"/>
      <c r="J32" s="25"/>
      <c r="K32" s="25"/>
      <c r="L32" s="49"/>
      <c r="O32" s="51"/>
      <c r="P32" s="52"/>
      <c r="Q32" s="52"/>
      <c r="R32" s="52"/>
      <c r="S32" s="52"/>
      <c r="T32" s="52"/>
      <c r="U32" s="52"/>
      <c r="Z32" s="9"/>
      <c r="AA32" s="9"/>
      <c r="AB32" s="9"/>
      <c r="AC32" s="9"/>
      <c r="AD32" s="9"/>
    </row>
    <row r="33" spans="1:30" ht="25.5" hidden="1" customHeight="1" x14ac:dyDescent="0.25">
      <c r="A33" s="56">
        <f t="shared" si="2"/>
        <v>17.600000000000009</v>
      </c>
      <c r="B33" s="57" t="s">
        <v>57</v>
      </c>
      <c r="C33" s="58"/>
      <c r="D33" s="29" t="s">
        <v>3</v>
      </c>
      <c r="E33" s="22">
        <f>'Colony Cove 6'!E33+'Memphis Rd'!E33</f>
        <v>7</v>
      </c>
      <c r="F33" s="255" t="e">
        <f>'Colony Cove 6'!G33+'Memphis Rd'!G33</f>
        <v>#VALUE!</v>
      </c>
      <c r="H33" s="10"/>
      <c r="I33" s="30"/>
      <c r="J33" s="25"/>
      <c r="K33" s="25"/>
      <c r="L33" s="49"/>
      <c r="O33" s="51"/>
      <c r="P33" s="52"/>
      <c r="Q33" s="52"/>
      <c r="R33" s="52"/>
      <c r="S33" s="52"/>
      <c r="T33" s="52"/>
      <c r="U33" s="52"/>
      <c r="Z33" s="9"/>
      <c r="AA33" s="9"/>
      <c r="AB33" s="9"/>
      <c r="AC33" s="9"/>
      <c r="AD33" s="9"/>
    </row>
    <row r="34" spans="1:30" ht="25.5" hidden="1" customHeight="1" x14ac:dyDescent="0.25">
      <c r="A34" s="56">
        <f t="shared" si="2"/>
        <v>17.70000000000001</v>
      </c>
      <c r="B34" s="57" t="s">
        <v>97</v>
      </c>
      <c r="C34" s="58"/>
      <c r="D34" s="29" t="s">
        <v>3</v>
      </c>
      <c r="E34" s="22">
        <f>'Colony Cove 6'!E34+'Memphis Rd'!E34</f>
        <v>2</v>
      </c>
      <c r="F34" s="255" t="e">
        <f>'Colony Cove 6'!G34+'Memphis Rd'!G34</f>
        <v>#VALUE!</v>
      </c>
      <c r="H34" s="10"/>
      <c r="I34" s="30"/>
      <c r="J34" s="25"/>
      <c r="K34" s="25"/>
      <c r="L34" s="49"/>
      <c r="O34" s="51"/>
      <c r="P34" s="52"/>
      <c r="Q34" s="52"/>
      <c r="R34" s="52"/>
      <c r="S34" s="52"/>
      <c r="T34" s="52"/>
      <c r="U34" s="52"/>
      <c r="Z34" s="9"/>
      <c r="AA34" s="9"/>
      <c r="AB34" s="9"/>
      <c r="AC34" s="9"/>
      <c r="AD34" s="9"/>
    </row>
    <row r="35" spans="1:30" ht="25.5" hidden="1" customHeight="1" x14ac:dyDescent="0.25">
      <c r="A35" s="18">
        <f>A27+1</f>
        <v>18</v>
      </c>
      <c r="B35" s="27" t="s">
        <v>92</v>
      </c>
      <c r="C35" s="28"/>
      <c r="D35" s="29" t="s">
        <v>3</v>
      </c>
      <c r="E35" s="22">
        <f>'Colony Cove 6'!E35+'Memphis Rd'!E35</f>
        <v>2</v>
      </c>
      <c r="F35" s="255" t="e">
        <f>'Colony Cove 6'!G35+'Memphis Rd'!G35</f>
        <v>#VALUE!</v>
      </c>
      <c r="H35" s="10"/>
      <c r="I35" s="30"/>
      <c r="J35" s="25"/>
      <c r="K35" s="25"/>
      <c r="O35" s="51"/>
      <c r="P35" s="52"/>
      <c r="Q35" s="52"/>
      <c r="R35" s="52"/>
      <c r="S35" s="52"/>
      <c r="T35" s="52"/>
      <c r="U35" s="52"/>
      <c r="Z35" s="9"/>
      <c r="AA35" s="9"/>
      <c r="AB35" s="9"/>
      <c r="AC35" s="9"/>
      <c r="AD35" s="9"/>
    </row>
    <row r="36" spans="1:30" ht="25.5" hidden="1" customHeight="1" x14ac:dyDescent="0.25">
      <c r="A36" s="18">
        <f t="shared" si="0"/>
        <v>19</v>
      </c>
      <c r="B36" s="27" t="s">
        <v>19</v>
      </c>
      <c r="C36" s="28"/>
      <c r="D36" s="29" t="s">
        <v>3</v>
      </c>
      <c r="E36" s="22">
        <f>'Colony Cove 6'!E36+'Memphis Rd'!E36</f>
        <v>8</v>
      </c>
      <c r="F36" s="255" t="e">
        <f>'Colony Cove 6'!G36+'Memphis Rd'!G36</f>
        <v>#VALUE!</v>
      </c>
      <c r="H36" s="10"/>
      <c r="J36" s="25"/>
      <c r="K36" s="25"/>
      <c r="Z36" s="9"/>
      <c r="AA36" s="9"/>
      <c r="AB36" s="9"/>
      <c r="AC36" s="9"/>
      <c r="AD36" s="9"/>
    </row>
    <row r="37" spans="1:30" ht="25.5" hidden="1" customHeight="1" x14ac:dyDescent="0.25">
      <c r="A37" s="18">
        <f t="shared" si="0"/>
        <v>20</v>
      </c>
      <c r="B37" s="46" t="s">
        <v>62</v>
      </c>
      <c r="C37" s="47"/>
      <c r="D37" s="61" t="s">
        <v>3</v>
      </c>
      <c r="E37" s="22">
        <f>'Colony Cove 6'!E37+'Memphis Rd'!E37</f>
        <v>2</v>
      </c>
      <c r="F37" s="255" t="e">
        <f>'Colony Cove 6'!G37+'Memphis Rd'!G37</f>
        <v>#VALUE!</v>
      </c>
      <c r="G37" s="62"/>
      <c r="H37" s="10"/>
      <c r="J37" s="25"/>
      <c r="K37" s="25"/>
      <c r="Z37" s="9"/>
      <c r="AA37" s="9"/>
      <c r="AB37" s="9"/>
      <c r="AC37" s="9"/>
      <c r="AD37" s="9"/>
    </row>
    <row r="38" spans="1:30" ht="25.5" hidden="1" customHeight="1" x14ac:dyDescent="0.25">
      <c r="A38" s="18">
        <f t="shared" si="0"/>
        <v>21</v>
      </c>
      <c r="B38" s="46" t="s">
        <v>63</v>
      </c>
      <c r="C38" s="47"/>
      <c r="D38" s="61" t="s">
        <v>3</v>
      </c>
      <c r="E38" s="22">
        <f>'Colony Cove 6'!E38+'Memphis Rd'!E38</f>
        <v>2</v>
      </c>
      <c r="F38" s="255" t="e">
        <f>'Colony Cove 6'!G38+'Memphis Rd'!G38</f>
        <v>#VALUE!</v>
      </c>
      <c r="G38" s="63"/>
      <c r="H38" s="48"/>
      <c r="J38" s="25"/>
      <c r="K38" s="25"/>
      <c r="Z38" s="9"/>
      <c r="AA38" s="9"/>
      <c r="AB38" s="9"/>
      <c r="AC38" s="9"/>
      <c r="AD38" s="9"/>
    </row>
    <row r="39" spans="1:30" ht="25.5" hidden="1" customHeight="1" x14ac:dyDescent="0.25">
      <c r="A39" s="231">
        <f t="shared" si="0"/>
        <v>22</v>
      </c>
      <c r="B39" s="238" t="s">
        <v>87</v>
      </c>
      <c r="C39" s="239"/>
      <c r="D39" s="54"/>
      <c r="E39" s="55"/>
      <c r="F39" s="256">
        <f>'Colony Cove 6'!G39+'Memphis Rd'!G39</f>
        <v>0</v>
      </c>
      <c r="G39" s="64"/>
      <c r="H39" s="10"/>
      <c r="J39" s="25"/>
      <c r="K39" s="25"/>
      <c r="L39" s="49"/>
      <c r="Z39" s="9"/>
      <c r="AA39" s="9"/>
      <c r="AB39" s="9"/>
      <c r="AC39" s="9"/>
      <c r="AD39" s="9"/>
    </row>
    <row r="40" spans="1:30" ht="25.5" hidden="1" customHeight="1" x14ac:dyDescent="0.25">
      <c r="A40" s="56">
        <f>A39+0.1</f>
        <v>22.1</v>
      </c>
      <c r="B40" s="46" t="s">
        <v>65</v>
      </c>
      <c r="C40" s="47"/>
      <c r="D40" s="29" t="s">
        <v>26</v>
      </c>
      <c r="E40" s="22">
        <f>'Colony Cove 6'!E40+'Memphis Rd'!E40</f>
        <v>2</v>
      </c>
      <c r="F40" s="255" t="e">
        <f>'Colony Cove 6'!G40+'Memphis Rd'!G40</f>
        <v>#VALUE!</v>
      </c>
      <c r="H40" s="53"/>
      <c r="I40" s="30"/>
      <c r="J40" s="25"/>
      <c r="K40" s="25"/>
      <c r="L40" s="49"/>
      <c r="Z40" s="9"/>
      <c r="AA40" s="9"/>
      <c r="AB40" s="9"/>
      <c r="AC40" s="9"/>
      <c r="AD40" s="9"/>
    </row>
    <row r="41" spans="1:30" ht="25.5" hidden="1" customHeight="1" x14ac:dyDescent="0.25">
      <c r="A41" s="56">
        <f t="shared" ref="A41" si="3">A40+0.1</f>
        <v>22.200000000000003</v>
      </c>
      <c r="B41" s="46" t="s">
        <v>64</v>
      </c>
      <c r="C41" s="47"/>
      <c r="D41" s="29" t="s">
        <v>26</v>
      </c>
      <c r="E41" s="22">
        <f>'Colony Cove 6'!E41+'Memphis Rd'!E41</f>
        <v>6</v>
      </c>
      <c r="F41" s="255" t="e">
        <f>'Colony Cove 6'!G41+'Memphis Rd'!G41</f>
        <v>#VALUE!</v>
      </c>
      <c r="H41" s="53"/>
      <c r="I41" s="30"/>
      <c r="J41" s="25"/>
      <c r="K41" s="25"/>
      <c r="L41" s="49"/>
    </row>
    <row r="42" spans="1:30" ht="25.5" hidden="1" customHeight="1" x14ac:dyDescent="0.25">
      <c r="A42" s="18">
        <f>A39+1</f>
        <v>23</v>
      </c>
      <c r="B42" s="27" t="s">
        <v>79</v>
      </c>
      <c r="C42" s="28"/>
      <c r="D42" s="29" t="s">
        <v>3</v>
      </c>
      <c r="E42" s="22">
        <f>'Colony Cove 6'!E42+'Memphis Rd'!E42</f>
        <v>2</v>
      </c>
      <c r="F42" s="255" t="e">
        <f>'Colony Cove 6'!G42+'Memphis Rd'!G42</f>
        <v>#VALUE!</v>
      </c>
      <c r="H42" s="38"/>
      <c r="I42" s="30"/>
      <c r="J42" s="25"/>
      <c r="K42" s="25"/>
      <c r="L42" s="49"/>
    </row>
    <row r="43" spans="1:30" ht="25.5" hidden="1" customHeight="1" x14ac:dyDescent="0.25">
      <c r="A43" s="18">
        <f t="shared" si="0"/>
        <v>24</v>
      </c>
      <c r="B43" s="27" t="s">
        <v>47</v>
      </c>
      <c r="C43" s="28"/>
      <c r="D43" s="29" t="s">
        <v>11</v>
      </c>
      <c r="E43" s="22">
        <f>'Colony Cove 6'!E43+'Memphis Rd'!E43</f>
        <v>2</v>
      </c>
      <c r="F43" s="255" t="e">
        <f>'Colony Cove 6'!G43+'Memphis Rd'!G43</f>
        <v>#VALUE!</v>
      </c>
      <c r="H43" s="10"/>
      <c r="I43" s="30"/>
      <c r="J43" s="25"/>
      <c r="K43" s="25"/>
    </row>
    <row r="44" spans="1:30" ht="25.5" hidden="1" customHeight="1" x14ac:dyDescent="0.25">
      <c r="A44" s="18">
        <f t="shared" si="0"/>
        <v>25</v>
      </c>
      <c r="B44" s="65" t="s">
        <v>84</v>
      </c>
      <c r="C44" s="66"/>
      <c r="D44" s="29" t="s">
        <v>2</v>
      </c>
      <c r="E44" s="22">
        <f>'Colony Cove 6'!E44+'Memphis Rd'!E44</f>
        <v>265</v>
      </c>
      <c r="F44" s="255" t="e">
        <f>'Colony Cove 6'!G44+'Memphis Rd'!G44</f>
        <v>#VALUE!</v>
      </c>
      <c r="H44" s="10"/>
      <c r="I44" s="30"/>
      <c r="J44" s="25"/>
      <c r="K44" s="25"/>
    </row>
    <row r="45" spans="1:30" ht="25.5" hidden="1" customHeight="1" x14ac:dyDescent="0.25">
      <c r="A45" s="18">
        <f t="shared" si="0"/>
        <v>26</v>
      </c>
      <c r="B45" s="67" t="s">
        <v>83</v>
      </c>
      <c r="C45" s="47"/>
      <c r="D45" s="29" t="s">
        <v>3</v>
      </c>
      <c r="E45" s="22">
        <f>'Colony Cove 6'!E45+'Memphis Rd'!E45</f>
        <v>2</v>
      </c>
      <c r="F45" s="255" t="e">
        <f>'Colony Cove 6'!G45+'Memphis Rd'!G45</f>
        <v>#VALUE!</v>
      </c>
      <c r="H45" s="10"/>
      <c r="I45" s="30"/>
      <c r="J45" s="25"/>
      <c r="K45" s="25"/>
    </row>
    <row r="46" spans="1:30" ht="25.5" hidden="1" customHeight="1" x14ac:dyDescent="0.25">
      <c r="A46" s="18">
        <f t="shared" si="0"/>
        <v>27</v>
      </c>
      <c r="B46" s="27" t="s">
        <v>85</v>
      </c>
      <c r="C46" s="28"/>
      <c r="D46" s="29" t="s">
        <v>3</v>
      </c>
      <c r="E46" s="22">
        <f>'Colony Cove 6'!E46+'Memphis Rd'!E46</f>
        <v>1</v>
      </c>
      <c r="F46" s="255" t="e">
        <f>'Colony Cove 6'!G46+'Memphis Rd'!G46</f>
        <v>#VALUE!</v>
      </c>
      <c r="H46" s="10"/>
      <c r="I46" s="30"/>
      <c r="J46" s="25"/>
      <c r="K46" s="25"/>
      <c r="Z46" s="9"/>
      <c r="AA46" s="9"/>
      <c r="AB46" s="9"/>
      <c r="AC46" s="9"/>
      <c r="AD46" s="9"/>
    </row>
    <row r="47" spans="1:30" ht="25.5" hidden="1" customHeight="1" x14ac:dyDescent="0.25">
      <c r="A47" s="18">
        <f t="shared" si="0"/>
        <v>28</v>
      </c>
      <c r="B47" s="68" t="s">
        <v>89</v>
      </c>
      <c r="C47" s="69"/>
      <c r="D47" s="29" t="s">
        <v>3</v>
      </c>
      <c r="E47" s="22">
        <f>'Colony Cove 6'!E47+'Memphis Rd'!E47</f>
        <v>1</v>
      </c>
      <c r="F47" s="255" t="e">
        <f>'Colony Cove 6'!G47+'Memphis Rd'!G47</f>
        <v>#VALUE!</v>
      </c>
      <c r="J47" s="25"/>
      <c r="K47" s="25"/>
      <c r="Z47" s="9"/>
      <c r="AA47" s="9"/>
      <c r="AB47" s="9"/>
      <c r="AC47" s="9"/>
      <c r="AD47" s="9"/>
    </row>
    <row r="48" spans="1:30" ht="25.5" hidden="1" customHeight="1" x14ac:dyDescent="0.25">
      <c r="A48" s="18">
        <f t="shared" si="0"/>
        <v>29</v>
      </c>
      <c r="B48" s="67" t="s">
        <v>105</v>
      </c>
      <c r="C48" s="47"/>
      <c r="D48" s="29" t="s">
        <v>3</v>
      </c>
      <c r="E48" s="22">
        <f>'Colony Cove 6'!E48+'Memphis Rd'!E48</f>
        <v>2</v>
      </c>
      <c r="F48" s="255" t="e">
        <f>'Colony Cove 6'!G48+'Memphis Rd'!G48</f>
        <v>#VALUE!</v>
      </c>
      <c r="J48" s="25"/>
      <c r="K48" s="25"/>
      <c r="Z48" s="9"/>
      <c r="AA48" s="9"/>
      <c r="AB48" s="9"/>
      <c r="AC48" s="9"/>
      <c r="AD48" s="9"/>
    </row>
    <row r="49" spans="1:30" ht="25.5" hidden="1" customHeight="1" x14ac:dyDescent="0.25">
      <c r="A49" s="18">
        <f t="shared" si="0"/>
        <v>30</v>
      </c>
      <c r="B49" s="67" t="s">
        <v>106</v>
      </c>
      <c r="C49" s="47"/>
      <c r="D49" s="29" t="s">
        <v>3</v>
      </c>
      <c r="E49" s="22">
        <f>'Colony Cove 6'!E49+'Memphis Rd'!E49</f>
        <v>2</v>
      </c>
      <c r="F49" s="255" t="e">
        <f>'Colony Cove 6'!G49+'Memphis Rd'!G49</f>
        <v>#VALUE!</v>
      </c>
      <c r="J49" s="25"/>
      <c r="K49" s="25"/>
      <c r="Z49" s="9"/>
      <c r="AA49" s="9"/>
      <c r="AB49" s="9"/>
      <c r="AC49" s="9"/>
      <c r="AD49" s="9"/>
    </row>
    <row r="50" spans="1:30" ht="25.5" hidden="1" customHeight="1" x14ac:dyDescent="0.25">
      <c r="A50" s="18">
        <f t="shared" si="0"/>
        <v>31</v>
      </c>
      <c r="B50" s="70" t="s">
        <v>124</v>
      </c>
      <c r="C50" s="47"/>
      <c r="D50" s="29" t="s">
        <v>3</v>
      </c>
      <c r="E50" s="22">
        <f>'Colony Cove 6'!E50+'Memphis Rd'!E50</f>
        <v>2</v>
      </c>
      <c r="F50" s="255" t="e">
        <f>'Colony Cove 6'!G50+'Memphis Rd'!G50</f>
        <v>#VALUE!</v>
      </c>
      <c r="J50" s="25"/>
      <c r="K50" s="25"/>
      <c r="Z50" s="9"/>
      <c r="AA50" s="9"/>
      <c r="AB50" s="9"/>
      <c r="AC50" s="9"/>
      <c r="AD50" s="9"/>
    </row>
    <row r="51" spans="1:30" ht="25.5" hidden="1" customHeight="1" x14ac:dyDescent="0.25">
      <c r="A51" s="71">
        <f>A50+0.1</f>
        <v>31.1</v>
      </c>
      <c r="B51" s="67" t="s">
        <v>127</v>
      </c>
      <c r="C51" s="47"/>
      <c r="D51" s="29" t="s">
        <v>3</v>
      </c>
      <c r="E51" s="22">
        <f>'Colony Cove 6'!E51+'Memphis Rd'!E51</f>
        <v>2</v>
      </c>
      <c r="F51" s="255" t="e">
        <f>'Colony Cove 6'!G51+'Memphis Rd'!G51</f>
        <v>#VALUE!</v>
      </c>
      <c r="J51" s="25"/>
      <c r="K51" s="25"/>
      <c r="Z51" s="9"/>
      <c r="AA51" s="9"/>
      <c r="AB51" s="9"/>
      <c r="AC51" s="9"/>
      <c r="AD51" s="9"/>
    </row>
    <row r="52" spans="1:30" ht="25.5" hidden="1" customHeight="1" x14ac:dyDescent="0.25">
      <c r="A52" s="18">
        <f>A50+1</f>
        <v>32</v>
      </c>
      <c r="B52" s="67" t="s">
        <v>107</v>
      </c>
      <c r="C52" s="47"/>
      <c r="D52" s="29" t="s">
        <v>3</v>
      </c>
      <c r="E52" s="22">
        <f>'Colony Cove 6'!E52+'Memphis Rd'!E52</f>
        <v>2</v>
      </c>
      <c r="F52" s="255" t="e">
        <f>'Colony Cove 6'!G52+'Memphis Rd'!G52</f>
        <v>#VALUE!</v>
      </c>
      <c r="J52" s="25"/>
      <c r="K52" s="25"/>
      <c r="Z52" s="9"/>
      <c r="AA52" s="9"/>
      <c r="AB52" s="9"/>
      <c r="AC52" s="9"/>
      <c r="AD52" s="9"/>
    </row>
    <row r="53" spans="1:30" ht="25.5" hidden="1" customHeight="1" x14ac:dyDescent="0.25">
      <c r="A53" s="18">
        <f t="shared" si="0"/>
        <v>33</v>
      </c>
      <c r="B53" s="67" t="s">
        <v>108</v>
      </c>
      <c r="C53" s="47"/>
      <c r="D53" s="29" t="s">
        <v>3</v>
      </c>
      <c r="E53" s="22">
        <f>'Colony Cove 6'!E53+'Memphis Rd'!E53</f>
        <v>2</v>
      </c>
      <c r="F53" s="255" t="e">
        <f>'Colony Cove 6'!G53+'Memphis Rd'!G53</f>
        <v>#VALUE!</v>
      </c>
      <c r="J53" s="25"/>
      <c r="K53" s="25"/>
      <c r="Z53" s="9"/>
      <c r="AA53" s="9"/>
      <c r="AB53" s="9"/>
      <c r="AC53" s="9"/>
      <c r="AD53" s="9"/>
    </row>
    <row r="54" spans="1:30" ht="25.5" hidden="1" customHeight="1" x14ac:dyDescent="0.25">
      <c r="A54" s="231">
        <f t="shared" si="0"/>
        <v>34</v>
      </c>
      <c r="B54" s="240" t="s">
        <v>109</v>
      </c>
      <c r="C54" s="241"/>
      <c r="D54" s="54"/>
      <c r="E54" s="55"/>
      <c r="F54" s="256">
        <f>'Colony Cove 6'!G54+'Memphis Rd'!G54</f>
        <v>0</v>
      </c>
      <c r="J54" s="25"/>
      <c r="K54" s="25"/>
      <c r="Z54" s="9"/>
      <c r="AA54" s="9"/>
      <c r="AB54" s="9"/>
      <c r="AC54" s="9"/>
      <c r="AD54" s="9"/>
    </row>
    <row r="55" spans="1:30" ht="25.5" hidden="1" customHeight="1" x14ac:dyDescent="0.25">
      <c r="A55" s="56">
        <f>A54+0.1</f>
        <v>34.1</v>
      </c>
      <c r="B55" s="72" t="s">
        <v>43</v>
      </c>
      <c r="C55" s="73"/>
      <c r="D55" s="45" t="s">
        <v>2</v>
      </c>
      <c r="E55" s="22">
        <f>'Colony Cove 6'!E55+'Memphis Rd'!E55</f>
        <v>90</v>
      </c>
      <c r="F55" s="255" t="e">
        <f>'Colony Cove 6'!G55+'Memphis Rd'!G55</f>
        <v>#VALUE!</v>
      </c>
      <c r="J55" s="25"/>
      <c r="K55" s="25"/>
      <c r="Z55" s="9"/>
      <c r="AA55" s="9"/>
      <c r="AB55" s="9"/>
      <c r="AC55" s="9"/>
      <c r="AD55" s="9"/>
    </row>
    <row r="56" spans="1:30" ht="25.5" hidden="1" customHeight="1" x14ac:dyDescent="0.25">
      <c r="A56" s="56">
        <f>A55+0.1</f>
        <v>34.200000000000003</v>
      </c>
      <c r="B56" s="72" t="s">
        <v>44</v>
      </c>
      <c r="C56" s="73"/>
      <c r="D56" s="45" t="s">
        <v>2</v>
      </c>
      <c r="E56" s="22">
        <f>'Colony Cove 6'!E56+'Memphis Rd'!E56</f>
        <v>60</v>
      </c>
      <c r="F56" s="255" t="e">
        <f>'Colony Cove 6'!G56+'Memphis Rd'!G56</f>
        <v>#VALUE!</v>
      </c>
      <c r="J56" s="25"/>
      <c r="K56" s="25"/>
      <c r="Z56" s="9"/>
      <c r="AA56" s="9"/>
      <c r="AB56" s="9"/>
      <c r="AC56" s="9"/>
      <c r="AD56" s="9"/>
    </row>
    <row r="57" spans="1:30" ht="25.5" hidden="1" customHeight="1" x14ac:dyDescent="0.25">
      <c r="A57" s="56">
        <f>A56+0.1</f>
        <v>34.300000000000004</v>
      </c>
      <c r="B57" s="72" t="s">
        <v>123</v>
      </c>
      <c r="C57" s="73"/>
      <c r="D57" s="45" t="s">
        <v>2</v>
      </c>
      <c r="E57" s="22">
        <f>'Colony Cove 6'!E57+'Memphis Rd'!E57</f>
        <v>165</v>
      </c>
      <c r="F57" s="255" t="e">
        <f>'Colony Cove 6'!G57+'Memphis Rd'!G57</f>
        <v>#VALUE!</v>
      </c>
      <c r="J57" s="25"/>
      <c r="K57" s="25"/>
      <c r="Z57" s="9"/>
      <c r="AA57" s="9"/>
      <c r="AB57" s="9"/>
      <c r="AC57" s="9"/>
      <c r="AD57" s="9"/>
    </row>
    <row r="58" spans="1:30" ht="25.5" hidden="1" customHeight="1" x14ac:dyDescent="0.25">
      <c r="A58" s="18">
        <f>A54+1</f>
        <v>35</v>
      </c>
      <c r="B58" s="67" t="s">
        <v>110</v>
      </c>
      <c r="C58" s="47"/>
      <c r="D58" s="29" t="s">
        <v>2</v>
      </c>
      <c r="E58" s="22">
        <f>'Colony Cove 6'!E58+'Memphis Rd'!E58</f>
        <v>40</v>
      </c>
      <c r="F58" s="255" t="e">
        <f>'Colony Cove 6'!G58+'Memphis Rd'!G58</f>
        <v>#VALUE!</v>
      </c>
      <c r="J58" s="25"/>
      <c r="K58" s="25"/>
      <c r="N58" s="64"/>
      <c r="O58" s="14"/>
      <c r="P58" s="10"/>
      <c r="R58" s="10"/>
      <c r="S58" s="64"/>
      <c r="T58" s="14"/>
      <c r="U58" s="14"/>
      <c r="Z58" s="9"/>
      <c r="AA58" s="9"/>
      <c r="AB58" s="9"/>
      <c r="AC58" s="9"/>
      <c r="AD58" s="9"/>
    </row>
    <row r="59" spans="1:30" ht="25.5" hidden="1" customHeight="1" x14ac:dyDescent="0.25">
      <c r="A59" s="18">
        <f>A58+1</f>
        <v>36</v>
      </c>
      <c r="B59" s="67" t="s">
        <v>111</v>
      </c>
      <c r="C59" s="47"/>
      <c r="D59" s="29" t="s">
        <v>3</v>
      </c>
      <c r="E59" s="22">
        <f>'Colony Cove 6'!E59+'Memphis Rd'!E59</f>
        <v>2</v>
      </c>
      <c r="F59" s="255" t="e">
        <f>'Colony Cove 6'!G59+'Memphis Rd'!G59</f>
        <v>#VALUE!</v>
      </c>
      <c r="J59" s="25"/>
      <c r="K59" s="25"/>
      <c r="N59" s="64"/>
      <c r="O59" s="14"/>
      <c r="P59" s="10"/>
      <c r="R59" s="10"/>
      <c r="S59" s="64"/>
      <c r="T59" s="14"/>
      <c r="U59" s="14"/>
      <c r="Z59" s="9"/>
      <c r="AA59" s="9"/>
      <c r="AB59" s="9"/>
      <c r="AC59" s="9"/>
      <c r="AD59" s="9"/>
    </row>
    <row r="60" spans="1:30" ht="25.5" hidden="1" customHeight="1" x14ac:dyDescent="0.25">
      <c r="A60" s="74">
        <f>A59+0.1</f>
        <v>36.1</v>
      </c>
      <c r="B60" s="67" t="s">
        <v>113</v>
      </c>
      <c r="C60" s="47"/>
      <c r="D60" s="29" t="s">
        <v>11</v>
      </c>
      <c r="E60" s="22">
        <f>'Colony Cove 6'!E60+'Memphis Rd'!E60</f>
        <v>2</v>
      </c>
      <c r="F60" s="255" t="e">
        <f>'Colony Cove 6'!G60+'Memphis Rd'!G60</f>
        <v>#VALUE!</v>
      </c>
      <c r="J60" s="25"/>
      <c r="K60" s="25"/>
      <c r="N60" s="64"/>
      <c r="O60" s="14"/>
      <c r="P60" s="10"/>
      <c r="R60" s="10"/>
      <c r="S60" s="64"/>
      <c r="T60" s="14"/>
      <c r="U60" s="14"/>
      <c r="Z60" s="9"/>
      <c r="AA60" s="9"/>
      <c r="AB60" s="9"/>
      <c r="AC60" s="9"/>
      <c r="AD60" s="9"/>
    </row>
    <row r="61" spans="1:30" ht="25.5" hidden="1" customHeight="1" x14ac:dyDescent="0.25">
      <c r="A61" s="18">
        <f>A59+1</f>
        <v>37</v>
      </c>
      <c r="B61" s="67" t="s">
        <v>95</v>
      </c>
      <c r="C61" s="75"/>
      <c r="D61" s="29" t="s">
        <v>11</v>
      </c>
      <c r="E61" s="22">
        <f>'Colony Cove 6'!E61+'Memphis Rd'!E61</f>
        <v>2</v>
      </c>
      <c r="F61" s="255" t="e">
        <f>'Colony Cove 6'!G61+'Memphis Rd'!G61</f>
        <v>#VALUE!</v>
      </c>
      <c r="J61" s="25"/>
      <c r="K61" s="25"/>
      <c r="N61" s="64"/>
      <c r="O61" s="14"/>
      <c r="P61" s="10"/>
      <c r="R61" s="10"/>
      <c r="S61" s="64"/>
      <c r="T61" s="14"/>
      <c r="U61" s="14"/>
      <c r="Z61" s="9"/>
      <c r="AA61" s="9"/>
      <c r="AB61" s="9"/>
      <c r="AC61" s="9"/>
      <c r="AD61" s="9"/>
    </row>
    <row r="62" spans="1:30" ht="25.5" hidden="1" customHeight="1" x14ac:dyDescent="0.25">
      <c r="A62" s="74">
        <f>A61+0.1</f>
        <v>37.1</v>
      </c>
      <c r="B62" s="67" t="s">
        <v>126</v>
      </c>
      <c r="C62" s="47"/>
      <c r="D62" s="29" t="s">
        <v>11</v>
      </c>
      <c r="E62" s="22">
        <f>'Colony Cove 6'!E62+'Memphis Rd'!E62</f>
        <v>2</v>
      </c>
      <c r="F62" s="255" t="e">
        <f>'Colony Cove 6'!G62+'Memphis Rd'!G62</f>
        <v>#VALUE!</v>
      </c>
      <c r="J62" s="25"/>
      <c r="K62" s="25"/>
      <c r="N62" s="64"/>
      <c r="O62" s="14"/>
      <c r="P62" s="10"/>
      <c r="R62" s="10"/>
      <c r="S62" s="64"/>
      <c r="T62" s="14"/>
      <c r="U62" s="14"/>
      <c r="Z62" s="9"/>
      <c r="AA62" s="9"/>
      <c r="AB62" s="9"/>
      <c r="AC62" s="9"/>
      <c r="AD62" s="9"/>
    </row>
    <row r="63" spans="1:30" ht="25.5" hidden="1" customHeight="1" x14ac:dyDescent="0.25">
      <c r="A63" s="18">
        <f>A61+1</f>
        <v>38</v>
      </c>
      <c r="B63" s="72" t="s">
        <v>51</v>
      </c>
      <c r="C63" s="73"/>
      <c r="D63" s="45" t="s">
        <v>11</v>
      </c>
      <c r="E63" s="22">
        <f>'Colony Cove 6'!E63+'Memphis Rd'!E63</f>
        <v>2</v>
      </c>
      <c r="F63" s="255" t="e">
        <f>'Colony Cove 6'!G63+'Memphis Rd'!G63</f>
        <v>#VALUE!</v>
      </c>
      <c r="J63" s="25"/>
      <c r="K63" s="25"/>
      <c r="M63" s="10"/>
      <c r="N63" s="64"/>
      <c r="O63" s="14"/>
      <c r="P63" s="10"/>
      <c r="R63" s="10"/>
      <c r="S63" s="64"/>
      <c r="T63" s="14"/>
      <c r="U63" s="14"/>
      <c r="Z63" s="9"/>
      <c r="AA63" s="9"/>
      <c r="AB63" s="9"/>
      <c r="AC63" s="9"/>
      <c r="AD63" s="9"/>
    </row>
    <row r="64" spans="1:30" ht="25.5" hidden="1" customHeight="1" x14ac:dyDescent="0.25">
      <c r="A64" s="18">
        <f t="shared" ref="A64:A67" si="4">A63+1</f>
        <v>39</v>
      </c>
      <c r="B64" s="67" t="s">
        <v>129</v>
      </c>
      <c r="C64" s="47"/>
      <c r="D64" s="29" t="s">
        <v>3</v>
      </c>
      <c r="E64" s="22">
        <f>'Colony Cove 6'!E64+'Memphis Rd'!E64</f>
        <v>1</v>
      </c>
      <c r="F64" s="255" t="e">
        <f>'Colony Cove 6'!G64+'Memphis Rd'!G64</f>
        <v>#VALUE!</v>
      </c>
      <c r="J64" s="25"/>
      <c r="K64" s="25"/>
      <c r="M64" s="10"/>
      <c r="N64" s="64"/>
      <c r="O64" s="14"/>
      <c r="P64" s="10"/>
      <c r="R64" s="10"/>
      <c r="S64" s="64"/>
      <c r="T64" s="14"/>
      <c r="U64" s="14"/>
      <c r="Z64" s="9"/>
      <c r="AA64" s="9"/>
      <c r="AB64" s="9"/>
      <c r="AC64" s="9"/>
      <c r="AD64" s="9"/>
    </row>
    <row r="65" spans="1:30" ht="25.5" hidden="1" customHeight="1" x14ac:dyDescent="0.25">
      <c r="A65" s="18">
        <f t="shared" si="4"/>
        <v>40</v>
      </c>
      <c r="B65" s="72" t="s">
        <v>41</v>
      </c>
      <c r="C65" s="73"/>
      <c r="D65" s="45" t="s">
        <v>11</v>
      </c>
      <c r="E65" s="22">
        <f>'Colony Cove 6'!E65+'Memphis Rd'!E65</f>
        <v>2</v>
      </c>
      <c r="F65" s="255" t="e">
        <f>'Colony Cove 6'!G65+'Memphis Rd'!G65</f>
        <v>#VALUE!</v>
      </c>
      <c r="H65" s="10"/>
      <c r="I65" s="76"/>
      <c r="J65" s="25"/>
      <c r="K65" s="25"/>
      <c r="M65" s="10"/>
      <c r="N65" s="64"/>
      <c r="O65" s="14"/>
      <c r="P65" s="10"/>
      <c r="R65" s="10"/>
      <c r="S65" s="64"/>
      <c r="T65" s="14"/>
      <c r="U65" s="14"/>
      <c r="Z65" s="9"/>
      <c r="AA65" s="9"/>
      <c r="AB65" s="9"/>
      <c r="AC65" s="9"/>
      <c r="AD65" s="9"/>
    </row>
    <row r="66" spans="1:30" ht="25.5" hidden="1" customHeight="1" x14ac:dyDescent="0.25">
      <c r="A66" s="18">
        <f t="shared" si="4"/>
        <v>41</v>
      </c>
      <c r="B66" s="72" t="s">
        <v>42</v>
      </c>
      <c r="C66" s="73"/>
      <c r="D66" s="45" t="s">
        <v>11</v>
      </c>
      <c r="E66" s="22">
        <f>'Colony Cove 6'!E66+'Memphis Rd'!E66</f>
        <v>2</v>
      </c>
      <c r="F66" s="255" t="e">
        <f>'Colony Cove 6'!G66+'Memphis Rd'!G66</f>
        <v>#VALUE!</v>
      </c>
      <c r="H66" s="10"/>
      <c r="I66" s="76"/>
      <c r="J66" s="25"/>
      <c r="K66" s="25"/>
      <c r="M66" s="10"/>
      <c r="N66" s="64"/>
      <c r="O66" s="14"/>
      <c r="P66" s="10"/>
      <c r="R66" s="10"/>
      <c r="S66" s="64"/>
      <c r="T66" s="14"/>
      <c r="U66" s="14"/>
      <c r="Z66" s="9"/>
      <c r="AA66" s="9"/>
      <c r="AB66" s="9"/>
      <c r="AC66" s="9"/>
      <c r="AD66" s="9"/>
    </row>
    <row r="67" spans="1:30" ht="25.5" hidden="1" customHeight="1" x14ac:dyDescent="0.25">
      <c r="A67" s="18">
        <f t="shared" si="4"/>
        <v>42</v>
      </c>
      <c r="B67" s="46" t="s">
        <v>96</v>
      </c>
      <c r="C67" s="47"/>
      <c r="D67" s="29" t="s">
        <v>4</v>
      </c>
      <c r="E67" s="22">
        <f>'Colony Cove 6'!E67+'Memphis Rd'!E67</f>
        <v>1200</v>
      </c>
      <c r="F67" s="255" t="e">
        <f>'Colony Cove 6'!G67+'Memphis Rd'!G67</f>
        <v>#VALUE!</v>
      </c>
      <c r="J67" s="25"/>
      <c r="K67" s="25"/>
      <c r="M67" s="10"/>
      <c r="N67" s="64"/>
      <c r="O67" s="14"/>
      <c r="P67" s="10"/>
      <c r="R67" s="10"/>
      <c r="S67" s="64"/>
      <c r="T67" s="14"/>
      <c r="U67" s="14"/>
      <c r="Z67" s="9"/>
      <c r="AA67" s="9"/>
      <c r="AB67" s="9"/>
      <c r="AC67" s="9"/>
      <c r="AD67" s="9"/>
    </row>
    <row r="68" spans="1:30" ht="25.5" hidden="1" customHeight="1" x14ac:dyDescent="0.25">
      <c r="A68" s="18">
        <f t="shared" ref="A68:A72" si="5">A67+1</f>
        <v>43</v>
      </c>
      <c r="B68" s="46" t="s">
        <v>17</v>
      </c>
      <c r="C68" s="47"/>
      <c r="D68" s="29" t="s">
        <v>12</v>
      </c>
      <c r="E68" s="22">
        <f>'Colony Cove 6'!E68+'Memphis Rd'!E68</f>
        <v>80</v>
      </c>
      <c r="F68" s="255" t="e">
        <f>'Colony Cove 6'!G68+'Memphis Rd'!G68</f>
        <v>#VALUE!</v>
      </c>
      <c r="J68" s="25"/>
      <c r="K68" s="25"/>
      <c r="M68" s="10"/>
      <c r="N68" s="64"/>
      <c r="O68" s="14"/>
      <c r="P68" s="10"/>
      <c r="R68" s="10"/>
      <c r="S68" s="64"/>
      <c r="T68" s="14"/>
      <c r="U68" s="14"/>
      <c r="Z68" s="9"/>
      <c r="AA68" s="9"/>
      <c r="AB68" s="9"/>
      <c r="AC68" s="9"/>
      <c r="AD68" s="9"/>
    </row>
    <row r="69" spans="1:30" ht="25.5" hidden="1" customHeight="1" x14ac:dyDescent="0.25">
      <c r="A69" s="18">
        <f t="shared" si="5"/>
        <v>44</v>
      </c>
      <c r="B69" s="77" t="s">
        <v>22</v>
      </c>
      <c r="C69" s="78"/>
      <c r="D69" s="45" t="s">
        <v>12</v>
      </c>
      <c r="E69" s="22">
        <f>'Colony Cove 6'!E69+'Memphis Rd'!E69</f>
        <v>925</v>
      </c>
      <c r="F69" s="255" t="e">
        <f>'Colony Cove 6'!G69+'Memphis Rd'!G69</f>
        <v>#VALUE!</v>
      </c>
      <c r="J69" s="25"/>
      <c r="K69" s="25"/>
      <c r="M69" s="10"/>
      <c r="N69" s="79"/>
      <c r="O69" s="14"/>
      <c r="P69" s="10"/>
      <c r="R69" s="10"/>
      <c r="S69" s="64"/>
      <c r="T69" s="14"/>
      <c r="U69" s="14"/>
      <c r="Z69" s="9"/>
      <c r="AA69" s="9"/>
      <c r="AB69" s="9"/>
      <c r="AC69" s="9"/>
      <c r="AD69" s="9"/>
    </row>
    <row r="70" spans="1:30" ht="25.5" hidden="1" customHeight="1" x14ac:dyDescent="0.25">
      <c r="A70" s="18">
        <f t="shared" si="5"/>
        <v>45</v>
      </c>
      <c r="B70" s="80" t="s">
        <v>58</v>
      </c>
      <c r="C70" s="81"/>
      <c r="D70" s="82" t="s">
        <v>26</v>
      </c>
      <c r="E70" s="22">
        <f>'Colony Cove 6'!E70+'Memphis Rd'!E70</f>
        <v>10</v>
      </c>
      <c r="F70" s="255" t="e">
        <f>'Colony Cove 6'!G70+'Memphis Rd'!G70</f>
        <v>#VALUE!</v>
      </c>
      <c r="J70" s="25"/>
      <c r="K70" s="25"/>
      <c r="M70" s="10"/>
      <c r="N70" s="79"/>
      <c r="O70" s="14"/>
      <c r="P70" s="10"/>
      <c r="R70" s="10"/>
      <c r="S70" s="13"/>
      <c r="T70" s="14"/>
      <c r="U70" s="14"/>
      <c r="Z70" s="9"/>
      <c r="AA70" s="9"/>
      <c r="AB70" s="9"/>
      <c r="AC70" s="9"/>
      <c r="AD70" s="9"/>
    </row>
    <row r="71" spans="1:30" ht="25.5" hidden="1" customHeight="1" x14ac:dyDescent="0.25">
      <c r="A71" s="18">
        <f t="shared" si="5"/>
        <v>46</v>
      </c>
      <c r="B71" s="83" t="s">
        <v>81</v>
      </c>
      <c r="C71" s="84"/>
      <c r="D71" s="85" t="s">
        <v>3</v>
      </c>
      <c r="E71" s="22">
        <f>'Colony Cove 6'!E71+'Memphis Rd'!E71</f>
        <v>2</v>
      </c>
      <c r="F71" s="255" t="e">
        <f>'Colony Cove 6'!G71+'Memphis Rd'!G71</f>
        <v>#VALUE!</v>
      </c>
      <c r="J71" s="25"/>
      <c r="K71" s="25"/>
      <c r="M71" s="10"/>
      <c r="N71" s="79"/>
      <c r="O71" s="14"/>
      <c r="P71" s="10"/>
      <c r="R71" s="10"/>
      <c r="S71" s="13"/>
      <c r="T71" s="14"/>
      <c r="U71" s="14"/>
      <c r="Z71" s="9"/>
      <c r="AA71" s="9"/>
      <c r="AB71" s="9"/>
      <c r="AC71" s="9"/>
      <c r="AD71" s="9"/>
    </row>
    <row r="72" spans="1:30" ht="25.5" hidden="1" customHeight="1" x14ac:dyDescent="0.25">
      <c r="A72" s="231">
        <f t="shared" si="5"/>
        <v>47</v>
      </c>
      <c r="B72" s="242" t="s">
        <v>98</v>
      </c>
      <c r="C72" s="243"/>
      <c r="D72" s="54"/>
      <c r="E72" s="55"/>
      <c r="F72" s="256">
        <f>'Colony Cove 6'!G72+'Memphis Rd'!G72</f>
        <v>0</v>
      </c>
      <c r="J72" s="25"/>
      <c r="K72" s="25"/>
      <c r="M72" s="10"/>
      <c r="N72" s="79"/>
    </row>
    <row r="73" spans="1:30" ht="25.5" hidden="1" customHeight="1" x14ac:dyDescent="0.25">
      <c r="A73" s="74">
        <f>A72+0.1</f>
        <v>47.1</v>
      </c>
      <c r="B73" s="72" t="s">
        <v>99</v>
      </c>
      <c r="C73" s="73"/>
      <c r="D73" s="45" t="s">
        <v>2</v>
      </c>
      <c r="E73" s="22">
        <f>'Colony Cove 6'!E73+'Memphis Rd'!E73</f>
        <v>21</v>
      </c>
      <c r="F73" s="255" t="e">
        <f>'Colony Cove 6'!G73+'Memphis Rd'!G73</f>
        <v>#VALUE!</v>
      </c>
      <c r="J73" s="25"/>
      <c r="K73" s="25"/>
      <c r="M73" s="10"/>
      <c r="N73" s="79"/>
      <c r="O73" s="14"/>
      <c r="P73" s="10"/>
      <c r="R73" s="10"/>
      <c r="S73" s="13"/>
      <c r="T73" s="14"/>
      <c r="U73" s="14"/>
      <c r="Z73" s="9"/>
      <c r="AA73" s="9"/>
      <c r="AB73" s="9"/>
      <c r="AC73" s="9"/>
      <c r="AD73" s="9"/>
    </row>
    <row r="74" spans="1:30" ht="25.5" hidden="1" customHeight="1" x14ac:dyDescent="0.25">
      <c r="A74" s="74">
        <f>A73+0.1</f>
        <v>47.2</v>
      </c>
      <c r="B74" s="72" t="s">
        <v>100</v>
      </c>
      <c r="C74" s="73"/>
      <c r="D74" s="45" t="s">
        <v>2</v>
      </c>
      <c r="E74" s="22">
        <f>'Colony Cove 6'!E74+'Memphis Rd'!E74</f>
        <v>21</v>
      </c>
      <c r="F74" s="255" t="e">
        <f>'Colony Cove 6'!G74+'Memphis Rd'!G74</f>
        <v>#VALUE!</v>
      </c>
      <c r="J74" s="25"/>
      <c r="K74" s="25"/>
      <c r="M74" s="10"/>
      <c r="N74" s="79"/>
      <c r="O74" s="14"/>
      <c r="P74" s="10"/>
      <c r="R74" s="10"/>
      <c r="S74" s="13"/>
      <c r="T74" s="14"/>
      <c r="U74" s="14"/>
      <c r="Z74" s="9"/>
      <c r="AA74" s="9"/>
      <c r="AB74" s="9"/>
      <c r="AC74" s="9"/>
      <c r="AD74" s="9"/>
    </row>
    <row r="75" spans="1:30" ht="25.5" hidden="1" customHeight="1" x14ac:dyDescent="0.25">
      <c r="A75" s="18">
        <f>A72+1</f>
        <v>48</v>
      </c>
      <c r="B75" s="83" t="s">
        <v>88</v>
      </c>
      <c r="C75" s="84"/>
      <c r="D75" s="85" t="s">
        <v>11</v>
      </c>
      <c r="E75" s="22">
        <f>'Colony Cove 6'!E75+'Memphis Rd'!E75</f>
        <v>1</v>
      </c>
      <c r="F75" s="255" t="e">
        <f>'Colony Cove 6'!G75+'Memphis Rd'!G75</f>
        <v>#VALUE!</v>
      </c>
      <c r="J75" s="25"/>
      <c r="K75" s="25"/>
      <c r="M75" s="10"/>
      <c r="N75" s="79"/>
      <c r="O75" s="14"/>
      <c r="P75" s="10"/>
      <c r="R75" s="10"/>
      <c r="S75" s="13"/>
      <c r="T75" s="14"/>
      <c r="U75" s="14"/>
      <c r="Z75" s="9"/>
      <c r="AA75" s="9"/>
      <c r="AB75" s="9"/>
      <c r="AC75" s="9"/>
      <c r="AD75" s="9"/>
    </row>
    <row r="76" spans="1:30" ht="25.5" hidden="1" customHeight="1" x14ac:dyDescent="0.25">
      <c r="A76" s="231">
        <f>A75+1</f>
        <v>49</v>
      </c>
      <c r="B76" s="232" t="s">
        <v>125</v>
      </c>
      <c r="C76" s="233"/>
      <c r="D76" s="54"/>
      <c r="E76" s="55"/>
      <c r="F76" s="256">
        <f>'Colony Cove 6'!G76+'Memphis Rd'!G76</f>
        <v>0</v>
      </c>
      <c r="J76" s="25"/>
      <c r="K76" s="25"/>
      <c r="M76" s="10"/>
      <c r="N76" s="79"/>
      <c r="O76" s="14"/>
      <c r="P76" s="10"/>
      <c r="R76" s="10"/>
      <c r="S76" s="13"/>
      <c r="T76" s="14"/>
      <c r="U76" s="14"/>
      <c r="Z76" s="9"/>
      <c r="AA76" s="9"/>
      <c r="AB76" s="9"/>
      <c r="AC76" s="9"/>
      <c r="AD76" s="9"/>
    </row>
    <row r="77" spans="1:30" ht="25.5" hidden="1" customHeight="1" x14ac:dyDescent="0.25">
      <c r="A77" s="74">
        <f>A76+0.1</f>
        <v>49.1</v>
      </c>
      <c r="B77" s="80" t="s">
        <v>120</v>
      </c>
      <c r="C77" s="78"/>
      <c r="D77" s="45" t="s">
        <v>12</v>
      </c>
      <c r="E77" s="22">
        <f>'Colony Cove 6'!E77+'Memphis Rd'!E77</f>
        <v>40</v>
      </c>
      <c r="F77" s="255" t="e">
        <f>'Colony Cove 6'!G77+'Memphis Rd'!G77</f>
        <v>#VALUE!</v>
      </c>
      <c r="J77" s="25"/>
      <c r="K77" s="25"/>
      <c r="M77" s="10"/>
      <c r="N77" s="79"/>
      <c r="O77" s="14"/>
      <c r="P77" s="10"/>
      <c r="R77" s="10"/>
      <c r="S77" s="13"/>
      <c r="T77" s="14"/>
      <c r="U77" s="14"/>
      <c r="Z77" s="9"/>
      <c r="AA77" s="9"/>
      <c r="AB77" s="9"/>
      <c r="AC77" s="9"/>
      <c r="AD77" s="9"/>
    </row>
    <row r="78" spans="1:30" ht="25.5" hidden="1" customHeight="1" x14ac:dyDescent="0.25">
      <c r="A78" s="74">
        <f>A77+0.1</f>
        <v>49.2</v>
      </c>
      <c r="B78" s="86" t="s">
        <v>121</v>
      </c>
      <c r="C78" s="78"/>
      <c r="D78" s="45" t="s">
        <v>12</v>
      </c>
      <c r="E78" s="22">
        <f>'Colony Cove 6'!E78+'Memphis Rd'!E78</f>
        <v>181</v>
      </c>
      <c r="F78" s="255" t="e">
        <f>'Colony Cove 6'!G78+'Memphis Rd'!G78</f>
        <v>#VALUE!</v>
      </c>
      <c r="J78" s="25"/>
      <c r="K78" s="25"/>
      <c r="M78" s="10"/>
      <c r="N78" s="79"/>
      <c r="O78" s="14"/>
      <c r="P78" s="10"/>
      <c r="R78" s="10"/>
      <c r="S78" s="13"/>
      <c r="T78" s="14"/>
      <c r="U78" s="14"/>
      <c r="Z78" s="9"/>
      <c r="AA78" s="9"/>
      <c r="AB78" s="9"/>
      <c r="AC78" s="9"/>
      <c r="AD78" s="9"/>
    </row>
    <row r="79" spans="1:30" ht="25.5" hidden="1" customHeight="1" x14ac:dyDescent="0.25">
      <c r="A79" s="18"/>
      <c r="B79" s="83"/>
      <c r="C79" s="84"/>
      <c r="D79" s="85"/>
      <c r="E79" s="87"/>
      <c r="F79" s="255" t="e">
        <f>'Colony Cove 6'!#REF!+'Memphis Rd'!#REF!</f>
        <v>#REF!</v>
      </c>
      <c r="J79" s="25"/>
      <c r="K79" s="25"/>
      <c r="M79" s="10"/>
      <c r="Z79" s="9"/>
      <c r="AA79" s="9"/>
      <c r="AB79" s="9"/>
      <c r="AC79" s="9"/>
      <c r="AD79" s="9"/>
    </row>
    <row r="80" spans="1:30" ht="25.5" hidden="1" customHeight="1" thickBot="1" x14ac:dyDescent="0.3">
      <c r="A80" s="88"/>
      <c r="B80" s="83"/>
      <c r="C80" s="89"/>
      <c r="D80" s="228" t="s">
        <v>132</v>
      </c>
      <c r="E80" s="229"/>
      <c r="F80" s="257"/>
      <c r="J80" s="25"/>
      <c r="K80" s="25"/>
    </row>
    <row r="81" spans="1:16" ht="25.5" hidden="1" customHeight="1" thickBot="1" x14ac:dyDescent="0.3">
      <c r="A81" s="90"/>
      <c r="B81" s="91"/>
      <c r="C81" s="91"/>
      <c r="D81" s="90"/>
      <c r="E81" s="230" t="s">
        <v>133</v>
      </c>
      <c r="F81" s="258">
        <f>'Colony Cove 6'!G79+'Memphis Rd'!G79</f>
        <v>0</v>
      </c>
      <c r="J81" s="25"/>
      <c r="K81" s="25"/>
    </row>
    <row r="82" spans="1:16" ht="25.5" hidden="1" customHeight="1" thickBot="1" x14ac:dyDescent="0.3">
      <c r="A82" s="92" t="s">
        <v>30</v>
      </c>
      <c r="B82" s="93"/>
      <c r="C82" s="93"/>
      <c r="D82" s="93"/>
      <c r="E82" s="93"/>
      <c r="F82" s="255">
        <f>'Colony Cove 6'!G80+'Memphis Rd'!G80</f>
        <v>0</v>
      </c>
      <c r="I82" s="1"/>
      <c r="J82" s="25"/>
      <c r="K82" s="25"/>
      <c r="L82" s="94"/>
      <c r="M82" s="3"/>
      <c r="N82" s="10"/>
      <c r="O82" s="95"/>
      <c r="P82" s="95"/>
    </row>
    <row r="83" spans="1:16" ht="25.5" hidden="1" customHeight="1" x14ac:dyDescent="0.25">
      <c r="A83" s="18">
        <f>A76+1</f>
        <v>50</v>
      </c>
      <c r="B83" s="96" t="s">
        <v>31</v>
      </c>
      <c r="C83" s="97"/>
      <c r="D83" s="82" t="s">
        <v>11</v>
      </c>
      <c r="E83" s="22">
        <f>'Colony Cove 6'!E81+'Memphis Rd'!E81</f>
        <v>1</v>
      </c>
      <c r="F83" s="255" t="e">
        <f>'Colony Cove 6'!G81+'Memphis Rd'!G81</f>
        <v>#VALUE!</v>
      </c>
      <c r="I83" s="1"/>
      <c r="J83" s="25"/>
      <c r="K83" s="25"/>
      <c r="L83" s="94"/>
      <c r="M83" s="1"/>
      <c r="N83" s="10"/>
      <c r="O83" s="95"/>
      <c r="P83" s="95"/>
    </row>
    <row r="84" spans="1:16" ht="25.5" hidden="1" customHeight="1" x14ac:dyDescent="0.25">
      <c r="A84" s="231">
        <f t="shared" ref="A84:A90" si="6">A83+1</f>
        <v>51</v>
      </c>
      <c r="B84" s="234" t="s">
        <v>104</v>
      </c>
      <c r="C84" s="235"/>
      <c r="D84" s="54"/>
      <c r="E84" s="55"/>
      <c r="F84" s="256">
        <f>'Colony Cove 6'!G82+'Memphis Rd'!G82</f>
        <v>0</v>
      </c>
      <c r="I84" s="1"/>
      <c r="J84" s="25"/>
      <c r="K84" s="25"/>
      <c r="L84" s="99"/>
      <c r="M84" s="1"/>
      <c r="N84" s="10"/>
      <c r="O84" s="95"/>
      <c r="P84" s="95"/>
    </row>
    <row r="85" spans="1:16" ht="25.5" hidden="1" customHeight="1" x14ac:dyDescent="0.25">
      <c r="A85" s="56">
        <f>A84+0.1</f>
        <v>51.1</v>
      </c>
      <c r="B85" s="96" t="s">
        <v>101</v>
      </c>
      <c r="C85" s="98"/>
      <c r="D85" s="100" t="s">
        <v>2</v>
      </c>
      <c r="E85" s="22">
        <f>'Colony Cove 6'!E83+'Memphis Rd'!E83</f>
        <v>30</v>
      </c>
      <c r="F85" s="255" t="e">
        <f>'Colony Cove 6'!G83+'Memphis Rd'!G83</f>
        <v>#VALUE!</v>
      </c>
      <c r="I85" s="1"/>
      <c r="J85" s="25"/>
      <c r="K85" s="25"/>
      <c r="L85" s="1"/>
      <c r="M85" s="1"/>
    </row>
    <row r="86" spans="1:16" ht="25.5" hidden="1" customHeight="1" x14ac:dyDescent="0.25">
      <c r="A86" s="56">
        <f>A85+0.1</f>
        <v>51.2</v>
      </c>
      <c r="B86" s="96" t="s">
        <v>102</v>
      </c>
      <c r="C86" s="98"/>
      <c r="D86" s="100" t="s">
        <v>2</v>
      </c>
      <c r="E86" s="22">
        <f>'Colony Cove 6'!E84+'Memphis Rd'!E84</f>
        <v>30</v>
      </c>
      <c r="F86" s="255" t="e">
        <f>'Colony Cove 6'!G84+'Memphis Rd'!G84</f>
        <v>#VALUE!</v>
      </c>
      <c r="J86" s="25"/>
      <c r="K86" s="25"/>
    </row>
    <row r="87" spans="1:16" ht="25.5" hidden="1" customHeight="1" x14ac:dyDescent="0.25">
      <c r="A87" s="56">
        <f>A86+0.1</f>
        <v>51.300000000000004</v>
      </c>
      <c r="B87" s="96" t="s">
        <v>103</v>
      </c>
      <c r="C87" s="101"/>
      <c r="D87" s="100" t="s">
        <v>2</v>
      </c>
      <c r="E87" s="22">
        <f>'Colony Cove 6'!E85+'Memphis Rd'!E85</f>
        <v>12</v>
      </c>
      <c r="F87" s="255" t="e">
        <f>'Colony Cove 6'!G85+'Memphis Rd'!G85</f>
        <v>#VALUE!</v>
      </c>
      <c r="J87" s="25"/>
      <c r="K87" s="25"/>
    </row>
    <row r="88" spans="1:16" ht="25.5" hidden="1" customHeight="1" x14ac:dyDescent="0.25">
      <c r="A88" s="18">
        <f>A84+1</f>
        <v>52</v>
      </c>
      <c r="B88" s="102" t="s">
        <v>115</v>
      </c>
      <c r="C88" s="101"/>
      <c r="D88" s="82" t="s">
        <v>2</v>
      </c>
      <c r="E88" s="22">
        <f>'Colony Cove 6'!E86+'Memphis Rd'!E86</f>
        <v>15</v>
      </c>
      <c r="F88" s="255" t="e">
        <f>'Colony Cove 6'!G86+'Memphis Rd'!G86</f>
        <v>#VALUE!</v>
      </c>
      <c r="J88" s="25"/>
      <c r="K88" s="25"/>
    </row>
    <row r="89" spans="1:16" ht="25.5" hidden="1" customHeight="1" x14ac:dyDescent="0.25">
      <c r="A89" s="18">
        <f t="shared" si="6"/>
        <v>53</v>
      </c>
      <c r="B89" s="72" t="s">
        <v>46</v>
      </c>
      <c r="C89" s="103"/>
      <c r="D89" s="82" t="s">
        <v>3</v>
      </c>
      <c r="E89" s="22">
        <f>'Colony Cove 6'!E87+'Memphis Rd'!E87</f>
        <v>1</v>
      </c>
      <c r="F89" s="255" t="e">
        <f>'Colony Cove 6'!G87+'Memphis Rd'!G87</f>
        <v>#VALUE!</v>
      </c>
      <c r="J89" s="25"/>
      <c r="K89" s="25"/>
    </row>
    <row r="90" spans="1:16" ht="25.5" hidden="1" customHeight="1" x14ac:dyDescent="0.25">
      <c r="A90" s="18">
        <f t="shared" si="6"/>
        <v>54</v>
      </c>
      <c r="B90" s="96" t="s">
        <v>32</v>
      </c>
      <c r="C90" s="98"/>
      <c r="D90" s="100" t="s">
        <v>2</v>
      </c>
      <c r="E90" s="22">
        <f>'Colony Cove 6'!E88+'Memphis Rd'!E88</f>
        <v>28</v>
      </c>
      <c r="F90" s="255" t="e">
        <f>'Colony Cove 6'!G88+'Memphis Rd'!G88</f>
        <v>#VALUE!</v>
      </c>
      <c r="J90" s="25"/>
      <c r="K90" s="25"/>
    </row>
    <row r="91" spans="1:16" ht="25.5" hidden="1" customHeight="1" x14ac:dyDescent="0.25">
      <c r="A91" s="45"/>
      <c r="B91" s="216"/>
      <c r="C91" s="216"/>
      <c r="D91" s="82"/>
      <c r="E91" s="104"/>
      <c r="F91" s="259"/>
      <c r="J91" s="25"/>
      <c r="K91" s="25"/>
    </row>
    <row r="92" spans="1:16" ht="25.5" hidden="1" customHeight="1" x14ac:dyDescent="0.25">
      <c r="A92" s="82"/>
      <c r="B92" s="244"/>
      <c r="C92" s="244"/>
      <c r="D92" s="245"/>
      <c r="E92" s="227"/>
      <c r="F92" s="260"/>
      <c r="J92" s="25"/>
      <c r="K92" s="25"/>
    </row>
    <row r="93" spans="1:16" ht="25.5" hidden="1" customHeight="1" x14ac:dyDescent="0.25">
      <c r="A93" s="246"/>
      <c r="B93" s="246"/>
      <c r="C93" s="246"/>
      <c r="D93" s="246"/>
      <c r="E93" s="247" t="s">
        <v>133</v>
      </c>
      <c r="F93" s="261">
        <f>'Colony Cove 6'!G89+'Memphis Rd'!G91</f>
        <v>0</v>
      </c>
      <c r="J93" s="25"/>
      <c r="K93" s="25"/>
    </row>
    <row r="94" spans="1:16" ht="12.75" customHeight="1" x14ac:dyDescent="0.25"/>
  </sheetData>
  <sheetProtection algorithmName="SHA-512" hashValue="72C6hNOp99iG2hwoaZfO+JyeWSuy0RYIF23q/yudCGtc5/YvSGoDvqTXPFhszy8q8lJuR6BZV3HbTgHRk6ZQcA==" saltValue="oCjswXUWuSUUHZSeKeVAnQ==" spinCount="100000" sheet="1" objects="1" scenarios="1"/>
  <mergeCells count="1">
    <mergeCell ref="B7:C7"/>
  </mergeCells>
  <dataValidations disablePrompts="1" count="2">
    <dataValidation type="list" allowBlank="1" showInputMessage="1" showErrorMessage="1" sqref="H38 H20 H28" xr:uid="{00000000-0002-0000-0000-000001000000}">
      <formula1>$O$23:$O$24</formula1>
    </dataValidation>
    <dataValidation type="list" allowBlank="1" showInputMessage="1" showErrorMessage="1" sqref="H12" xr:uid="{00000000-0002-0000-0000-000000000000}">
      <formula1>$M$13:$M$16</formula1>
    </dataValidation>
  </dataValidations>
  <printOptions horizontalCentered="1"/>
  <pageMargins left="0.7" right="0.7" top="0.75" bottom="0.75" header="0.3" footer="0.3"/>
  <pageSetup scale="86" fitToHeight="0" orientation="portrait" r:id="rId1"/>
  <headerFooter alignWithMargins="0">
    <oddHeader>&amp;RIFBC 21-TA003788AJ</oddHeader>
    <oddFooter xml:space="preserve">&amp;L&amp;"Times New Roman,Regular"Bidder Name: 
Bidder Signature: </oddFooter>
  </headerFooter>
  <rowBreaks count="1" manualBreakCount="1">
    <brk id="5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2"/>
  <sheetViews>
    <sheetView view="pageBreakPreview" zoomScaleNormal="87" zoomScaleSheetLayoutView="100" workbookViewId="0">
      <selection activeCell="G8" sqref="G8"/>
    </sheetView>
  </sheetViews>
  <sheetFormatPr defaultColWidth="8.88671875" defaultRowHeight="15.75" x14ac:dyDescent="0.25"/>
  <cols>
    <col min="1" max="1" width="6.77734375" style="5" customWidth="1"/>
    <col min="2" max="2" width="29.77734375" style="8" customWidth="1"/>
    <col min="3" max="3" width="15.44140625" style="8" customWidth="1"/>
    <col min="4" max="4" width="7.44140625" style="5" customWidth="1"/>
    <col min="5" max="5" width="7.44140625" style="6" customWidth="1"/>
    <col min="6" max="6" width="23.33203125" style="7" customWidth="1"/>
    <col min="7" max="7" width="29.6640625" style="7" customWidth="1"/>
    <col min="8" max="8" width="7" style="8" customWidth="1"/>
    <col min="9" max="16384" width="8.88671875" style="8"/>
  </cols>
  <sheetData>
    <row r="1" spans="1:11" x14ac:dyDescent="0.25">
      <c r="A1" s="281" t="s">
        <v>136</v>
      </c>
      <c r="B1" s="282"/>
      <c r="C1" s="282"/>
      <c r="D1" s="283"/>
      <c r="E1" s="284"/>
      <c r="F1" s="285"/>
      <c r="G1" s="286"/>
      <c r="I1" s="9"/>
      <c r="J1" s="9"/>
      <c r="K1" s="9"/>
    </row>
    <row r="2" spans="1:11" x14ac:dyDescent="0.25">
      <c r="A2" s="287" t="s">
        <v>137</v>
      </c>
      <c r="B2" s="288"/>
      <c r="C2" s="289"/>
      <c r="D2" s="290"/>
      <c r="E2" s="291"/>
      <c r="F2" s="292"/>
      <c r="G2" s="293"/>
      <c r="I2" s="9"/>
      <c r="J2" s="9"/>
      <c r="K2" s="9"/>
    </row>
    <row r="3" spans="1:11" x14ac:dyDescent="0.25">
      <c r="A3" s="287" t="s">
        <v>141</v>
      </c>
      <c r="B3" s="288"/>
      <c r="C3" s="288"/>
      <c r="D3" s="290"/>
      <c r="E3" s="291"/>
      <c r="F3" s="292"/>
      <c r="G3" s="293"/>
      <c r="I3" s="9"/>
      <c r="J3" s="9"/>
      <c r="K3" s="9"/>
    </row>
    <row r="4" spans="1:11" x14ac:dyDescent="0.25">
      <c r="A4" s="287" t="s">
        <v>143</v>
      </c>
      <c r="B4" s="294"/>
      <c r="C4" s="295"/>
      <c r="D4" s="295"/>
      <c r="E4" s="295"/>
      <c r="F4" s="295"/>
      <c r="G4" s="293"/>
      <c r="I4" s="9"/>
      <c r="J4" s="9"/>
      <c r="K4" s="9"/>
    </row>
    <row r="5" spans="1:11" ht="16.5" thickBot="1" x14ac:dyDescent="0.3">
      <c r="A5" s="296" t="s">
        <v>139</v>
      </c>
      <c r="B5" s="297"/>
      <c r="C5" s="297"/>
      <c r="D5" s="298"/>
      <c r="E5" s="299"/>
      <c r="F5" s="300"/>
      <c r="G5" s="301"/>
      <c r="I5" s="9"/>
      <c r="J5" s="9"/>
      <c r="K5" s="9"/>
    </row>
    <row r="6" spans="1:11" s="24" customFormat="1" ht="32.25" thickBot="1" x14ac:dyDescent="0.25">
      <c r="A6" s="127" t="s">
        <v>7</v>
      </c>
      <c r="B6" s="128" t="s">
        <v>0</v>
      </c>
      <c r="C6" s="128"/>
      <c r="D6" s="127" t="s">
        <v>20</v>
      </c>
      <c r="E6" s="129" t="s">
        <v>131</v>
      </c>
      <c r="F6" s="130" t="s">
        <v>21</v>
      </c>
      <c r="G6" s="130" t="s">
        <v>9</v>
      </c>
      <c r="I6" s="16"/>
      <c r="J6" s="16"/>
      <c r="K6" s="16"/>
    </row>
    <row r="7" spans="1:11" s="24" customFormat="1" ht="30" customHeight="1" thickBot="1" x14ac:dyDescent="0.3">
      <c r="A7" s="131" t="s">
        <v>5</v>
      </c>
      <c r="B7" s="132"/>
      <c r="C7" s="132"/>
      <c r="D7" s="132"/>
      <c r="E7" s="132"/>
      <c r="F7" s="132"/>
      <c r="G7" s="133"/>
      <c r="I7" s="16"/>
      <c r="J7" s="16"/>
      <c r="K7" s="16"/>
    </row>
    <row r="8" spans="1:11" ht="30" customHeight="1" x14ac:dyDescent="0.25">
      <c r="A8" s="18">
        <v>1</v>
      </c>
      <c r="B8" s="19" t="s">
        <v>116</v>
      </c>
      <c r="C8" s="20"/>
      <c r="D8" s="21" t="s">
        <v>4</v>
      </c>
      <c r="E8" s="22">
        <v>1077</v>
      </c>
      <c r="F8" s="134"/>
      <c r="G8" s="23" t="str">
        <f>IF(F8&lt;&gt;"",($E8*F8),"")</f>
        <v/>
      </c>
      <c r="I8" s="9"/>
      <c r="J8" s="9"/>
      <c r="K8" s="9"/>
    </row>
    <row r="9" spans="1:11" ht="30" customHeight="1" x14ac:dyDescent="0.25">
      <c r="A9" s="18">
        <f>A8+1</f>
        <v>2</v>
      </c>
      <c r="B9" s="27" t="s">
        <v>118</v>
      </c>
      <c r="C9" s="28"/>
      <c r="D9" s="29" t="s">
        <v>2</v>
      </c>
      <c r="E9" s="135">
        <v>68</v>
      </c>
      <c r="F9" s="134"/>
      <c r="G9" s="23" t="str">
        <f t="shared" ref="G9:G22" si="0">IF(F9&lt;&gt;"",($E9*F9),"")</f>
        <v/>
      </c>
      <c r="I9" s="9"/>
      <c r="J9" s="9"/>
      <c r="K9" s="9"/>
    </row>
    <row r="10" spans="1:11" ht="30" customHeight="1" x14ac:dyDescent="0.25">
      <c r="A10" s="18">
        <f t="shared" ref="A10:A54" si="1">A9+1</f>
        <v>3</v>
      </c>
      <c r="B10" s="27" t="s">
        <v>28</v>
      </c>
      <c r="C10" s="28"/>
      <c r="D10" s="29" t="s">
        <v>3</v>
      </c>
      <c r="E10" s="135">
        <v>2</v>
      </c>
      <c r="F10" s="134"/>
      <c r="G10" s="23" t="str">
        <f t="shared" si="0"/>
        <v/>
      </c>
      <c r="I10" s="9"/>
      <c r="J10" s="9"/>
      <c r="K10" s="9"/>
    </row>
    <row r="11" spans="1:11" ht="30" customHeight="1" x14ac:dyDescent="0.25">
      <c r="A11" s="18">
        <f t="shared" si="1"/>
        <v>4</v>
      </c>
      <c r="B11" s="27" t="s">
        <v>18</v>
      </c>
      <c r="C11" s="28"/>
      <c r="D11" s="29" t="s">
        <v>3</v>
      </c>
      <c r="E11" s="135">
        <v>2</v>
      </c>
      <c r="F11" s="134"/>
      <c r="G11" s="23" t="str">
        <f t="shared" si="0"/>
        <v/>
      </c>
      <c r="I11" s="9"/>
      <c r="J11" s="9"/>
      <c r="K11" s="9"/>
    </row>
    <row r="12" spans="1:11" ht="30" customHeight="1" x14ac:dyDescent="0.25">
      <c r="A12" s="18">
        <f t="shared" si="1"/>
        <v>5</v>
      </c>
      <c r="B12" s="27" t="s">
        <v>29</v>
      </c>
      <c r="C12" s="28"/>
      <c r="D12" s="29" t="s">
        <v>3</v>
      </c>
      <c r="E12" s="135">
        <v>3</v>
      </c>
      <c r="F12" s="134"/>
      <c r="G12" s="23" t="str">
        <f t="shared" si="0"/>
        <v/>
      </c>
      <c r="I12" s="9"/>
      <c r="J12" s="9"/>
      <c r="K12" s="9"/>
    </row>
    <row r="13" spans="1:11" ht="30" customHeight="1" x14ac:dyDescent="0.25">
      <c r="A13" s="18">
        <f t="shared" si="1"/>
        <v>6</v>
      </c>
      <c r="B13" s="27" t="s">
        <v>24</v>
      </c>
      <c r="C13" s="28"/>
      <c r="D13" s="29" t="s">
        <v>8</v>
      </c>
      <c r="E13" s="135">
        <v>1</v>
      </c>
      <c r="F13" s="134"/>
      <c r="G13" s="23" t="str">
        <f t="shared" si="0"/>
        <v/>
      </c>
      <c r="I13" s="9"/>
      <c r="J13" s="9"/>
      <c r="K13" s="9"/>
    </row>
    <row r="14" spans="1:11" ht="30" customHeight="1" x14ac:dyDescent="0.25">
      <c r="A14" s="18">
        <f t="shared" si="1"/>
        <v>7</v>
      </c>
      <c r="B14" s="27" t="s">
        <v>90</v>
      </c>
      <c r="C14" s="28"/>
      <c r="D14" s="29" t="s">
        <v>3</v>
      </c>
      <c r="E14" s="87">
        <v>1</v>
      </c>
      <c r="F14" s="136"/>
      <c r="G14" s="23" t="str">
        <f t="shared" si="0"/>
        <v/>
      </c>
      <c r="I14" s="9"/>
      <c r="J14" s="9"/>
      <c r="K14" s="9"/>
    </row>
    <row r="15" spans="1:11" ht="30" customHeight="1" x14ac:dyDescent="0.25">
      <c r="A15" s="18">
        <f t="shared" si="1"/>
        <v>8</v>
      </c>
      <c r="B15" s="27" t="s">
        <v>114</v>
      </c>
      <c r="C15" s="28"/>
      <c r="D15" s="29" t="s">
        <v>3</v>
      </c>
      <c r="E15" s="87">
        <v>1</v>
      </c>
      <c r="F15" s="136"/>
      <c r="G15" s="23" t="str">
        <f t="shared" si="0"/>
        <v/>
      </c>
      <c r="I15" s="9"/>
      <c r="J15" s="9"/>
      <c r="K15" s="9"/>
    </row>
    <row r="16" spans="1:11" ht="30" customHeight="1" x14ac:dyDescent="0.25">
      <c r="A16" s="18">
        <f>A15+1</f>
        <v>9</v>
      </c>
      <c r="B16" s="27" t="s">
        <v>15</v>
      </c>
      <c r="C16" s="28"/>
      <c r="D16" s="29" t="s">
        <v>2</v>
      </c>
      <c r="E16" s="87">
        <v>48</v>
      </c>
      <c r="F16" s="136"/>
      <c r="G16" s="23" t="str">
        <f t="shared" si="0"/>
        <v/>
      </c>
      <c r="I16" s="9"/>
      <c r="J16" s="9"/>
      <c r="K16" s="9"/>
    </row>
    <row r="17" spans="1:11" ht="30" customHeight="1" x14ac:dyDescent="0.25">
      <c r="A17" s="18">
        <f t="shared" si="1"/>
        <v>10</v>
      </c>
      <c r="B17" s="27" t="s">
        <v>86</v>
      </c>
      <c r="C17" s="28"/>
      <c r="D17" s="29" t="s">
        <v>4</v>
      </c>
      <c r="E17" s="22">
        <v>1077</v>
      </c>
      <c r="F17" s="136"/>
      <c r="G17" s="23" t="str">
        <f t="shared" si="0"/>
        <v/>
      </c>
      <c r="I17" s="9"/>
      <c r="J17" s="9"/>
      <c r="K17" s="9"/>
    </row>
    <row r="18" spans="1:11" ht="30" customHeight="1" x14ac:dyDescent="0.25">
      <c r="A18" s="18">
        <f t="shared" si="1"/>
        <v>11</v>
      </c>
      <c r="B18" s="43" t="s">
        <v>91</v>
      </c>
      <c r="C18" s="44"/>
      <c r="D18" s="45" t="s">
        <v>4</v>
      </c>
      <c r="E18" s="87">
        <v>1115</v>
      </c>
      <c r="F18" s="136"/>
      <c r="G18" s="23" t="str">
        <f t="shared" si="0"/>
        <v/>
      </c>
      <c r="I18" s="9"/>
      <c r="J18" s="9"/>
      <c r="K18" s="9"/>
    </row>
    <row r="19" spans="1:11" ht="30" customHeight="1" x14ac:dyDescent="0.25">
      <c r="A19" s="18">
        <f t="shared" si="1"/>
        <v>12</v>
      </c>
      <c r="B19" s="46" t="s">
        <v>14</v>
      </c>
      <c r="C19" s="47"/>
      <c r="D19" s="29" t="s">
        <v>3</v>
      </c>
      <c r="E19" s="87">
        <v>1</v>
      </c>
      <c r="F19" s="136"/>
      <c r="G19" s="23" t="str">
        <f t="shared" si="0"/>
        <v/>
      </c>
      <c r="I19" s="9"/>
      <c r="J19" s="9"/>
      <c r="K19" s="9"/>
    </row>
    <row r="20" spans="1:11" ht="30" customHeight="1" x14ac:dyDescent="0.25">
      <c r="A20" s="18">
        <f t="shared" si="1"/>
        <v>13</v>
      </c>
      <c r="B20" s="27" t="s">
        <v>59</v>
      </c>
      <c r="C20" s="28"/>
      <c r="D20" s="29" t="s">
        <v>3</v>
      </c>
      <c r="E20" s="22">
        <v>3</v>
      </c>
      <c r="F20" s="136"/>
      <c r="G20" s="23" t="str">
        <f t="shared" si="0"/>
        <v/>
      </c>
      <c r="I20" s="9"/>
      <c r="J20" s="9"/>
      <c r="K20" s="9"/>
    </row>
    <row r="21" spans="1:11" ht="30" customHeight="1" x14ac:dyDescent="0.25">
      <c r="A21" s="18">
        <f t="shared" si="1"/>
        <v>14</v>
      </c>
      <c r="B21" s="27" t="s">
        <v>60</v>
      </c>
      <c r="C21" s="28"/>
      <c r="D21" s="29" t="s">
        <v>3</v>
      </c>
      <c r="E21" s="22">
        <v>2</v>
      </c>
      <c r="F21" s="136"/>
      <c r="G21" s="23" t="str">
        <f t="shared" si="0"/>
        <v/>
      </c>
      <c r="I21" s="9"/>
      <c r="J21" s="9"/>
      <c r="K21" s="9"/>
    </row>
    <row r="22" spans="1:11" ht="30" customHeight="1" x14ac:dyDescent="0.25">
      <c r="A22" s="18">
        <f t="shared" si="1"/>
        <v>15</v>
      </c>
      <c r="B22" s="27" t="s">
        <v>36</v>
      </c>
      <c r="C22" s="28"/>
      <c r="D22" s="29" t="s">
        <v>3</v>
      </c>
      <c r="E22" s="87">
        <v>1</v>
      </c>
      <c r="F22" s="136"/>
      <c r="G22" s="23" t="str">
        <f t="shared" si="0"/>
        <v/>
      </c>
      <c r="I22" s="9"/>
      <c r="J22" s="9"/>
      <c r="K22" s="9"/>
    </row>
    <row r="23" spans="1:11" ht="30" customHeight="1" x14ac:dyDescent="0.25">
      <c r="A23" s="138">
        <f t="shared" si="1"/>
        <v>16</v>
      </c>
      <c r="B23" s="139" t="s">
        <v>49</v>
      </c>
      <c r="C23" s="140"/>
      <c r="D23" s="141"/>
      <c r="E23" s="142"/>
      <c r="F23" s="143"/>
      <c r="G23" s="144"/>
      <c r="I23" s="9"/>
      <c r="J23" s="9"/>
      <c r="K23" s="9"/>
    </row>
    <row r="24" spans="1:11" ht="30" customHeight="1" x14ac:dyDescent="0.25">
      <c r="A24" s="56">
        <f>A23+0.1</f>
        <v>16.100000000000001</v>
      </c>
      <c r="B24" s="57" t="s">
        <v>52</v>
      </c>
      <c r="C24" s="58"/>
      <c r="D24" s="29" t="s">
        <v>2</v>
      </c>
      <c r="E24" s="87">
        <v>10</v>
      </c>
      <c r="F24" s="136"/>
      <c r="G24" s="23" t="str">
        <f t="shared" ref="G24:G25" si="2">IF(F24&lt;&gt;"",($E24*F24),"")</f>
        <v/>
      </c>
      <c r="I24" s="9"/>
      <c r="J24" s="9"/>
      <c r="K24" s="9"/>
    </row>
    <row r="25" spans="1:11" ht="30" customHeight="1" x14ac:dyDescent="0.25">
      <c r="A25" s="56">
        <f>A24+0.1</f>
        <v>16.200000000000003</v>
      </c>
      <c r="B25" s="27" t="s">
        <v>50</v>
      </c>
      <c r="C25" s="28"/>
      <c r="D25" s="29" t="s">
        <v>2</v>
      </c>
      <c r="E25" s="87">
        <v>40</v>
      </c>
      <c r="F25" s="136"/>
      <c r="G25" s="23" t="str">
        <f t="shared" si="2"/>
        <v/>
      </c>
      <c r="I25" s="9"/>
      <c r="J25" s="9"/>
      <c r="K25" s="9"/>
    </row>
    <row r="26" spans="1:11" ht="30" customHeight="1" x14ac:dyDescent="0.25">
      <c r="A26" s="56">
        <f>A25+0.1</f>
        <v>16.300000000000004</v>
      </c>
      <c r="B26" s="145" t="s">
        <v>72</v>
      </c>
      <c r="C26" s="47"/>
      <c r="D26" s="29"/>
      <c r="E26" s="87"/>
      <c r="F26" s="134"/>
      <c r="G26" s="144"/>
      <c r="I26" s="9"/>
      <c r="J26" s="9"/>
      <c r="K26" s="9"/>
    </row>
    <row r="27" spans="1:11" ht="30" customHeight="1" x14ac:dyDescent="0.25">
      <c r="A27" s="138">
        <f>A23+1</f>
        <v>17</v>
      </c>
      <c r="B27" s="139" t="s">
        <v>10</v>
      </c>
      <c r="C27" s="140"/>
      <c r="D27" s="141"/>
      <c r="E27" s="142"/>
      <c r="F27" s="143"/>
      <c r="G27" s="144"/>
      <c r="I27" s="9"/>
      <c r="J27" s="9"/>
      <c r="K27" s="9"/>
    </row>
    <row r="28" spans="1:11" ht="30" customHeight="1" x14ac:dyDescent="0.25">
      <c r="A28" s="56">
        <f>A27+0.1</f>
        <v>17.100000000000001</v>
      </c>
      <c r="B28" s="57" t="s">
        <v>53</v>
      </c>
      <c r="C28" s="58"/>
      <c r="D28" s="29" t="s">
        <v>3</v>
      </c>
      <c r="E28" s="22">
        <v>2</v>
      </c>
      <c r="F28" s="136"/>
      <c r="G28" s="23" t="str">
        <f t="shared" ref="G28:G38" si="3">IF(F28&lt;&gt;"",($E28*F28),"")</f>
        <v/>
      </c>
      <c r="I28" s="9"/>
      <c r="J28" s="9"/>
      <c r="K28" s="9"/>
    </row>
    <row r="29" spans="1:11" ht="30" customHeight="1" x14ac:dyDescent="0.25">
      <c r="A29" s="56">
        <f>A28+0.1</f>
        <v>17.200000000000003</v>
      </c>
      <c r="B29" s="57" t="s">
        <v>61</v>
      </c>
      <c r="C29" s="58"/>
      <c r="D29" s="29" t="s">
        <v>3</v>
      </c>
      <c r="E29" s="22">
        <v>2</v>
      </c>
      <c r="F29" s="136"/>
      <c r="G29" s="23" t="str">
        <f t="shared" si="3"/>
        <v/>
      </c>
      <c r="I29" s="9"/>
      <c r="J29" s="9"/>
      <c r="K29" s="9"/>
    </row>
    <row r="30" spans="1:11" ht="30" customHeight="1" x14ac:dyDescent="0.25">
      <c r="A30" s="56">
        <f t="shared" ref="A30:A34" si="4">A29+0.1</f>
        <v>17.300000000000004</v>
      </c>
      <c r="B30" s="57" t="s">
        <v>54</v>
      </c>
      <c r="C30" s="58"/>
      <c r="D30" s="29" t="s">
        <v>3</v>
      </c>
      <c r="E30" s="22">
        <v>2</v>
      </c>
      <c r="F30" s="136"/>
      <c r="G30" s="23" t="str">
        <f t="shared" si="3"/>
        <v/>
      </c>
      <c r="I30" s="9"/>
      <c r="J30" s="9"/>
      <c r="K30" s="9"/>
    </row>
    <row r="31" spans="1:11" ht="30" customHeight="1" x14ac:dyDescent="0.25">
      <c r="A31" s="56">
        <f t="shared" si="4"/>
        <v>17.400000000000006</v>
      </c>
      <c r="B31" s="57" t="s">
        <v>55</v>
      </c>
      <c r="C31" s="58"/>
      <c r="D31" s="29" t="s">
        <v>3</v>
      </c>
      <c r="E31" s="22">
        <v>1</v>
      </c>
      <c r="F31" s="136"/>
      <c r="G31" s="23" t="str">
        <f t="shared" si="3"/>
        <v/>
      </c>
      <c r="I31" s="9"/>
      <c r="J31" s="9"/>
      <c r="K31" s="9"/>
    </row>
    <row r="32" spans="1:11" ht="30" customHeight="1" x14ac:dyDescent="0.25">
      <c r="A32" s="56">
        <f t="shared" si="4"/>
        <v>17.500000000000007</v>
      </c>
      <c r="B32" s="57" t="s">
        <v>56</v>
      </c>
      <c r="C32" s="58"/>
      <c r="D32" s="29" t="s">
        <v>3</v>
      </c>
      <c r="E32" s="22">
        <v>1</v>
      </c>
      <c r="F32" s="136"/>
      <c r="G32" s="23" t="str">
        <f t="shared" si="3"/>
        <v/>
      </c>
      <c r="I32" s="9"/>
      <c r="J32" s="9"/>
      <c r="K32" s="9"/>
    </row>
    <row r="33" spans="1:11" ht="30" customHeight="1" x14ac:dyDescent="0.25">
      <c r="A33" s="56">
        <f t="shared" si="4"/>
        <v>17.600000000000009</v>
      </c>
      <c r="B33" s="57" t="s">
        <v>57</v>
      </c>
      <c r="C33" s="58"/>
      <c r="D33" s="29" t="s">
        <v>3</v>
      </c>
      <c r="E33" s="22">
        <v>3</v>
      </c>
      <c r="F33" s="136"/>
      <c r="G33" s="23" t="str">
        <f t="shared" si="3"/>
        <v/>
      </c>
      <c r="I33" s="9"/>
      <c r="J33" s="9"/>
      <c r="K33" s="9"/>
    </row>
    <row r="34" spans="1:11" ht="30" customHeight="1" x14ac:dyDescent="0.25">
      <c r="A34" s="56">
        <f t="shared" si="4"/>
        <v>17.70000000000001</v>
      </c>
      <c r="B34" s="57" t="s">
        <v>97</v>
      </c>
      <c r="C34" s="58"/>
      <c r="D34" s="29" t="s">
        <v>3</v>
      </c>
      <c r="E34" s="87">
        <v>1</v>
      </c>
      <c r="F34" s="136"/>
      <c r="G34" s="23" t="str">
        <f t="shared" si="3"/>
        <v/>
      </c>
      <c r="I34" s="9"/>
      <c r="J34" s="9"/>
      <c r="K34" s="9"/>
    </row>
    <row r="35" spans="1:11" ht="30" customHeight="1" x14ac:dyDescent="0.25">
      <c r="A35" s="18">
        <f>A27+1</f>
        <v>18</v>
      </c>
      <c r="B35" s="27" t="s">
        <v>93</v>
      </c>
      <c r="C35" s="28"/>
      <c r="D35" s="29" t="s">
        <v>3</v>
      </c>
      <c r="E35" s="87">
        <v>1</v>
      </c>
      <c r="F35" s="136"/>
      <c r="G35" s="23" t="str">
        <f t="shared" si="3"/>
        <v/>
      </c>
      <c r="I35" s="9"/>
      <c r="J35" s="9"/>
      <c r="K35" s="9"/>
    </row>
    <row r="36" spans="1:11" ht="30" customHeight="1" x14ac:dyDescent="0.25">
      <c r="A36" s="18">
        <f t="shared" si="1"/>
        <v>19</v>
      </c>
      <c r="B36" s="27" t="s">
        <v>19</v>
      </c>
      <c r="C36" s="28"/>
      <c r="D36" s="29" t="s">
        <v>3</v>
      </c>
      <c r="E36" s="87">
        <v>4</v>
      </c>
      <c r="F36" s="136"/>
      <c r="G36" s="23" t="str">
        <f t="shared" si="3"/>
        <v/>
      </c>
      <c r="I36" s="9"/>
      <c r="J36" s="9"/>
      <c r="K36" s="9"/>
    </row>
    <row r="37" spans="1:11" ht="30" customHeight="1" x14ac:dyDescent="0.25">
      <c r="A37" s="18">
        <f t="shared" si="1"/>
        <v>20</v>
      </c>
      <c r="B37" s="46" t="s">
        <v>62</v>
      </c>
      <c r="C37" s="47"/>
      <c r="D37" s="61" t="s">
        <v>3</v>
      </c>
      <c r="E37" s="87">
        <v>1</v>
      </c>
      <c r="F37" s="136"/>
      <c r="G37" s="23" t="str">
        <f t="shared" si="3"/>
        <v/>
      </c>
    </row>
    <row r="38" spans="1:11" ht="30" customHeight="1" x14ac:dyDescent="0.25">
      <c r="A38" s="18">
        <f t="shared" si="1"/>
        <v>21</v>
      </c>
      <c r="B38" s="46" t="s">
        <v>63</v>
      </c>
      <c r="C38" s="47"/>
      <c r="D38" s="61" t="s">
        <v>3</v>
      </c>
      <c r="E38" s="87">
        <v>1</v>
      </c>
      <c r="F38" s="136"/>
      <c r="G38" s="23" t="str">
        <f t="shared" si="3"/>
        <v/>
      </c>
    </row>
    <row r="39" spans="1:11" ht="30" customHeight="1" x14ac:dyDescent="0.25">
      <c r="A39" s="138">
        <f t="shared" si="1"/>
        <v>22</v>
      </c>
      <c r="B39" s="146" t="s">
        <v>87</v>
      </c>
      <c r="C39" s="147"/>
      <c r="D39" s="141"/>
      <c r="E39" s="142"/>
      <c r="F39" s="143"/>
      <c r="G39" s="144"/>
    </row>
    <row r="40" spans="1:11" ht="30" customHeight="1" x14ac:dyDescent="0.25">
      <c r="A40" s="56">
        <f>A39+0.1</f>
        <v>22.1</v>
      </c>
      <c r="B40" s="46" t="s">
        <v>65</v>
      </c>
      <c r="C40" s="47"/>
      <c r="D40" s="29" t="s">
        <v>26</v>
      </c>
      <c r="E40" s="87">
        <v>2</v>
      </c>
      <c r="F40" s="136"/>
      <c r="G40" s="23" t="str">
        <f t="shared" ref="G40:G46" si="5">IF(F40&lt;&gt;"",($E40*F40),"")</f>
        <v/>
      </c>
    </row>
    <row r="41" spans="1:11" ht="30" customHeight="1" x14ac:dyDescent="0.25">
      <c r="A41" s="56">
        <f t="shared" ref="A41" si="6">A40+0.1</f>
        <v>22.200000000000003</v>
      </c>
      <c r="B41" s="46" t="s">
        <v>64</v>
      </c>
      <c r="C41" s="47"/>
      <c r="D41" s="29" t="s">
        <v>26</v>
      </c>
      <c r="E41" s="87">
        <v>3</v>
      </c>
      <c r="F41" s="136"/>
      <c r="G41" s="23" t="str">
        <f t="shared" si="5"/>
        <v/>
      </c>
    </row>
    <row r="42" spans="1:11" ht="30" customHeight="1" x14ac:dyDescent="0.25">
      <c r="A42" s="18">
        <f>A39+1</f>
        <v>23</v>
      </c>
      <c r="B42" s="27" t="s">
        <v>27</v>
      </c>
      <c r="C42" s="28"/>
      <c r="D42" s="29" t="s">
        <v>3</v>
      </c>
      <c r="E42" s="87">
        <v>1</v>
      </c>
      <c r="F42" s="136"/>
      <c r="G42" s="23" t="str">
        <f t="shared" si="5"/>
        <v/>
      </c>
    </row>
    <row r="43" spans="1:11" ht="30" customHeight="1" x14ac:dyDescent="0.25">
      <c r="A43" s="18">
        <f t="shared" si="1"/>
        <v>24</v>
      </c>
      <c r="B43" s="27" t="s">
        <v>47</v>
      </c>
      <c r="C43" s="28"/>
      <c r="D43" s="29" t="s">
        <v>11</v>
      </c>
      <c r="E43" s="87">
        <v>1</v>
      </c>
      <c r="F43" s="136"/>
      <c r="G43" s="23" t="str">
        <f t="shared" si="5"/>
        <v/>
      </c>
    </row>
    <row r="44" spans="1:11" ht="30" customHeight="1" x14ac:dyDescent="0.25">
      <c r="A44" s="18">
        <f t="shared" si="1"/>
        <v>25</v>
      </c>
      <c r="B44" s="65" t="s">
        <v>84</v>
      </c>
      <c r="C44" s="66"/>
      <c r="D44" s="29" t="s">
        <v>2</v>
      </c>
      <c r="E44" s="87">
        <v>240</v>
      </c>
      <c r="F44" s="136"/>
      <c r="G44" s="23" t="str">
        <f t="shared" si="5"/>
        <v/>
      </c>
    </row>
    <row r="45" spans="1:11" ht="30" customHeight="1" x14ac:dyDescent="0.25">
      <c r="A45" s="18">
        <f t="shared" si="1"/>
        <v>26</v>
      </c>
      <c r="B45" s="67" t="s">
        <v>83</v>
      </c>
      <c r="C45" s="47"/>
      <c r="D45" s="29" t="s">
        <v>3</v>
      </c>
      <c r="E45" s="87">
        <v>1</v>
      </c>
      <c r="F45" s="136"/>
      <c r="G45" s="23" t="str">
        <f t="shared" si="5"/>
        <v/>
      </c>
    </row>
    <row r="46" spans="1:11" ht="30" customHeight="1" x14ac:dyDescent="0.25">
      <c r="A46" s="18">
        <f t="shared" si="1"/>
        <v>27</v>
      </c>
      <c r="B46" s="27" t="s">
        <v>80</v>
      </c>
      <c r="C46" s="28"/>
      <c r="D46" s="29" t="s">
        <v>3</v>
      </c>
      <c r="E46" s="87">
        <v>1</v>
      </c>
      <c r="F46" s="136"/>
      <c r="G46" s="23" t="str">
        <f t="shared" si="5"/>
        <v/>
      </c>
      <c r="I46" s="9"/>
      <c r="J46" s="9"/>
      <c r="K46" s="9"/>
    </row>
    <row r="47" spans="1:11" ht="30" customHeight="1" x14ac:dyDescent="0.25">
      <c r="A47" s="18">
        <f t="shared" si="1"/>
        <v>28</v>
      </c>
      <c r="B47" s="145" t="s">
        <v>72</v>
      </c>
      <c r="C47" s="75"/>
      <c r="D47" s="148"/>
      <c r="E47" s="149"/>
      <c r="F47" s="150"/>
      <c r="G47" s="305"/>
      <c r="I47" s="9"/>
      <c r="J47" s="9"/>
      <c r="K47" s="9"/>
    </row>
    <row r="48" spans="1:11" ht="30" customHeight="1" x14ac:dyDescent="0.25">
      <c r="A48" s="18">
        <f t="shared" si="1"/>
        <v>29</v>
      </c>
      <c r="B48" s="67" t="s">
        <v>105</v>
      </c>
      <c r="C48" s="47"/>
      <c r="D48" s="29" t="s">
        <v>3</v>
      </c>
      <c r="E48" s="22">
        <v>1</v>
      </c>
      <c r="F48" s="136"/>
      <c r="G48" s="23" t="str">
        <f t="shared" ref="G48:G53" si="7">IF(F48&lt;&gt;"",($E48*F48),"")</f>
        <v/>
      </c>
      <c r="I48" s="9"/>
      <c r="J48" s="9"/>
      <c r="K48" s="9"/>
    </row>
    <row r="49" spans="1:11" ht="30" customHeight="1" x14ac:dyDescent="0.25">
      <c r="A49" s="18">
        <f t="shared" si="1"/>
        <v>30</v>
      </c>
      <c r="B49" s="67" t="s">
        <v>106</v>
      </c>
      <c r="C49" s="47"/>
      <c r="D49" s="29" t="s">
        <v>3</v>
      </c>
      <c r="E49" s="22">
        <v>1</v>
      </c>
      <c r="F49" s="136"/>
      <c r="G49" s="23" t="str">
        <f t="shared" si="7"/>
        <v/>
      </c>
      <c r="I49" s="9"/>
      <c r="J49" s="9"/>
      <c r="K49" s="9"/>
    </row>
    <row r="50" spans="1:11" ht="30" customHeight="1" x14ac:dyDescent="0.25">
      <c r="A50" s="18">
        <f t="shared" si="1"/>
        <v>31</v>
      </c>
      <c r="B50" s="151" t="s">
        <v>124</v>
      </c>
      <c r="C50" s="47"/>
      <c r="D50" s="29" t="s">
        <v>3</v>
      </c>
      <c r="E50" s="22">
        <v>1</v>
      </c>
      <c r="F50" s="136"/>
      <c r="G50" s="23" t="str">
        <f t="shared" si="7"/>
        <v/>
      </c>
      <c r="I50" s="9"/>
      <c r="J50" s="9"/>
      <c r="K50" s="9"/>
    </row>
    <row r="51" spans="1:11" ht="30" customHeight="1" x14ac:dyDescent="0.25">
      <c r="A51" s="71">
        <f>A50+0.1</f>
        <v>31.1</v>
      </c>
      <c r="B51" s="67" t="s">
        <v>127</v>
      </c>
      <c r="C51" s="47"/>
      <c r="D51" s="29" t="s">
        <v>3</v>
      </c>
      <c r="E51" s="22">
        <v>1</v>
      </c>
      <c r="F51" s="136"/>
      <c r="G51" s="23" t="str">
        <f t="shared" si="7"/>
        <v/>
      </c>
      <c r="I51" s="9"/>
      <c r="J51" s="9"/>
      <c r="K51" s="9"/>
    </row>
    <row r="52" spans="1:11" ht="30" customHeight="1" x14ac:dyDescent="0.25">
      <c r="A52" s="18">
        <f>A50+1</f>
        <v>32</v>
      </c>
      <c r="B52" s="67" t="s">
        <v>107</v>
      </c>
      <c r="C52" s="47"/>
      <c r="D52" s="29" t="s">
        <v>3</v>
      </c>
      <c r="E52" s="22">
        <v>1</v>
      </c>
      <c r="F52" s="136"/>
      <c r="G52" s="23" t="str">
        <f t="shared" si="7"/>
        <v/>
      </c>
      <c r="I52" s="9"/>
      <c r="J52" s="9"/>
      <c r="K52" s="9"/>
    </row>
    <row r="53" spans="1:11" ht="30" customHeight="1" x14ac:dyDescent="0.25">
      <c r="A53" s="18">
        <f t="shared" si="1"/>
        <v>33</v>
      </c>
      <c r="B53" s="67" t="s">
        <v>108</v>
      </c>
      <c r="C53" s="47"/>
      <c r="D53" s="29" t="s">
        <v>3</v>
      </c>
      <c r="E53" s="22">
        <v>1</v>
      </c>
      <c r="F53" s="136"/>
      <c r="G53" s="23" t="str">
        <f t="shared" si="7"/>
        <v/>
      </c>
      <c r="I53" s="9"/>
      <c r="J53" s="9"/>
      <c r="K53" s="9"/>
    </row>
    <row r="54" spans="1:11" ht="30" customHeight="1" x14ac:dyDescent="0.25">
      <c r="A54" s="138">
        <f t="shared" si="1"/>
        <v>34</v>
      </c>
      <c r="B54" s="152" t="s">
        <v>109</v>
      </c>
      <c r="C54" s="153"/>
      <c r="D54" s="141"/>
      <c r="E54" s="142"/>
      <c r="F54" s="143"/>
      <c r="G54" s="154"/>
      <c r="I54" s="9"/>
      <c r="J54" s="9"/>
      <c r="K54" s="9"/>
    </row>
    <row r="55" spans="1:11" ht="30" customHeight="1" x14ac:dyDescent="0.25">
      <c r="A55" s="56">
        <f>A54+0.1</f>
        <v>34.1</v>
      </c>
      <c r="B55" s="72" t="s">
        <v>43</v>
      </c>
      <c r="C55" s="73"/>
      <c r="D55" s="45" t="s">
        <v>2</v>
      </c>
      <c r="E55" s="22">
        <v>45</v>
      </c>
      <c r="F55" s="136"/>
      <c r="G55" s="23" t="str">
        <f t="shared" ref="G55:G56" si="8">IF(F55&lt;&gt;"",($E55*F55),"")</f>
        <v/>
      </c>
      <c r="I55" s="9"/>
      <c r="J55" s="9"/>
      <c r="K55" s="9"/>
    </row>
    <row r="56" spans="1:11" ht="30" customHeight="1" x14ac:dyDescent="0.25">
      <c r="A56" s="56">
        <f>A55+0.1</f>
        <v>34.200000000000003</v>
      </c>
      <c r="B56" s="72" t="s">
        <v>44</v>
      </c>
      <c r="C56" s="73"/>
      <c r="D56" s="45" t="s">
        <v>2</v>
      </c>
      <c r="E56" s="22">
        <v>30</v>
      </c>
      <c r="F56" s="136"/>
      <c r="G56" s="23" t="str">
        <f t="shared" si="8"/>
        <v/>
      </c>
      <c r="I56" s="9"/>
      <c r="J56" s="9"/>
      <c r="K56" s="9"/>
    </row>
    <row r="57" spans="1:11" ht="30" customHeight="1" x14ac:dyDescent="0.25">
      <c r="A57" s="56">
        <f>A56+0.1</f>
        <v>34.300000000000004</v>
      </c>
      <c r="B57" s="145" t="s">
        <v>72</v>
      </c>
      <c r="C57" s="73"/>
      <c r="D57" s="45"/>
      <c r="E57" s="22"/>
      <c r="F57" s="134"/>
      <c r="G57" s="144"/>
      <c r="I57" s="9"/>
      <c r="J57" s="9"/>
      <c r="K57" s="9"/>
    </row>
    <row r="58" spans="1:11" ht="30" customHeight="1" x14ac:dyDescent="0.25">
      <c r="A58" s="18">
        <f>A54+1</f>
        <v>35</v>
      </c>
      <c r="B58" s="67" t="s">
        <v>110</v>
      </c>
      <c r="C58" s="47"/>
      <c r="D58" s="29" t="s">
        <v>2</v>
      </c>
      <c r="E58" s="22">
        <v>10</v>
      </c>
      <c r="F58" s="136"/>
      <c r="G58" s="23" t="str">
        <f t="shared" ref="G58:G63" si="9">IF(F58&lt;&gt;"",($E58*F58),"")</f>
        <v/>
      </c>
      <c r="I58" s="9"/>
      <c r="J58" s="9"/>
      <c r="K58" s="9"/>
    </row>
    <row r="59" spans="1:11" ht="30" customHeight="1" x14ac:dyDescent="0.25">
      <c r="A59" s="18">
        <f>A58+1</f>
        <v>36</v>
      </c>
      <c r="B59" s="67" t="s">
        <v>111</v>
      </c>
      <c r="C59" s="47"/>
      <c r="D59" s="29" t="s">
        <v>3</v>
      </c>
      <c r="E59" s="22">
        <v>1</v>
      </c>
      <c r="F59" s="136"/>
      <c r="G59" s="23" t="str">
        <f t="shared" si="9"/>
        <v/>
      </c>
      <c r="I59" s="9"/>
      <c r="J59" s="9"/>
      <c r="K59" s="9"/>
    </row>
    <row r="60" spans="1:11" ht="30" customHeight="1" x14ac:dyDescent="0.25">
      <c r="A60" s="74">
        <f>A59+0.1</f>
        <v>36.1</v>
      </c>
      <c r="B60" s="67" t="s">
        <v>113</v>
      </c>
      <c r="C60" s="47"/>
      <c r="D60" s="29" t="s">
        <v>11</v>
      </c>
      <c r="E60" s="22">
        <v>1</v>
      </c>
      <c r="F60" s="136"/>
      <c r="G60" s="23" t="str">
        <f t="shared" si="9"/>
        <v/>
      </c>
      <c r="I60" s="9"/>
      <c r="J60" s="9"/>
      <c r="K60" s="9"/>
    </row>
    <row r="61" spans="1:11" ht="30" customHeight="1" x14ac:dyDescent="0.25">
      <c r="A61" s="18">
        <f>A59+1</f>
        <v>37</v>
      </c>
      <c r="B61" s="67" t="s">
        <v>95</v>
      </c>
      <c r="C61" s="75"/>
      <c r="D61" s="29" t="s">
        <v>11</v>
      </c>
      <c r="E61" s="22">
        <v>1</v>
      </c>
      <c r="F61" s="136"/>
      <c r="G61" s="23" t="str">
        <f t="shared" si="9"/>
        <v/>
      </c>
      <c r="I61" s="9"/>
      <c r="J61" s="9"/>
      <c r="K61" s="9"/>
    </row>
    <row r="62" spans="1:11" ht="30" customHeight="1" x14ac:dyDescent="0.25">
      <c r="A62" s="74">
        <f>A61+0.1</f>
        <v>37.1</v>
      </c>
      <c r="B62" s="67" t="s">
        <v>126</v>
      </c>
      <c r="C62" s="47"/>
      <c r="D62" s="29" t="s">
        <v>11</v>
      </c>
      <c r="E62" s="22">
        <v>1</v>
      </c>
      <c r="F62" s="136"/>
      <c r="G62" s="23" t="str">
        <f t="shared" si="9"/>
        <v/>
      </c>
      <c r="I62" s="9"/>
      <c r="J62" s="9"/>
      <c r="K62" s="9"/>
    </row>
    <row r="63" spans="1:11" ht="30" customHeight="1" x14ac:dyDescent="0.25">
      <c r="A63" s="18">
        <f>A61+1</f>
        <v>38</v>
      </c>
      <c r="B63" s="72" t="s">
        <v>51</v>
      </c>
      <c r="C63" s="73"/>
      <c r="D63" s="45" t="s">
        <v>11</v>
      </c>
      <c r="E63" s="22">
        <v>1</v>
      </c>
      <c r="F63" s="136"/>
      <c r="G63" s="23" t="str">
        <f t="shared" si="9"/>
        <v/>
      </c>
      <c r="I63" s="9"/>
      <c r="J63" s="9"/>
      <c r="K63" s="9"/>
    </row>
    <row r="64" spans="1:11" ht="30" customHeight="1" x14ac:dyDescent="0.25">
      <c r="A64" s="18">
        <f t="shared" ref="A64:A72" si="10">A63+1</f>
        <v>39</v>
      </c>
      <c r="B64" s="145" t="s">
        <v>72</v>
      </c>
      <c r="C64" s="73"/>
      <c r="D64" s="45"/>
      <c r="E64" s="22"/>
      <c r="F64" s="137"/>
      <c r="G64" s="154"/>
      <c r="I64" s="9"/>
      <c r="J64" s="9"/>
      <c r="K64" s="9"/>
    </row>
    <row r="65" spans="1:11" ht="30" customHeight="1" x14ac:dyDescent="0.25">
      <c r="A65" s="18">
        <f t="shared" si="10"/>
        <v>40</v>
      </c>
      <c r="B65" s="72" t="s">
        <v>41</v>
      </c>
      <c r="C65" s="73"/>
      <c r="D65" s="45" t="s">
        <v>3</v>
      </c>
      <c r="E65" s="87">
        <v>1</v>
      </c>
      <c r="F65" s="136"/>
      <c r="G65" s="23" t="str">
        <f t="shared" ref="G65:G67" si="11">IF(F65&lt;&gt;"",($E65*F65),"")</f>
        <v/>
      </c>
      <c r="I65" s="9"/>
      <c r="J65" s="9"/>
      <c r="K65" s="9"/>
    </row>
    <row r="66" spans="1:11" ht="30" customHeight="1" x14ac:dyDescent="0.25">
      <c r="A66" s="18">
        <f t="shared" si="10"/>
        <v>41</v>
      </c>
      <c r="B66" s="72" t="s">
        <v>42</v>
      </c>
      <c r="C66" s="73"/>
      <c r="D66" s="45" t="s">
        <v>11</v>
      </c>
      <c r="E66" s="87">
        <v>1</v>
      </c>
      <c r="F66" s="136"/>
      <c r="G66" s="23" t="str">
        <f t="shared" si="11"/>
        <v/>
      </c>
      <c r="I66" s="9"/>
      <c r="J66" s="9"/>
      <c r="K66" s="9"/>
    </row>
    <row r="67" spans="1:11" ht="30" customHeight="1" x14ac:dyDescent="0.25">
      <c r="A67" s="18">
        <f t="shared" si="10"/>
        <v>42</v>
      </c>
      <c r="B67" s="46" t="s">
        <v>96</v>
      </c>
      <c r="C67" s="47"/>
      <c r="D67" s="29" t="s">
        <v>4</v>
      </c>
      <c r="E67" s="87">
        <v>558</v>
      </c>
      <c r="F67" s="136"/>
      <c r="G67" s="23" t="str">
        <f t="shared" si="11"/>
        <v/>
      </c>
      <c r="I67" s="9"/>
      <c r="J67" s="9"/>
      <c r="K67" s="9"/>
    </row>
    <row r="68" spans="1:11" ht="30" customHeight="1" x14ac:dyDescent="0.25">
      <c r="A68" s="18">
        <f t="shared" si="10"/>
        <v>43</v>
      </c>
      <c r="B68" s="145" t="s">
        <v>72</v>
      </c>
      <c r="C68" s="47"/>
      <c r="D68" s="29"/>
      <c r="E68" s="87"/>
      <c r="F68" s="134"/>
      <c r="G68" s="154"/>
      <c r="I68" s="9"/>
      <c r="J68" s="9"/>
      <c r="K68" s="9"/>
    </row>
    <row r="69" spans="1:11" ht="30" customHeight="1" x14ac:dyDescent="0.25">
      <c r="A69" s="18">
        <f t="shared" si="10"/>
        <v>44</v>
      </c>
      <c r="B69" s="77" t="s">
        <v>22</v>
      </c>
      <c r="C69" s="78"/>
      <c r="D69" s="45" t="s">
        <v>12</v>
      </c>
      <c r="E69" s="87">
        <v>500</v>
      </c>
      <c r="F69" s="136"/>
      <c r="G69" s="23" t="str">
        <f t="shared" ref="G69:G71" si="12">IF(F69&lt;&gt;"",($E69*F69),"")</f>
        <v/>
      </c>
      <c r="I69" s="9"/>
      <c r="J69" s="9"/>
      <c r="K69" s="9"/>
    </row>
    <row r="70" spans="1:11" ht="30" customHeight="1" x14ac:dyDescent="0.25">
      <c r="A70" s="18">
        <f t="shared" si="10"/>
        <v>45</v>
      </c>
      <c r="B70" s="80" t="s">
        <v>58</v>
      </c>
      <c r="C70" s="81"/>
      <c r="D70" s="82" t="s">
        <v>26</v>
      </c>
      <c r="E70" s="87">
        <v>5</v>
      </c>
      <c r="F70" s="136"/>
      <c r="G70" s="23" t="str">
        <f t="shared" si="12"/>
        <v/>
      </c>
    </row>
    <row r="71" spans="1:11" ht="30" customHeight="1" x14ac:dyDescent="0.25">
      <c r="A71" s="18">
        <f t="shared" si="10"/>
        <v>46</v>
      </c>
      <c r="B71" s="80" t="s">
        <v>71</v>
      </c>
      <c r="C71" s="81"/>
      <c r="D71" s="82" t="s">
        <v>3</v>
      </c>
      <c r="E71" s="87">
        <v>1</v>
      </c>
      <c r="F71" s="136"/>
      <c r="G71" s="23" t="str">
        <f t="shared" si="12"/>
        <v/>
      </c>
    </row>
    <row r="72" spans="1:11" ht="30" customHeight="1" x14ac:dyDescent="0.25">
      <c r="A72" s="138">
        <f t="shared" si="10"/>
        <v>47</v>
      </c>
      <c r="B72" s="156" t="s">
        <v>98</v>
      </c>
      <c r="C72" s="157"/>
      <c r="D72" s="141"/>
      <c r="E72" s="142"/>
      <c r="F72" s="143"/>
      <c r="G72" s="154"/>
    </row>
    <row r="73" spans="1:11" ht="30" customHeight="1" x14ac:dyDescent="0.25">
      <c r="A73" s="56">
        <f>A72+0.1</f>
        <v>47.1</v>
      </c>
      <c r="B73" s="72" t="s">
        <v>99</v>
      </c>
      <c r="C73" s="73"/>
      <c r="D73" s="45" t="s">
        <v>2</v>
      </c>
      <c r="E73" s="87">
        <v>5</v>
      </c>
      <c r="F73" s="136"/>
      <c r="G73" s="23" t="str">
        <f t="shared" ref="G73:G74" si="13">IF(F73&lt;&gt;"",($E73*F73),"")</f>
        <v/>
      </c>
    </row>
    <row r="74" spans="1:11" ht="30" customHeight="1" x14ac:dyDescent="0.25">
      <c r="A74" s="56">
        <f>A73+0.1</f>
        <v>47.2</v>
      </c>
      <c r="B74" s="72" t="s">
        <v>100</v>
      </c>
      <c r="C74" s="73"/>
      <c r="D74" s="45" t="s">
        <v>2</v>
      </c>
      <c r="E74" s="87">
        <v>5</v>
      </c>
      <c r="F74" s="136"/>
      <c r="G74" s="23" t="str">
        <f t="shared" si="13"/>
        <v/>
      </c>
    </row>
    <row r="75" spans="1:11" ht="30" customHeight="1" x14ac:dyDescent="0.25">
      <c r="A75" s="18">
        <f>A72+1</f>
        <v>48</v>
      </c>
      <c r="B75" s="145" t="s">
        <v>72</v>
      </c>
      <c r="C75" s="75"/>
      <c r="D75" s="148"/>
      <c r="E75" s="149"/>
      <c r="F75" s="150"/>
      <c r="G75" s="306"/>
    </row>
    <row r="76" spans="1:11" ht="30" customHeight="1" x14ac:dyDescent="0.25">
      <c r="A76" s="18">
        <f>A75+1</f>
        <v>49</v>
      </c>
      <c r="B76" s="145" t="s">
        <v>72</v>
      </c>
      <c r="C76" s="78"/>
      <c r="D76" s="29"/>
      <c r="E76" s="87"/>
      <c r="F76" s="134"/>
      <c r="G76" s="154"/>
    </row>
    <row r="77" spans="1:11" ht="30" customHeight="1" x14ac:dyDescent="0.25">
      <c r="A77" s="74">
        <f>A76+0.1</f>
        <v>49.1</v>
      </c>
      <c r="B77" s="145" t="s">
        <v>72</v>
      </c>
      <c r="C77" s="78"/>
      <c r="D77" s="45"/>
      <c r="E77" s="87"/>
      <c r="F77" s="155"/>
      <c r="G77" s="154"/>
    </row>
    <row r="78" spans="1:11" ht="30" customHeight="1" thickBot="1" x14ac:dyDescent="0.3">
      <c r="A78" s="74">
        <f>A77+0.1</f>
        <v>49.2</v>
      </c>
      <c r="B78" s="145" t="s">
        <v>72</v>
      </c>
      <c r="C78" s="78"/>
      <c r="D78" s="45"/>
      <c r="E78" s="303"/>
      <c r="F78" s="304"/>
      <c r="G78" s="307"/>
    </row>
    <row r="79" spans="1:11" ht="30" customHeight="1" thickBot="1" x14ac:dyDescent="0.3">
      <c r="A79" s="372" t="s">
        <v>45</v>
      </c>
      <c r="B79" s="373"/>
      <c r="C79" s="373"/>
      <c r="D79" s="373"/>
      <c r="E79" s="373"/>
      <c r="F79" s="374"/>
      <c r="G79" s="302">
        <f>SUM(G8:G78)</f>
        <v>0</v>
      </c>
    </row>
    <row r="80" spans="1:11" ht="30" customHeight="1" thickBot="1" x14ac:dyDescent="0.3">
      <c r="A80" s="131" t="s">
        <v>30</v>
      </c>
      <c r="B80" s="132"/>
      <c r="C80" s="132"/>
      <c r="D80" s="132"/>
      <c r="E80" s="132"/>
      <c r="F80" s="308"/>
      <c r="G80" s="133"/>
    </row>
    <row r="81" spans="1:8" ht="30" customHeight="1" x14ac:dyDescent="0.25">
      <c r="A81" s="18">
        <f>A76+1</f>
        <v>50</v>
      </c>
      <c r="B81" s="96" t="s">
        <v>145</v>
      </c>
      <c r="C81" s="97"/>
      <c r="D81" s="82" t="s">
        <v>11</v>
      </c>
      <c r="E81" s="104">
        <v>1</v>
      </c>
      <c r="F81" s="136"/>
      <c r="G81" s="23" t="str">
        <f>IF(F81&lt;&gt;"",($E81*F81),"")</f>
        <v/>
      </c>
    </row>
    <row r="82" spans="1:8" ht="30" customHeight="1" x14ac:dyDescent="0.25">
      <c r="A82" s="138">
        <f t="shared" ref="A82:A88" si="14">A81+1</f>
        <v>51</v>
      </c>
      <c r="B82" s="162" t="s">
        <v>104</v>
      </c>
      <c r="C82" s="163"/>
      <c r="D82" s="141"/>
      <c r="E82" s="164"/>
      <c r="F82" s="143"/>
      <c r="G82" s="144"/>
    </row>
    <row r="83" spans="1:8" ht="30" customHeight="1" x14ac:dyDescent="0.25">
      <c r="A83" s="56">
        <f>A82+0.1</f>
        <v>51.1</v>
      </c>
      <c r="B83" s="96" t="s">
        <v>101</v>
      </c>
      <c r="C83" s="98"/>
      <c r="D83" s="100" t="s">
        <v>2</v>
      </c>
      <c r="E83" s="104">
        <v>30</v>
      </c>
      <c r="F83" s="136"/>
      <c r="G83" s="23" t="str">
        <f t="shared" ref="G83:G88" si="15">IF(F83&lt;&gt;"",($E83*F83),"")</f>
        <v/>
      </c>
    </row>
    <row r="84" spans="1:8" ht="30" customHeight="1" x14ac:dyDescent="0.25">
      <c r="A84" s="56">
        <f>A83+0.1</f>
        <v>51.2</v>
      </c>
      <c r="B84" s="96" t="s">
        <v>102</v>
      </c>
      <c r="C84" s="98"/>
      <c r="D84" s="100" t="s">
        <v>2</v>
      </c>
      <c r="E84" s="104">
        <v>30</v>
      </c>
      <c r="F84" s="136"/>
      <c r="G84" s="23" t="str">
        <f t="shared" si="15"/>
        <v/>
      </c>
    </row>
    <row r="85" spans="1:8" ht="30" customHeight="1" x14ac:dyDescent="0.25">
      <c r="A85" s="56">
        <f>A84+0.1</f>
        <v>51.300000000000004</v>
      </c>
      <c r="B85" s="96" t="s">
        <v>103</v>
      </c>
      <c r="C85" s="98"/>
      <c r="D85" s="100" t="s">
        <v>2</v>
      </c>
      <c r="E85" s="104">
        <v>12</v>
      </c>
      <c r="F85" s="136"/>
      <c r="G85" s="23" t="str">
        <f t="shared" si="15"/>
        <v/>
      </c>
    </row>
    <row r="86" spans="1:8" ht="30" customHeight="1" x14ac:dyDescent="0.25">
      <c r="A86" s="18">
        <f>A82+1</f>
        <v>52</v>
      </c>
      <c r="B86" s="102" t="s">
        <v>115</v>
      </c>
      <c r="C86" s="101"/>
      <c r="D86" s="82" t="s">
        <v>2</v>
      </c>
      <c r="E86" s="104">
        <v>15</v>
      </c>
      <c r="F86" s="136"/>
      <c r="G86" s="23" t="str">
        <f t="shared" si="15"/>
        <v/>
      </c>
    </row>
    <row r="87" spans="1:8" ht="30" customHeight="1" x14ac:dyDescent="0.25">
      <c r="A87" s="18">
        <f t="shared" si="14"/>
        <v>53</v>
      </c>
      <c r="B87" s="72" t="s">
        <v>46</v>
      </c>
      <c r="C87" s="103"/>
      <c r="D87" s="82" t="s">
        <v>3</v>
      </c>
      <c r="E87" s="104">
        <v>1</v>
      </c>
      <c r="F87" s="136"/>
      <c r="G87" s="23" t="str">
        <f t="shared" si="15"/>
        <v/>
      </c>
    </row>
    <row r="88" spans="1:8" ht="30" customHeight="1" x14ac:dyDescent="0.25">
      <c r="A88" s="45">
        <f t="shared" si="14"/>
        <v>54</v>
      </c>
      <c r="B88" s="355" t="s">
        <v>32</v>
      </c>
      <c r="C88" s="355"/>
      <c r="D88" s="100" t="s">
        <v>2</v>
      </c>
      <c r="E88" s="104">
        <v>28</v>
      </c>
      <c r="F88" s="134"/>
      <c r="G88" s="23" t="str">
        <f t="shared" si="15"/>
        <v/>
      </c>
    </row>
    <row r="89" spans="1:8" ht="30" customHeight="1" thickBot="1" x14ac:dyDescent="0.3">
      <c r="A89" s="353"/>
      <c r="B89" s="354"/>
      <c r="C89" s="354"/>
      <c r="D89" s="367" t="s">
        <v>144</v>
      </c>
      <c r="E89" s="367"/>
      <c r="F89" s="368"/>
      <c r="G89" s="356">
        <f>SUM(G81:G88)</f>
        <v>0</v>
      </c>
    </row>
    <row r="90" spans="1:8" ht="30" customHeight="1" thickBot="1" x14ac:dyDescent="0.3">
      <c r="A90" s="369" t="s">
        <v>23</v>
      </c>
      <c r="B90" s="370"/>
      <c r="C90" s="370"/>
      <c r="D90" s="370"/>
      <c r="E90" s="370"/>
      <c r="F90" s="371"/>
      <c r="G90" s="357">
        <f>G79+G89</f>
        <v>0</v>
      </c>
    </row>
    <row r="91" spans="1:8" ht="30" customHeight="1" x14ac:dyDescent="0.25">
      <c r="A91" s="105">
        <f>MAX(A8:A90)+1</f>
        <v>55</v>
      </c>
      <c r="B91" s="106" t="s">
        <v>6</v>
      </c>
      <c r="C91" s="107"/>
      <c r="D91" s="108" t="s">
        <v>11</v>
      </c>
      <c r="E91" s="166">
        <v>1</v>
      </c>
      <c r="F91" s="136"/>
      <c r="G91" s="23" t="str">
        <f t="shared" ref="G91:G92" si="16">IF(F91&lt;&gt;"",($E91*F91),"")</f>
        <v/>
      </c>
      <c r="H91" s="62"/>
    </row>
    <row r="92" spans="1:8" ht="30" customHeight="1" x14ac:dyDescent="0.25">
      <c r="A92" s="18">
        <f>MAX(A9:A91)+1</f>
        <v>56</v>
      </c>
      <c r="B92" s="72" t="s">
        <v>16</v>
      </c>
      <c r="C92" s="73"/>
      <c r="D92" s="109" t="s">
        <v>11</v>
      </c>
      <c r="E92" s="168">
        <v>1</v>
      </c>
      <c r="F92" s="136"/>
      <c r="G92" s="23" t="str">
        <f t="shared" si="16"/>
        <v/>
      </c>
      <c r="H92" s="63"/>
    </row>
    <row r="93" spans="1:8" s="116" customFormat="1" ht="30" customHeight="1" x14ac:dyDescent="0.2">
      <c r="A93" s="375" t="s">
        <v>134</v>
      </c>
      <c r="B93" s="376"/>
      <c r="C93" s="376"/>
      <c r="D93" s="376"/>
      <c r="E93" s="376"/>
      <c r="F93" s="377"/>
      <c r="G93" s="170">
        <f>SUM(G90:G92)</f>
        <v>0</v>
      </c>
      <c r="H93" s="171"/>
    </row>
    <row r="94" spans="1:8" s="116" customFormat="1" ht="30" customHeight="1" thickBot="1" x14ac:dyDescent="0.3">
      <c r="A94" s="120">
        <f>MAX(A10:A92)+1</f>
        <v>57</v>
      </c>
      <c r="B94" s="121" t="s">
        <v>13</v>
      </c>
      <c r="C94" s="122"/>
      <c r="D94" s="123">
        <v>0.1</v>
      </c>
      <c r="E94" s="124">
        <v>1</v>
      </c>
      <c r="F94" s="136"/>
      <c r="G94" s="125">
        <f>G93*D94</f>
        <v>0</v>
      </c>
      <c r="H94" s="172"/>
    </row>
    <row r="95" spans="1:8" s="116" customFormat="1" ht="30" customHeight="1" thickBot="1" x14ac:dyDescent="0.25">
      <c r="A95" s="378" t="s">
        <v>135</v>
      </c>
      <c r="B95" s="379"/>
      <c r="C95" s="379"/>
      <c r="D95" s="379"/>
      <c r="E95" s="379"/>
      <c r="F95" s="380"/>
      <c r="G95" s="173">
        <f>SUM(G93:G94)</f>
        <v>0</v>
      </c>
    </row>
    <row r="96" spans="1:8" ht="12" customHeight="1" x14ac:dyDescent="0.25"/>
    <row r="97" spans="1:9" x14ac:dyDescent="0.25">
      <c r="A97" s="185"/>
      <c r="C97" s="180"/>
      <c r="D97" s="187"/>
      <c r="E97" s="7"/>
      <c r="F97" s="8"/>
      <c r="G97" s="8"/>
      <c r="H97" s="4"/>
    </row>
    <row r="98" spans="1:9" x14ac:dyDescent="0.25">
      <c r="A98" s="187"/>
      <c r="C98" s="180"/>
      <c r="D98" s="188"/>
      <c r="E98" s="7"/>
      <c r="F98" s="8"/>
      <c r="G98" s="185"/>
      <c r="H98" s="4"/>
    </row>
    <row r="99" spans="1:9" x14ac:dyDescent="0.25">
      <c r="A99" s="185"/>
      <c r="C99" s="180"/>
      <c r="D99" s="188"/>
      <c r="E99" s="7"/>
      <c r="F99" s="8"/>
      <c r="G99" s="185"/>
      <c r="H99" s="4"/>
    </row>
    <row r="100" spans="1:9" x14ac:dyDescent="0.25">
      <c r="A100" s="185"/>
      <c r="C100" s="180"/>
      <c r="D100" s="188"/>
      <c r="E100" s="7"/>
      <c r="F100" s="8"/>
      <c r="G100" s="185"/>
      <c r="H100" s="4"/>
    </row>
    <row r="101" spans="1:9" x14ac:dyDescent="0.25">
      <c r="A101" s="187"/>
      <c r="C101" s="180"/>
      <c r="D101" s="184"/>
      <c r="E101" s="7"/>
      <c r="F101" s="8"/>
      <c r="G101" s="185"/>
      <c r="H101" s="4"/>
    </row>
    <row r="102" spans="1:9" x14ac:dyDescent="0.25">
      <c r="I102" s="5"/>
    </row>
  </sheetData>
  <sheetProtection algorithmName="SHA-512" hashValue="3aD6o1KA70dErTsv/YGQPqCi/ByEX5ewwwKNNIvRmqsGDcOCdfdsUgDnuY9BCYIDQWKID9UADp91+4+/eGE4gg==" saltValue="0g8+DXpMBM4sX8l5VK500A==" spinCount="100000" sheet="1" objects="1" scenarios="1"/>
  <mergeCells count="5">
    <mergeCell ref="D89:F89"/>
    <mergeCell ref="A90:F90"/>
    <mergeCell ref="A79:F79"/>
    <mergeCell ref="A93:F93"/>
    <mergeCell ref="A95:F95"/>
  </mergeCells>
  <dataValidations count="1">
    <dataValidation type="list" allowBlank="1" showInputMessage="1" showErrorMessage="1" sqref="A98 A101" xr:uid="{00000000-0002-0000-0400-000003000000}">
      <formula1>#REF!</formula1>
    </dataValidation>
  </dataValidations>
  <printOptions horizontalCentered="1"/>
  <pageMargins left="0.7" right="0.7" top="0.75" bottom="0.75" header="0.3" footer="0.3"/>
  <pageSetup scale="60" fitToHeight="0" orientation="portrait" r:id="rId1"/>
  <headerFooter alignWithMargins="0">
    <oddHeader xml:space="preserve">&amp;R&amp;"Times New Roman,Regular"&amp;10IFBC No. 21-TA003788AJ
</oddHeader>
    <oddFooter xml:space="preserve">&amp;L&amp;"Times New Roman,Regular"&amp;10Bidder___________________________________&amp;C&amp;"Times New Roman,Regular"&amp;10Signature___________________________&amp;R&amp;"Times New Roman,Regular"&amp;10&amp;P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CF69-0C54-42A3-B2E4-E2262B4486D1}">
  <sheetPr>
    <pageSetUpPr fitToPage="1"/>
  </sheetPr>
  <dimension ref="A1:J130"/>
  <sheetViews>
    <sheetView topLeftCell="A73" zoomScale="91" zoomScaleNormal="91" zoomScaleSheetLayoutView="100" workbookViewId="0">
      <selection activeCell="G95" sqref="G95"/>
    </sheetView>
  </sheetViews>
  <sheetFormatPr defaultColWidth="8.88671875" defaultRowHeight="15.75" x14ac:dyDescent="0.25"/>
  <cols>
    <col min="1" max="1" width="6.77734375" style="5" customWidth="1"/>
    <col min="2" max="2" width="29.77734375" style="8" customWidth="1"/>
    <col min="3" max="3" width="11.77734375" style="8" customWidth="1"/>
    <col min="4" max="4" width="7.44140625" style="5" customWidth="1"/>
    <col min="5" max="5" width="7.44140625" style="6" customWidth="1"/>
    <col min="6" max="6" width="21.6640625" style="7" customWidth="1"/>
    <col min="7" max="7" width="22.6640625" style="7" customWidth="1"/>
    <col min="8" max="16384" width="8.88671875" style="8"/>
  </cols>
  <sheetData>
    <row r="1" spans="1:10" x14ac:dyDescent="0.25">
      <c r="A1" s="329" t="s">
        <v>136</v>
      </c>
      <c r="B1" s="330"/>
      <c r="C1" s="331"/>
      <c r="D1" s="332"/>
      <c r="E1" s="333"/>
      <c r="F1" s="334"/>
      <c r="G1" s="335"/>
      <c r="H1" s="9"/>
      <c r="I1" s="9"/>
      <c r="J1" s="9"/>
    </row>
    <row r="2" spans="1:10" x14ac:dyDescent="0.25">
      <c r="A2" s="336" t="s">
        <v>137</v>
      </c>
      <c r="B2" s="337"/>
      <c r="C2" s="338"/>
      <c r="D2" s="339"/>
      <c r="E2" s="340"/>
      <c r="F2" s="341"/>
      <c r="G2" s="342"/>
      <c r="H2" s="9"/>
      <c r="I2" s="9"/>
      <c r="J2" s="9"/>
    </row>
    <row r="3" spans="1:10" x14ac:dyDescent="0.25">
      <c r="A3" s="336" t="s">
        <v>142</v>
      </c>
      <c r="B3" s="337"/>
      <c r="C3" s="338"/>
      <c r="D3" s="339"/>
      <c r="E3" s="340"/>
      <c r="F3" s="341"/>
      <c r="G3" s="342"/>
      <c r="H3" s="9"/>
      <c r="I3" s="9"/>
      <c r="J3" s="9"/>
    </row>
    <row r="4" spans="1:10" x14ac:dyDescent="0.25">
      <c r="A4" s="336" t="s">
        <v>143</v>
      </c>
      <c r="B4" s="343"/>
      <c r="C4" s="344"/>
      <c r="D4" s="344"/>
      <c r="E4" s="344"/>
      <c r="F4" s="341"/>
      <c r="G4" s="345"/>
      <c r="H4" s="9"/>
      <c r="I4" s="9"/>
      <c r="J4" s="9"/>
    </row>
    <row r="5" spans="1:10" ht="16.5" thickBot="1" x14ac:dyDescent="0.3">
      <c r="A5" s="346" t="s">
        <v>139</v>
      </c>
      <c r="B5" s="347"/>
      <c r="C5" s="348"/>
      <c r="D5" s="349"/>
      <c r="E5" s="350"/>
      <c r="F5" s="351"/>
      <c r="G5" s="352"/>
      <c r="H5" s="9"/>
      <c r="I5" s="9"/>
      <c r="J5" s="9"/>
    </row>
    <row r="6" spans="1:10" s="24" customFormat="1" ht="32.25" thickBot="1" x14ac:dyDescent="0.25">
      <c r="A6" s="309" t="s">
        <v>7</v>
      </c>
      <c r="B6" s="310" t="s">
        <v>0</v>
      </c>
      <c r="C6" s="311"/>
      <c r="D6" s="309" t="s">
        <v>20</v>
      </c>
      <c r="E6" s="312" t="s">
        <v>1</v>
      </c>
      <c r="F6" s="313" t="s">
        <v>21</v>
      </c>
      <c r="G6" s="313" t="s">
        <v>9</v>
      </c>
      <c r="H6" s="16"/>
      <c r="I6" s="16"/>
      <c r="J6" s="16"/>
    </row>
    <row r="7" spans="1:10" s="24" customFormat="1" ht="30" customHeight="1" thickBot="1" x14ac:dyDescent="0.3">
      <c r="A7" s="314" t="s">
        <v>5</v>
      </c>
      <c r="B7" s="315"/>
      <c r="C7" s="315"/>
      <c r="D7" s="315"/>
      <c r="E7" s="315"/>
      <c r="F7" s="315"/>
      <c r="G7" s="316"/>
      <c r="H7" s="16"/>
      <c r="I7" s="16"/>
      <c r="J7" s="16"/>
    </row>
    <row r="8" spans="1:10" ht="30" customHeight="1" x14ac:dyDescent="0.25">
      <c r="A8" s="18">
        <v>1</v>
      </c>
      <c r="B8" s="19" t="s">
        <v>116</v>
      </c>
      <c r="C8" s="20"/>
      <c r="D8" s="21" t="s">
        <v>4</v>
      </c>
      <c r="E8" s="22">
        <v>1284</v>
      </c>
      <c r="F8" s="134"/>
      <c r="G8" s="23" t="str">
        <f>IF(F8&lt;&gt;"",($E8*F8),"")</f>
        <v/>
      </c>
      <c r="H8" s="9"/>
      <c r="I8" s="9"/>
      <c r="J8" s="9"/>
    </row>
    <row r="9" spans="1:10" ht="30" customHeight="1" x14ac:dyDescent="0.25">
      <c r="A9" s="18">
        <f>A8+1</f>
        <v>2</v>
      </c>
      <c r="B9" s="27" t="s">
        <v>119</v>
      </c>
      <c r="C9" s="28"/>
      <c r="D9" s="29" t="s">
        <v>2</v>
      </c>
      <c r="E9" s="135">
        <v>77</v>
      </c>
      <c r="F9" s="134"/>
      <c r="G9" s="23" t="str">
        <f t="shared" ref="G9:G12" si="0">IF(F9&lt;&gt;"",($E9*F9),"")</f>
        <v/>
      </c>
      <c r="H9" s="9"/>
      <c r="I9" s="9"/>
      <c r="J9" s="9"/>
    </row>
    <row r="10" spans="1:10" ht="30" customHeight="1" x14ac:dyDescent="0.25">
      <c r="A10" s="18">
        <f t="shared" ref="A10:A70" si="1">A9+1</f>
        <v>3</v>
      </c>
      <c r="B10" s="27" t="s">
        <v>28</v>
      </c>
      <c r="C10" s="28"/>
      <c r="D10" s="29" t="s">
        <v>3</v>
      </c>
      <c r="E10" s="135">
        <v>2</v>
      </c>
      <c r="F10" s="134"/>
      <c r="G10" s="23" t="str">
        <f t="shared" si="0"/>
        <v/>
      </c>
      <c r="H10" s="9"/>
      <c r="I10" s="9"/>
      <c r="J10" s="9"/>
    </row>
    <row r="11" spans="1:10" ht="30" customHeight="1" x14ac:dyDescent="0.25">
      <c r="A11" s="18">
        <f t="shared" si="1"/>
        <v>4</v>
      </c>
      <c r="B11" s="27" t="s">
        <v>18</v>
      </c>
      <c r="C11" s="28"/>
      <c r="D11" s="29" t="s">
        <v>3</v>
      </c>
      <c r="E11" s="135">
        <v>2</v>
      </c>
      <c r="F11" s="134"/>
      <c r="G11" s="23" t="str">
        <f t="shared" si="0"/>
        <v/>
      </c>
      <c r="H11" s="9"/>
      <c r="I11" s="9"/>
      <c r="J11" s="9"/>
    </row>
    <row r="12" spans="1:10" ht="30" customHeight="1" x14ac:dyDescent="0.25">
      <c r="A12" s="18">
        <f t="shared" si="1"/>
        <v>5</v>
      </c>
      <c r="B12" s="27" t="s">
        <v>29</v>
      </c>
      <c r="C12" s="28"/>
      <c r="D12" s="29" t="s">
        <v>3</v>
      </c>
      <c r="E12" s="135">
        <v>4</v>
      </c>
      <c r="F12" s="134"/>
      <c r="G12" s="23" t="str">
        <f t="shared" si="0"/>
        <v/>
      </c>
      <c r="H12" s="9"/>
      <c r="I12" s="9"/>
      <c r="J12" s="9"/>
    </row>
    <row r="13" spans="1:10" ht="30" customHeight="1" x14ac:dyDescent="0.25">
      <c r="A13" s="18">
        <f t="shared" si="1"/>
        <v>6</v>
      </c>
      <c r="B13" s="145" t="s">
        <v>72</v>
      </c>
      <c r="C13" s="190"/>
      <c r="D13" s="358"/>
      <c r="E13" s="359"/>
      <c r="F13" s="360"/>
      <c r="G13" s="317"/>
      <c r="H13" s="9"/>
      <c r="I13" s="9"/>
      <c r="J13" s="9"/>
    </row>
    <row r="14" spans="1:10" ht="30" customHeight="1" x14ac:dyDescent="0.25">
      <c r="A14" s="18">
        <f t="shared" si="1"/>
        <v>7</v>
      </c>
      <c r="B14" s="27" t="s">
        <v>90</v>
      </c>
      <c r="C14" s="28"/>
      <c r="D14" s="29" t="s">
        <v>3</v>
      </c>
      <c r="E14" s="87">
        <v>1</v>
      </c>
      <c r="F14" s="134"/>
      <c r="G14" s="23" t="str">
        <f t="shared" ref="G14:G22" si="2">IF(F14&lt;&gt;"",($E14*F14),"")</f>
        <v/>
      </c>
      <c r="H14" s="9"/>
      <c r="I14" s="9"/>
      <c r="J14" s="9"/>
    </row>
    <row r="15" spans="1:10" ht="30" customHeight="1" x14ac:dyDescent="0.25">
      <c r="A15" s="18">
        <f t="shared" si="1"/>
        <v>8</v>
      </c>
      <c r="B15" s="27" t="s">
        <v>114</v>
      </c>
      <c r="C15" s="28"/>
      <c r="D15" s="29" t="s">
        <v>3</v>
      </c>
      <c r="E15" s="87">
        <v>1</v>
      </c>
      <c r="F15" s="134"/>
      <c r="G15" s="23" t="str">
        <f t="shared" si="2"/>
        <v/>
      </c>
      <c r="H15" s="9"/>
      <c r="I15" s="9"/>
      <c r="J15" s="9"/>
    </row>
    <row r="16" spans="1:10" ht="30" customHeight="1" x14ac:dyDescent="0.25">
      <c r="A16" s="18">
        <f>A15+1</f>
        <v>9</v>
      </c>
      <c r="B16" s="27" t="s">
        <v>15</v>
      </c>
      <c r="C16" s="28"/>
      <c r="D16" s="29" t="s">
        <v>2</v>
      </c>
      <c r="E16" s="87">
        <v>57</v>
      </c>
      <c r="F16" s="134"/>
      <c r="G16" s="23" t="str">
        <f t="shared" si="2"/>
        <v/>
      </c>
      <c r="H16" s="9"/>
      <c r="I16" s="9"/>
      <c r="J16" s="9"/>
    </row>
    <row r="17" spans="1:10" ht="30" customHeight="1" x14ac:dyDescent="0.25">
      <c r="A17" s="18">
        <f t="shared" si="1"/>
        <v>10</v>
      </c>
      <c r="B17" s="27" t="s">
        <v>86</v>
      </c>
      <c r="C17" s="28"/>
      <c r="D17" s="29" t="s">
        <v>4</v>
      </c>
      <c r="E17" s="22">
        <v>1284</v>
      </c>
      <c r="F17" s="134"/>
      <c r="G17" s="23" t="str">
        <f t="shared" si="2"/>
        <v/>
      </c>
      <c r="H17" s="9"/>
      <c r="I17" s="9"/>
      <c r="J17" s="9"/>
    </row>
    <row r="18" spans="1:10" ht="30" customHeight="1" x14ac:dyDescent="0.25">
      <c r="A18" s="18">
        <f t="shared" si="1"/>
        <v>11</v>
      </c>
      <c r="B18" s="43" t="s">
        <v>91</v>
      </c>
      <c r="C18" s="44"/>
      <c r="D18" s="45" t="s">
        <v>4</v>
      </c>
      <c r="E18" s="87">
        <v>1284</v>
      </c>
      <c r="F18" s="134"/>
      <c r="G18" s="23" t="str">
        <f t="shared" si="2"/>
        <v/>
      </c>
      <c r="H18" s="9"/>
      <c r="I18" s="9"/>
      <c r="J18" s="9"/>
    </row>
    <row r="19" spans="1:10" ht="30" customHeight="1" x14ac:dyDescent="0.25">
      <c r="A19" s="18">
        <f t="shared" si="1"/>
        <v>12</v>
      </c>
      <c r="B19" s="46" t="s">
        <v>14</v>
      </c>
      <c r="C19" s="47"/>
      <c r="D19" s="29" t="s">
        <v>3</v>
      </c>
      <c r="E19" s="87">
        <v>1</v>
      </c>
      <c r="F19" s="134"/>
      <c r="G19" s="23" t="str">
        <f t="shared" si="2"/>
        <v/>
      </c>
      <c r="H19" s="9"/>
      <c r="I19" s="9"/>
      <c r="J19" s="9"/>
    </row>
    <row r="20" spans="1:10" ht="30" customHeight="1" x14ac:dyDescent="0.25">
      <c r="A20" s="18">
        <f t="shared" si="1"/>
        <v>13</v>
      </c>
      <c r="B20" s="27" t="s">
        <v>34</v>
      </c>
      <c r="C20" s="28"/>
      <c r="D20" s="29" t="s">
        <v>3</v>
      </c>
      <c r="E20" s="22">
        <v>3</v>
      </c>
      <c r="F20" s="134"/>
      <c r="G20" s="23" t="str">
        <f t="shared" si="2"/>
        <v/>
      </c>
      <c r="H20" s="9"/>
      <c r="I20" s="9"/>
      <c r="J20" s="9"/>
    </row>
    <row r="21" spans="1:10" ht="30" customHeight="1" x14ac:dyDescent="0.25">
      <c r="A21" s="18">
        <f t="shared" si="1"/>
        <v>14</v>
      </c>
      <c r="B21" s="27" t="s">
        <v>35</v>
      </c>
      <c r="C21" s="28"/>
      <c r="D21" s="29" t="s">
        <v>3</v>
      </c>
      <c r="E21" s="22">
        <v>2</v>
      </c>
      <c r="F21" s="134"/>
      <c r="G21" s="23" t="str">
        <f t="shared" si="2"/>
        <v/>
      </c>
      <c r="H21" s="9"/>
      <c r="I21" s="9"/>
      <c r="J21" s="9"/>
    </row>
    <row r="22" spans="1:10" ht="30" customHeight="1" x14ac:dyDescent="0.25">
      <c r="A22" s="18">
        <f t="shared" si="1"/>
        <v>15</v>
      </c>
      <c r="B22" s="27" t="s">
        <v>36</v>
      </c>
      <c r="C22" s="28"/>
      <c r="D22" s="29" t="s">
        <v>3</v>
      </c>
      <c r="E22" s="87">
        <v>1</v>
      </c>
      <c r="F22" s="134"/>
      <c r="G22" s="23" t="str">
        <f t="shared" si="2"/>
        <v/>
      </c>
      <c r="H22" s="9"/>
      <c r="I22" s="9"/>
      <c r="J22" s="9"/>
    </row>
    <row r="23" spans="1:10" ht="30" customHeight="1" x14ac:dyDescent="0.25">
      <c r="A23" s="191">
        <f t="shared" si="1"/>
        <v>16</v>
      </c>
      <c r="B23" s="192" t="s">
        <v>49</v>
      </c>
      <c r="C23" s="193"/>
      <c r="D23" s="194"/>
      <c r="E23" s="195"/>
      <c r="F23" s="196"/>
      <c r="G23" s="197"/>
      <c r="H23" s="9"/>
      <c r="I23" s="9"/>
      <c r="J23" s="9"/>
    </row>
    <row r="24" spans="1:10" ht="30" customHeight="1" x14ac:dyDescent="0.25">
      <c r="A24" s="56">
        <f>A23+0.1</f>
        <v>16.100000000000001</v>
      </c>
      <c r="B24" s="57" t="s">
        <v>48</v>
      </c>
      <c r="C24" s="58"/>
      <c r="D24" s="29" t="s">
        <v>2</v>
      </c>
      <c r="E24" s="87">
        <v>10</v>
      </c>
      <c r="F24" s="134"/>
      <c r="G24" s="23" t="str">
        <f t="shared" ref="G24:G26" si="3">IF(F24&lt;&gt;"",($E24*F24),"")</f>
        <v/>
      </c>
      <c r="H24" s="9"/>
      <c r="I24" s="9"/>
      <c r="J24" s="9"/>
    </row>
    <row r="25" spans="1:10" ht="30" customHeight="1" x14ac:dyDescent="0.25">
      <c r="A25" s="56">
        <f>A24+0.1</f>
        <v>16.200000000000003</v>
      </c>
      <c r="B25" s="57" t="s">
        <v>50</v>
      </c>
      <c r="C25" s="58"/>
      <c r="D25" s="29" t="s">
        <v>2</v>
      </c>
      <c r="E25" s="22">
        <v>94</v>
      </c>
      <c r="F25" s="134"/>
      <c r="G25" s="23" t="str">
        <f t="shared" si="3"/>
        <v/>
      </c>
      <c r="H25" s="9"/>
      <c r="I25" s="9"/>
      <c r="J25" s="9"/>
    </row>
    <row r="26" spans="1:10" ht="30" customHeight="1" x14ac:dyDescent="0.25">
      <c r="A26" s="56">
        <f>A25+0.1</f>
        <v>16.300000000000004</v>
      </c>
      <c r="B26" s="57" t="s">
        <v>122</v>
      </c>
      <c r="C26" s="58"/>
      <c r="D26" s="29" t="s">
        <v>2</v>
      </c>
      <c r="E26" s="22">
        <v>56</v>
      </c>
      <c r="F26" s="134"/>
      <c r="G26" s="23" t="str">
        <f t="shared" si="3"/>
        <v/>
      </c>
      <c r="H26" s="9"/>
      <c r="I26" s="9"/>
      <c r="J26" s="9"/>
    </row>
    <row r="27" spans="1:10" ht="30" customHeight="1" x14ac:dyDescent="0.25">
      <c r="A27" s="191">
        <f>A23+1</f>
        <v>17</v>
      </c>
      <c r="B27" s="192" t="s">
        <v>10</v>
      </c>
      <c r="C27" s="193"/>
      <c r="D27" s="194"/>
      <c r="E27" s="195"/>
      <c r="F27" s="196"/>
      <c r="G27" s="197"/>
      <c r="H27" s="9"/>
      <c r="I27" s="9"/>
      <c r="J27" s="9"/>
    </row>
    <row r="28" spans="1:10" ht="30" customHeight="1" x14ac:dyDescent="0.25">
      <c r="A28" s="56">
        <f>A27+0.1</f>
        <v>17.100000000000001</v>
      </c>
      <c r="B28" s="57" t="s">
        <v>37</v>
      </c>
      <c r="C28" s="58"/>
      <c r="D28" s="29" t="s">
        <v>3</v>
      </c>
      <c r="E28" s="87">
        <v>2</v>
      </c>
      <c r="F28" s="134"/>
      <c r="G28" s="23" t="str">
        <f t="shared" ref="G28:G38" si="4">IF(F28&lt;&gt;"",($E28*F28),"")</f>
        <v/>
      </c>
      <c r="H28" s="9"/>
      <c r="I28" s="9"/>
      <c r="J28" s="9"/>
    </row>
    <row r="29" spans="1:10" ht="30" customHeight="1" x14ac:dyDescent="0.25">
      <c r="A29" s="56">
        <f>A28+0.1</f>
        <v>17.200000000000003</v>
      </c>
      <c r="B29" s="57" t="s">
        <v>66</v>
      </c>
      <c r="C29" s="58"/>
      <c r="D29" s="29" t="s">
        <v>3</v>
      </c>
      <c r="E29" s="87">
        <v>2</v>
      </c>
      <c r="F29" s="134"/>
      <c r="G29" s="23" t="str">
        <f t="shared" si="4"/>
        <v/>
      </c>
      <c r="H29" s="9"/>
      <c r="I29" s="9"/>
      <c r="J29" s="9"/>
    </row>
    <row r="30" spans="1:10" ht="30" customHeight="1" x14ac:dyDescent="0.25">
      <c r="A30" s="56">
        <f t="shared" ref="A30:A34" si="5">A29+0.1</f>
        <v>17.300000000000004</v>
      </c>
      <c r="B30" s="57" t="s">
        <v>38</v>
      </c>
      <c r="C30" s="58"/>
      <c r="D30" s="29" t="s">
        <v>3</v>
      </c>
      <c r="E30" s="87">
        <v>2</v>
      </c>
      <c r="F30" s="134"/>
      <c r="G30" s="23" t="str">
        <f t="shared" si="4"/>
        <v/>
      </c>
      <c r="H30" s="9"/>
      <c r="I30" s="9"/>
      <c r="J30" s="9"/>
    </row>
    <row r="31" spans="1:10" ht="30" customHeight="1" x14ac:dyDescent="0.25">
      <c r="A31" s="56">
        <f t="shared" si="5"/>
        <v>17.400000000000006</v>
      </c>
      <c r="B31" s="57" t="s">
        <v>67</v>
      </c>
      <c r="C31" s="58"/>
      <c r="D31" s="29" t="s">
        <v>3</v>
      </c>
      <c r="E31" s="87">
        <v>1</v>
      </c>
      <c r="F31" s="134"/>
      <c r="G31" s="23" t="str">
        <f t="shared" si="4"/>
        <v/>
      </c>
      <c r="H31" s="9"/>
      <c r="I31" s="9"/>
      <c r="J31" s="9"/>
    </row>
    <row r="32" spans="1:10" ht="30" customHeight="1" x14ac:dyDescent="0.25">
      <c r="A32" s="56">
        <f t="shared" si="5"/>
        <v>17.500000000000007</v>
      </c>
      <c r="B32" s="57" t="s">
        <v>39</v>
      </c>
      <c r="C32" s="58"/>
      <c r="D32" s="29" t="s">
        <v>3</v>
      </c>
      <c r="E32" s="87">
        <v>1</v>
      </c>
      <c r="F32" s="134"/>
      <c r="G32" s="23" t="str">
        <f t="shared" si="4"/>
        <v/>
      </c>
      <c r="H32" s="9"/>
      <c r="I32" s="9"/>
      <c r="J32" s="9"/>
    </row>
    <row r="33" spans="1:10" ht="30" customHeight="1" x14ac:dyDescent="0.25">
      <c r="A33" s="56">
        <f t="shared" si="5"/>
        <v>17.600000000000009</v>
      </c>
      <c r="B33" s="57" t="s">
        <v>40</v>
      </c>
      <c r="C33" s="58"/>
      <c r="D33" s="29" t="s">
        <v>3</v>
      </c>
      <c r="E33" s="87">
        <v>4</v>
      </c>
      <c r="F33" s="134"/>
      <c r="G33" s="23" t="str">
        <f t="shared" si="4"/>
        <v/>
      </c>
      <c r="H33" s="9"/>
      <c r="I33" s="9"/>
      <c r="J33" s="9"/>
    </row>
    <row r="34" spans="1:10" ht="30" customHeight="1" x14ac:dyDescent="0.25">
      <c r="A34" s="56">
        <f t="shared" si="5"/>
        <v>17.70000000000001</v>
      </c>
      <c r="B34" s="57" t="s">
        <v>97</v>
      </c>
      <c r="C34" s="58"/>
      <c r="D34" s="29" t="s">
        <v>3</v>
      </c>
      <c r="E34" s="87">
        <v>1</v>
      </c>
      <c r="F34" s="134"/>
      <c r="G34" s="23" t="str">
        <f t="shared" si="4"/>
        <v/>
      </c>
      <c r="H34" s="9"/>
      <c r="I34" s="9"/>
      <c r="J34" s="9"/>
    </row>
    <row r="35" spans="1:10" ht="30" customHeight="1" x14ac:dyDescent="0.25">
      <c r="A35" s="18">
        <f>A27+1</f>
        <v>18</v>
      </c>
      <c r="B35" s="27" t="s">
        <v>93</v>
      </c>
      <c r="C35" s="28"/>
      <c r="D35" s="29" t="s">
        <v>3</v>
      </c>
      <c r="E35" s="87">
        <v>1</v>
      </c>
      <c r="F35" s="134"/>
      <c r="G35" s="23" t="str">
        <f t="shared" si="4"/>
        <v/>
      </c>
      <c r="H35" s="9"/>
      <c r="I35" s="9"/>
      <c r="J35" s="9"/>
    </row>
    <row r="36" spans="1:10" ht="30" customHeight="1" x14ac:dyDescent="0.25">
      <c r="A36" s="18">
        <f t="shared" si="1"/>
        <v>19</v>
      </c>
      <c r="B36" s="27" t="s">
        <v>19</v>
      </c>
      <c r="C36" s="28"/>
      <c r="D36" s="29" t="s">
        <v>3</v>
      </c>
      <c r="E36" s="87">
        <v>4</v>
      </c>
      <c r="F36" s="134"/>
      <c r="G36" s="23" t="str">
        <f t="shared" si="4"/>
        <v/>
      </c>
      <c r="H36" s="9"/>
      <c r="I36" s="9"/>
      <c r="J36" s="9"/>
    </row>
    <row r="37" spans="1:10" ht="30" customHeight="1" x14ac:dyDescent="0.25">
      <c r="A37" s="18">
        <f t="shared" si="1"/>
        <v>20</v>
      </c>
      <c r="B37" s="46" t="s">
        <v>62</v>
      </c>
      <c r="C37" s="47"/>
      <c r="D37" s="29" t="s">
        <v>11</v>
      </c>
      <c r="E37" s="87">
        <v>1</v>
      </c>
      <c r="F37" s="134"/>
      <c r="G37" s="23" t="str">
        <f t="shared" si="4"/>
        <v/>
      </c>
    </row>
    <row r="38" spans="1:10" ht="30" customHeight="1" x14ac:dyDescent="0.25">
      <c r="A38" s="18">
        <f t="shared" si="1"/>
        <v>21</v>
      </c>
      <c r="B38" s="46" t="s">
        <v>68</v>
      </c>
      <c r="C38" s="47"/>
      <c r="D38" s="61" t="s">
        <v>11</v>
      </c>
      <c r="E38" s="87">
        <v>1</v>
      </c>
      <c r="F38" s="134"/>
      <c r="G38" s="23" t="str">
        <f t="shared" si="4"/>
        <v/>
      </c>
    </row>
    <row r="39" spans="1:10" ht="30" customHeight="1" x14ac:dyDescent="0.25">
      <c r="A39" s="191">
        <f t="shared" si="1"/>
        <v>22</v>
      </c>
      <c r="B39" s="198" t="s">
        <v>87</v>
      </c>
      <c r="C39" s="199"/>
      <c r="D39" s="194"/>
      <c r="E39" s="195"/>
      <c r="F39" s="196"/>
      <c r="G39" s="197"/>
    </row>
    <row r="40" spans="1:10" ht="30" customHeight="1" x14ac:dyDescent="0.25">
      <c r="A40" s="56">
        <f>A39+0.1</f>
        <v>22.1</v>
      </c>
      <c r="B40" s="145" t="s">
        <v>72</v>
      </c>
      <c r="C40" s="190"/>
      <c r="D40" s="358"/>
      <c r="E40" s="359"/>
      <c r="F40" s="360"/>
      <c r="G40" s="317"/>
    </row>
    <row r="41" spans="1:10" ht="30" customHeight="1" x14ac:dyDescent="0.25">
      <c r="A41" s="56">
        <f t="shared" ref="A41" si="6">A40+0.1</f>
        <v>22.200000000000003</v>
      </c>
      <c r="B41" s="46" t="s">
        <v>64</v>
      </c>
      <c r="C41" s="47"/>
      <c r="D41" s="29" t="s">
        <v>26</v>
      </c>
      <c r="E41" s="87">
        <v>3</v>
      </c>
      <c r="F41" s="134"/>
      <c r="G41" s="23" t="str">
        <f t="shared" ref="G41:G45" si="7">IF(F41&lt;&gt;"",($E41*F41),"")</f>
        <v/>
      </c>
    </row>
    <row r="42" spans="1:10" ht="30" customHeight="1" x14ac:dyDescent="0.25">
      <c r="A42" s="18">
        <f>A39+1</f>
        <v>23</v>
      </c>
      <c r="B42" s="27" t="s">
        <v>69</v>
      </c>
      <c r="C42" s="28"/>
      <c r="D42" s="29" t="s">
        <v>3</v>
      </c>
      <c r="E42" s="87">
        <v>1</v>
      </c>
      <c r="F42" s="134"/>
      <c r="G42" s="23" t="str">
        <f t="shared" si="7"/>
        <v/>
      </c>
    </row>
    <row r="43" spans="1:10" ht="30" customHeight="1" x14ac:dyDescent="0.25">
      <c r="A43" s="18">
        <f t="shared" si="1"/>
        <v>24</v>
      </c>
      <c r="B43" s="27" t="s">
        <v>47</v>
      </c>
      <c r="C43" s="28"/>
      <c r="D43" s="29" t="s">
        <v>11</v>
      </c>
      <c r="E43" s="87">
        <v>1</v>
      </c>
      <c r="F43" s="134"/>
      <c r="G43" s="23" t="str">
        <f t="shared" si="7"/>
        <v/>
      </c>
    </row>
    <row r="44" spans="1:10" ht="30" customHeight="1" x14ac:dyDescent="0.25">
      <c r="A44" s="18">
        <f t="shared" si="1"/>
        <v>25</v>
      </c>
      <c r="B44" s="65" t="s">
        <v>84</v>
      </c>
      <c r="C44" s="66"/>
      <c r="D44" s="29" t="s">
        <v>2</v>
      </c>
      <c r="E44" s="87">
        <v>25</v>
      </c>
      <c r="F44" s="134"/>
      <c r="G44" s="23" t="str">
        <f t="shared" si="7"/>
        <v/>
      </c>
    </row>
    <row r="45" spans="1:10" ht="30" customHeight="1" x14ac:dyDescent="0.25">
      <c r="A45" s="18">
        <f t="shared" si="1"/>
        <v>26</v>
      </c>
      <c r="B45" s="67" t="s">
        <v>83</v>
      </c>
      <c r="C45" s="47"/>
      <c r="D45" s="29" t="s">
        <v>3</v>
      </c>
      <c r="E45" s="87">
        <v>1</v>
      </c>
      <c r="F45" s="134"/>
      <c r="G45" s="23" t="str">
        <f t="shared" si="7"/>
        <v/>
      </c>
    </row>
    <row r="46" spans="1:10" ht="30" customHeight="1" x14ac:dyDescent="0.25">
      <c r="A46" s="18">
        <f t="shared" si="1"/>
        <v>27</v>
      </c>
      <c r="B46" s="145" t="s">
        <v>72</v>
      </c>
      <c r="C46" s="190"/>
      <c r="D46" s="358"/>
      <c r="E46" s="359"/>
      <c r="F46" s="360"/>
      <c r="G46" s="317"/>
      <c r="H46" s="9"/>
      <c r="I46" s="9"/>
      <c r="J46" s="9"/>
    </row>
    <row r="47" spans="1:10" ht="30" customHeight="1" x14ac:dyDescent="0.25">
      <c r="A47" s="18">
        <f t="shared" si="1"/>
        <v>28</v>
      </c>
      <c r="B47" s="68" t="s">
        <v>89</v>
      </c>
      <c r="C47" s="69"/>
      <c r="D47" s="29" t="s">
        <v>3</v>
      </c>
      <c r="E47" s="22">
        <v>1</v>
      </c>
      <c r="F47" s="134"/>
      <c r="G47" s="23" t="str">
        <f t="shared" ref="G47:G53" si="8">IF(F47&lt;&gt;"",($E47*F47),"")</f>
        <v/>
      </c>
      <c r="H47" s="9"/>
      <c r="I47" s="9"/>
      <c r="J47" s="9"/>
    </row>
    <row r="48" spans="1:10" ht="30" customHeight="1" x14ac:dyDescent="0.25">
      <c r="A48" s="18">
        <f t="shared" si="1"/>
        <v>29</v>
      </c>
      <c r="B48" s="67" t="s">
        <v>105</v>
      </c>
      <c r="C48" s="47"/>
      <c r="D48" s="29" t="s">
        <v>3</v>
      </c>
      <c r="E48" s="22">
        <v>1</v>
      </c>
      <c r="F48" s="134"/>
      <c r="G48" s="23" t="str">
        <f t="shared" si="8"/>
        <v/>
      </c>
      <c r="H48" s="9"/>
      <c r="I48" s="9"/>
      <c r="J48" s="9"/>
    </row>
    <row r="49" spans="1:10" ht="30" customHeight="1" x14ac:dyDescent="0.25">
      <c r="A49" s="18">
        <f t="shared" si="1"/>
        <v>30</v>
      </c>
      <c r="B49" s="67" t="s">
        <v>106</v>
      </c>
      <c r="C49" s="47"/>
      <c r="D49" s="29" t="s">
        <v>3</v>
      </c>
      <c r="E49" s="22">
        <v>1</v>
      </c>
      <c r="F49" s="134"/>
      <c r="G49" s="23" t="str">
        <f t="shared" si="8"/>
        <v/>
      </c>
      <c r="H49" s="9"/>
      <c r="I49" s="9"/>
      <c r="J49" s="9"/>
    </row>
    <row r="50" spans="1:10" ht="30" customHeight="1" x14ac:dyDescent="0.25">
      <c r="A50" s="18">
        <f t="shared" si="1"/>
        <v>31</v>
      </c>
      <c r="B50" s="151" t="s">
        <v>124</v>
      </c>
      <c r="C50" s="47"/>
      <c r="D50" s="29" t="s">
        <v>3</v>
      </c>
      <c r="E50" s="22">
        <v>1</v>
      </c>
      <c r="F50" s="134"/>
      <c r="G50" s="23" t="str">
        <f t="shared" si="8"/>
        <v/>
      </c>
      <c r="H50" s="9"/>
      <c r="I50" s="9"/>
      <c r="J50" s="9"/>
    </row>
    <row r="51" spans="1:10" ht="30" customHeight="1" x14ac:dyDescent="0.25">
      <c r="A51" s="71">
        <f>A50+0.1</f>
        <v>31.1</v>
      </c>
      <c r="B51" s="67" t="s">
        <v>127</v>
      </c>
      <c r="C51" s="47"/>
      <c r="D51" s="29" t="s">
        <v>3</v>
      </c>
      <c r="E51" s="22">
        <v>1</v>
      </c>
      <c r="F51" s="134"/>
      <c r="G51" s="23" t="str">
        <f t="shared" si="8"/>
        <v/>
      </c>
      <c r="H51" s="9"/>
      <c r="I51" s="9"/>
      <c r="J51" s="9"/>
    </row>
    <row r="52" spans="1:10" ht="30" customHeight="1" x14ac:dyDescent="0.25">
      <c r="A52" s="18">
        <f>A50+1</f>
        <v>32</v>
      </c>
      <c r="B52" s="67" t="s">
        <v>107</v>
      </c>
      <c r="C52" s="47"/>
      <c r="D52" s="29" t="s">
        <v>3</v>
      </c>
      <c r="E52" s="22">
        <v>1</v>
      </c>
      <c r="F52" s="134"/>
      <c r="G52" s="23" t="str">
        <f t="shared" si="8"/>
        <v/>
      </c>
      <c r="H52" s="9"/>
      <c r="I52" s="9"/>
      <c r="J52" s="9"/>
    </row>
    <row r="53" spans="1:10" ht="30" customHeight="1" x14ac:dyDescent="0.25">
      <c r="A53" s="18">
        <f t="shared" si="1"/>
        <v>33</v>
      </c>
      <c r="B53" s="67" t="s">
        <v>108</v>
      </c>
      <c r="C53" s="47"/>
      <c r="D53" s="29" t="s">
        <v>3</v>
      </c>
      <c r="E53" s="22">
        <v>1</v>
      </c>
      <c r="F53" s="134"/>
      <c r="G53" s="23" t="str">
        <f t="shared" si="8"/>
        <v/>
      </c>
      <c r="H53" s="9"/>
      <c r="I53" s="9"/>
      <c r="J53" s="9"/>
    </row>
    <row r="54" spans="1:10" ht="30" customHeight="1" x14ac:dyDescent="0.25">
      <c r="A54" s="191">
        <f t="shared" si="1"/>
        <v>34</v>
      </c>
      <c r="B54" s="200" t="s">
        <v>109</v>
      </c>
      <c r="C54" s="201"/>
      <c r="D54" s="194"/>
      <c r="E54" s="195"/>
      <c r="F54" s="196"/>
      <c r="G54" s="202"/>
      <c r="H54" s="9"/>
      <c r="I54" s="9"/>
      <c r="J54" s="9"/>
    </row>
    <row r="55" spans="1:10" ht="30" customHeight="1" x14ac:dyDescent="0.25">
      <c r="A55" s="56">
        <f>A54+0.1</f>
        <v>34.1</v>
      </c>
      <c r="B55" s="72" t="s">
        <v>43</v>
      </c>
      <c r="C55" s="73"/>
      <c r="D55" s="45" t="s">
        <v>2</v>
      </c>
      <c r="E55" s="22">
        <v>45</v>
      </c>
      <c r="F55" s="134"/>
      <c r="G55" s="23" t="str">
        <f t="shared" ref="G55:G71" si="9">IF(F55&lt;&gt;"",($E55*F55),"")</f>
        <v/>
      </c>
      <c r="H55" s="9"/>
      <c r="I55" s="9"/>
      <c r="J55" s="9"/>
    </row>
    <row r="56" spans="1:10" ht="30" customHeight="1" x14ac:dyDescent="0.25">
      <c r="A56" s="56">
        <f t="shared" ref="A56:A57" si="10">A55+0.1</f>
        <v>34.200000000000003</v>
      </c>
      <c r="B56" s="72" t="s">
        <v>44</v>
      </c>
      <c r="C56" s="73"/>
      <c r="D56" s="45" t="s">
        <v>2</v>
      </c>
      <c r="E56" s="22">
        <v>30</v>
      </c>
      <c r="F56" s="134"/>
      <c r="G56" s="23" t="str">
        <f t="shared" si="9"/>
        <v/>
      </c>
      <c r="H56" s="9"/>
      <c r="I56" s="9"/>
      <c r="J56" s="9"/>
    </row>
    <row r="57" spans="1:10" ht="30" customHeight="1" x14ac:dyDescent="0.25">
      <c r="A57" s="56">
        <f t="shared" si="10"/>
        <v>34.300000000000004</v>
      </c>
      <c r="B57" s="72" t="s">
        <v>123</v>
      </c>
      <c r="C57" s="73"/>
      <c r="D57" s="45" t="s">
        <v>2</v>
      </c>
      <c r="E57" s="22">
        <v>165</v>
      </c>
      <c r="F57" s="134"/>
      <c r="G57" s="23" t="str">
        <f t="shared" si="9"/>
        <v/>
      </c>
      <c r="H57" s="9"/>
      <c r="I57" s="9"/>
      <c r="J57" s="9"/>
    </row>
    <row r="58" spans="1:10" ht="30" customHeight="1" x14ac:dyDescent="0.25">
      <c r="A58" s="18">
        <f>A54+1</f>
        <v>35</v>
      </c>
      <c r="B58" s="67" t="s">
        <v>110</v>
      </c>
      <c r="C58" s="47"/>
      <c r="D58" s="29" t="s">
        <v>2</v>
      </c>
      <c r="E58" s="22">
        <v>30</v>
      </c>
      <c r="F58" s="134"/>
      <c r="G58" s="23" t="str">
        <f t="shared" si="9"/>
        <v/>
      </c>
      <c r="H58" s="9"/>
      <c r="I58" s="9"/>
      <c r="J58" s="9"/>
    </row>
    <row r="59" spans="1:10" ht="30" customHeight="1" x14ac:dyDescent="0.25">
      <c r="A59" s="18">
        <f t="shared" si="1"/>
        <v>36</v>
      </c>
      <c r="B59" s="67" t="s">
        <v>111</v>
      </c>
      <c r="C59" s="47"/>
      <c r="D59" s="29" t="s">
        <v>3</v>
      </c>
      <c r="E59" s="22">
        <v>1</v>
      </c>
      <c r="F59" s="134"/>
      <c r="G59" s="23" t="str">
        <f t="shared" si="9"/>
        <v/>
      </c>
      <c r="H59" s="9"/>
      <c r="I59" s="9"/>
      <c r="J59" s="9"/>
    </row>
    <row r="60" spans="1:10" ht="30" customHeight="1" x14ac:dyDescent="0.25">
      <c r="A60" s="74">
        <f>A59+0.1</f>
        <v>36.1</v>
      </c>
      <c r="B60" s="67" t="s">
        <v>113</v>
      </c>
      <c r="C60" s="47"/>
      <c r="D60" s="29" t="s">
        <v>11</v>
      </c>
      <c r="E60" s="22">
        <v>1</v>
      </c>
      <c r="F60" s="134"/>
      <c r="G60" s="23" t="str">
        <f t="shared" si="9"/>
        <v/>
      </c>
      <c r="H60" s="9"/>
      <c r="I60" s="9"/>
      <c r="J60" s="9"/>
    </row>
    <row r="61" spans="1:10" ht="30" customHeight="1" x14ac:dyDescent="0.25">
      <c r="A61" s="18">
        <f>A59+1</f>
        <v>37</v>
      </c>
      <c r="B61" s="67" t="s">
        <v>95</v>
      </c>
      <c r="C61" s="47"/>
      <c r="D61" s="29" t="s">
        <v>11</v>
      </c>
      <c r="E61" s="22">
        <v>1</v>
      </c>
      <c r="F61" s="134"/>
      <c r="G61" s="23" t="str">
        <f t="shared" si="9"/>
        <v/>
      </c>
      <c r="H61" s="9"/>
      <c r="I61" s="9"/>
      <c r="J61" s="9"/>
    </row>
    <row r="62" spans="1:10" ht="30" customHeight="1" x14ac:dyDescent="0.25">
      <c r="A62" s="74">
        <f>A61+0.1</f>
        <v>37.1</v>
      </c>
      <c r="B62" s="67" t="s">
        <v>126</v>
      </c>
      <c r="C62" s="47"/>
      <c r="D62" s="29" t="s">
        <v>11</v>
      </c>
      <c r="E62" s="22">
        <v>1</v>
      </c>
      <c r="F62" s="134"/>
      <c r="G62" s="23" t="str">
        <f t="shared" si="9"/>
        <v/>
      </c>
      <c r="H62" s="9"/>
      <c r="I62" s="9"/>
      <c r="J62" s="9"/>
    </row>
    <row r="63" spans="1:10" ht="30" customHeight="1" x14ac:dyDescent="0.25">
      <c r="A63" s="18">
        <f>A61+1</f>
        <v>38</v>
      </c>
      <c r="B63" s="67" t="s">
        <v>112</v>
      </c>
      <c r="C63" s="47"/>
      <c r="D63" s="29" t="s">
        <v>11</v>
      </c>
      <c r="E63" s="22">
        <v>1</v>
      </c>
      <c r="F63" s="134"/>
      <c r="G63" s="23" t="str">
        <f t="shared" si="9"/>
        <v/>
      </c>
      <c r="H63" s="9"/>
      <c r="I63" s="9"/>
      <c r="J63" s="9"/>
    </row>
    <row r="64" spans="1:10" ht="30" customHeight="1" x14ac:dyDescent="0.25">
      <c r="A64" s="18">
        <f t="shared" ref="A64:A67" si="11">A63+1</f>
        <v>39</v>
      </c>
      <c r="B64" s="67" t="s">
        <v>128</v>
      </c>
      <c r="C64" s="47"/>
      <c r="D64" s="29" t="s">
        <v>3</v>
      </c>
      <c r="E64" s="22">
        <v>1</v>
      </c>
      <c r="F64" s="134"/>
      <c r="G64" s="23" t="str">
        <f t="shared" si="9"/>
        <v/>
      </c>
      <c r="H64" s="9"/>
      <c r="I64" s="9"/>
      <c r="J64" s="9"/>
    </row>
    <row r="65" spans="1:10" ht="30" customHeight="1" x14ac:dyDescent="0.25">
      <c r="A65" s="18">
        <f t="shared" si="11"/>
        <v>40</v>
      </c>
      <c r="B65" s="67" t="s">
        <v>41</v>
      </c>
      <c r="C65" s="47"/>
      <c r="D65" s="29" t="s">
        <v>3</v>
      </c>
      <c r="E65" s="22">
        <v>1</v>
      </c>
      <c r="F65" s="134"/>
      <c r="G65" s="23" t="str">
        <f t="shared" si="9"/>
        <v/>
      </c>
      <c r="H65" s="9"/>
      <c r="I65" s="9"/>
      <c r="J65" s="9"/>
    </row>
    <row r="66" spans="1:10" ht="30" customHeight="1" x14ac:dyDescent="0.25">
      <c r="A66" s="18">
        <f t="shared" si="11"/>
        <v>41</v>
      </c>
      <c r="B66" s="67" t="s">
        <v>42</v>
      </c>
      <c r="C66" s="47"/>
      <c r="D66" s="29" t="s">
        <v>11</v>
      </c>
      <c r="E66" s="22">
        <v>1</v>
      </c>
      <c r="F66" s="134"/>
      <c r="G66" s="23" t="str">
        <f t="shared" si="9"/>
        <v/>
      </c>
      <c r="H66" s="9"/>
      <c r="I66" s="9"/>
      <c r="J66" s="9"/>
    </row>
    <row r="67" spans="1:10" ht="30" customHeight="1" x14ac:dyDescent="0.25">
      <c r="A67" s="18">
        <f t="shared" si="11"/>
        <v>42</v>
      </c>
      <c r="B67" s="67" t="s">
        <v>96</v>
      </c>
      <c r="C67" s="47"/>
      <c r="D67" s="29" t="s">
        <v>4</v>
      </c>
      <c r="E67" s="22">
        <v>642</v>
      </c>
      <c r="F67" s="134"/>
      <c r="G67" s="23" t="str">
        <f t="shared" si="9"/>
        <v/>
      </c>
      <c r="H67" s="9"/>
      <c r="I67" s="9"/>
      <c r="J67" s="9"/>
    </row>
    <row r="68" spans="1:10" ht="30" customHeight="1" x14ac:dyDescent="0.25">
      <c r="A68" s="18">
        <f t="shared" si="1"/>
        <v>43</v>
      </c>
      <c r="B68" s="67" t="s">
        <v>17</v>
      </c>
      <c r="C68" s="47"/>
      <c r="D68" s="29" t="s">
        <v>12</v>
      </c>
      <c r="E68" s="22">
        <v>80</v>
      </c>
      <c r="F68" s="134"/>
      <c r="G68" s="23" t="str">
        <f t="shared" si="9"/>
        <v/>
      </c>
      <c r="H68" s="9"/>
      <c r="I68" s="9"/>
      <c r="J68" s="9"/>
    </row>
    <row r="69" spans="1:10" ht="30" customHeight="1" x14ac:dyDescent="0.25">
      <c r="A69" s="18">
        <f t="shared" si="1"/>
        <v>44</v>
      </c>
      <c r="B69" s="67" t="s">
        <v>22</v>
      </c>
      <c r="C69" s="47"/>
      <c r="D69" s="29" t="s">
        <v>12</v>
      </c>
      <c r="E69" s="22">
        <v>425</v>
      </c>
      <c r="F69" s="134"/>
      <c r="G69" s="23" t="str">
        <f t="shared" si="9"/>
        <v/>
      </c>
      <c r="H69" s="9"/>
      <c r="I69" s="9"/>
      <c r="J69" s="9"/>
    </row>
    <row r="70" spans="1:10" ht="30" customHeight="1" x14ac:dyDescent="0.25">
      <c r="A70" s="18">
        <f t="shared" si="1"/>
        <v>45</v>
      </c>
      <c r="B70" s="67" t="s">
        <v>25</v>
      </c>
      <c r="C70" s="47"/>
      <c r="D70" s="29" t="s">
        <v>26</v>
      </c>
      <c r="E70" s="22">
        <v>5</v>
      </c>
      <c r="F70" s="134"/>
      <c r="G70" s="23" t="str">
        <f t="shared" si="9"/>
        <v/>
      </c>
    </row>
    <row r="71" spans="1:10" ht="30" customHeight="1" x14ac:dyDescent="0.25">
      <c r="A71" s="18">
        <f t="shared" ref="A71:A72" si="12">A70+1</f>
        <v>46</v>
      </c>
      <c r="B71" s="67" t="s">
        <v>70</v>
      </c>
      <c r="C71" s="47"/>
      <c r="D71" s="29" t="s">
        <v>3</v>
      </c>
      <c r="E71" s="22">
        <v>1</v>
      </c>
      <c r="F71" s="134"/>
      <c r="G71" s="23" t="str">
        <f t="shared" si="9"/>
        <v/>
      </c>
    </row>
    <row r="72" spans="1:10" ht="30" customHeight="1" x14ac:dyDescent="0.25">
      <c r="A72" s="191">
        <f t="shared" si="12"/>
        <v>47</v>
      </c>
      <c r="B72" s="203" t="s">
        <v>98</v>
      </c>
      <c r="C72" s="204"/>
      <c r="D72" s="194"/>
      <c r="E72" s="195"/>
      <c r="F72" s="196"/>
      <c r="G72" s="202"/>
    </row>
    <row r="73" spans="1:10" ht="30" customHeight="1" x14ac:dyDescent="0.25">
      <c r="A73" s="74">
        <f>A72+0.1</f>
        <v>47.1</v>
      </c>
      <c r="B73" s="72" t="s">
        <v>99</v>
      </c>
      <c r="C73" s="73"/>
      <c r="D73" s="45" t="s">
        <v>2</v>
      </c>
      <c r="E73" s="87">
        <v>16</v>
      </c>
      <c r="F73" s="134"/>
      <c r="G73" s="23" t="str">
        <f t="shared" ref="G73:G75" si="13">IF(F73&lt;&gt;"",($E73*F73),"")</f>
        <v/>
      </c>
    </row>
    <row r="74" spans="1:10" ht="30" customHeight="1" x14ac:dyDescent="0.25">
      <c r="A74" s="74">
        <f>A73+0.1</f>
        <v>47.2</v>
      </c>
      <c r="B74" s="72" t="s">
        <v>100</v>
      </c>
      <c r="C74" s="73"/>
      <c r="D74" s="45" t="s">
        <v>2</v>
      </c>
      <c r="E74" s="87">
        <v>16</v>
      </c>
      <c r="F74" s="134"/>
      <c r="G74" s="23" t="str">
        <f t="shared" si="13"/>
        <v/>
      </c>
    </row>
    <row r="75" spans="1:10" ht="30" customHeight="1" x14ac:dyDescent="0.25">
      <c r="A75" s="18">
        <f>A72+1</f>
        <v>48</v>
      </c>
      <c r="B75" s="80" t="s">
        <v>88</v>
      </c>
      <c r="C75" s="81"/>
      <c r="D75" s="82" t="s">
        <v>11</v>
      </c>
      <c r="E75" s="87">
        <v>1</v>
      </c>
      <c r="F75" s="134"/>
      <c r="G75" s="23" t="str">
        <f t="shared" si="13"/>
        <v/>
      </c>
    </row>
    <row r="76" spans="1:10" ht="30" customHeight="1" x14ac:dyDescent="0.25">
      <c r="A76" s="191">
        <f>A75+1</f>
        <v>49</v>
      </c>
      <c r="B76" s="205" t="s">
        <v>125</v>
      </c>
      <c r="C76" s="206"/>
      <c r="D76" s="194"/>
      <c r="E76" s="195"/>
      <c r="F76" s="196"/>
      <c r="G76" s="202"/>
    </row>
    <row r="77" spans="1:10" ht="30" customHeight="1" x14ac:dyDescent="0.25">
      <c r="A77" s="74">
        <f>A76+0.1</f>
        <v>49.1</v>
      </c>
      <c r="B77" s="80" t="s">
        <v>120</v>
      </c>
      <c r="C77" s="78"/>
      <c r="D77" s="45" t="s">
        <v>12</v>
      </c>
      <c r="E77" s="87">
        <v>40</v>
      </c>
      <c r="F77" s="134"/>
      <c r="G77" s="23" t="str">
        <f t="shared" ref="G77:G78" si="14">IF(F77&lt;&gt;"",($E77*F77),"")</f>
        <v/>
      </c>
    </row>
    <row r="78" spans="1:10" ht="30" customHeight="1" thickBot="1" x14ac:dyDescent="0.3">
      <c r="A78" s="253">
        <f>A77+0.1</f>
        <v>49.2</v>
      </c>
      <c r="B78" s="254" t="s">
        <v>121</v>
      </c>
      <c r="C78" s="227"/>
      <c r="D78" s="45" t="s">
        <v>12</v>
      </c>
      <c r="E78" s="87">
        <v>181</v>
      </c>
      <c r="F78" s="134"/>
      <c r="G78" s="23" t="str">
        <f t="shared" si="14"/>
        <v/>
      </c>
    </row>
    <row r="79" spans="1:10" ht="30" customHeight="1" thickBot="1" x14ac:dyDescent="0.3">
      <c r="A79" s="207"/>
      <c r="B79" s="207"/>
      <c r="C79" s="207"/>
      <c r="D79" s="207"/>
      <c r="E79" s="208"/>
      <c r="F79" s="209" t="s">
        <v>45</v>
      </c>
      <c r="G79" s="210">
        <f>SUM(G8:G78)</f>
        <v>0</v>
      </c>
    </row>
    <row r="80" spans="1:10" ht="30" customHeight="1" thickBot="1" x14ac:dyDescent="0.3">
      <c r="A80" s="158" t="s">
        <v>30</v>
      </c>
      <c r="B80" s="159"/>
      <c r="C80" s="159"/>
      <c r="D80" s="159"/>
      <c r="E80" s="159"/>
      <c r="F80" s="160"/>
      <c r="G80" s="161"/>
    </row>
    <row r="81" spans="1:7" ht="20.100000000000001" customHeight="1" x14ac:dyDescent="0.25">
      <c r="A81" s="165">
        <f>A76+1</f>
        <v>50</v>
      </c>
      <c r="B81" s="145" t="s">
        <v>72</v>
      </c>
      <c r="C81" s="75"/>
      <c r="D81" s="148"/>
      <c r="E81" s="149"/>
      <c r="F81" s="361"/>
      <c r="G81" s="317"/>
    </row>
    <row r="82" spans="1:7" ht="20.100000000000001" customHeight="1" x14ac:dyDescent="0.25">
      <c r="A82" s="18">
        <f t="shared" ref="A82:A88" si="15">A81+1</f>
        <v>51</v>
      </c>
      <c r="B82" s="145" t="s">
        <v>72</v>
      </c>
      <c r="C82" s="211"/>
      <c r="D82" s="212"/>
      <c r="E82" s="213"/>
      <c r="F82" s="362"/>
      <c r="G82" s="318"/>
    </row>
    <row r="83" spans="1:7" ht="20.100000000000001" customHeight="1" x14ac:dyDescent="0.25">
      <c r="A83" s="74">
        <f>A82+0.1</f>
        <v>51.1</v>
      </c>
      <c r="B83" s="145" t="s">
        <v>72</v>
      </c>
      <c r="C83" s="211"/>
      <c r="D83" s="214"/>
      <c r="E83" s="149"/>
      <c r="F83" s="363"/>
      <c r="G83" s="317"/>
    </row>
    <row r="84" spans="1:7" ht="20.100000000000001" customHeight="1" x14ac:dyDescent="0.25">
      <c r="A84" s="74">
        <f>A83+0.1</f>
        <v>51.2</v>
      </c>
      <c r="B84" s="145" t="s">
        <v>72</v>
      </c>
      <c r="C84" s="211"/>
      <c r="D84" s="214"/>
      <c r="E84" s="149"/>
      <c r="F84" s="363"/>
      <c r="G84" s="317"/>
    </row>
    <row r="85" spans="1:7" ht="20.100000000000001" customHeight="1" x14ac:dyDescent="0.25">
      <c r="A85" s="74">
        <f>A84+0.1</f>
        <v>51.300000000000004</v>
      </c>
      <c r="B85" s="145" t="s">
        <v>72</v>
      </c>
      <c r="C85" s="211"/>
      <c r="D85" s="214"/>
      <c r="E85" s="149"/>
      <c r="F85" s="363"/>
      <c r="G85" s="317"/>
    </row>
    <row r="86" spans="1:7" ht="20.100000000000001" customHeight="1" x14ac:dyDescent="0.25">
      <c r="A86" s="165">
        <f>A82+1</f>
        <v>52</v>
      </c>
      <c r="B86" s="145" t="s">
        <v>72</v>
      </c>
      <c r="C86" s="190"/>
      <c r="D86" s="148"/>
      <c r="E86" s="149"/>
      <c r="F86" s="361"/>
      <c r="G86" s="317"/>
    </row>
    <row r="87" spans="1:7" ht="20.100000000000001" customHeight="1" x14ac:dyDescent="0.25">
      <c r="A87" s="165">
        <f t="shared" si="15"/>
        <v>53</v>
      </c>
      <c r="B87" s="145" t="s">
        <v>72</v>
      </c>
      <c r="C87" s="215"/>
      <c r="D87" s="148"/>
      <c r="E87" s="149"/>
      <c r="F87" s="361"/>
      <c r="G87" s="319"/>
    </row>
    <row r="88" spans="1:7" ht="20.100000000000001" customHeight="1" x14ac:dyDescent="0.25">
      <c r="A88" s="165">
        <f t="shared" si="15"/>
        <v>54</v>
      </c>
      <c r="B88" s="145" t="s">
        <v>72</v>
      </c>
      <c r="C88" s="211"/>
      <c r="D88" s="214"/>
      <c r="E88" s="149"/>
      <c r="F88" s="363"/>
      <c r="G88" s="317"/>
    </row>
    <row r="89" spans="1:7" ht="20.100000000000001" customHeight="1" x14ac:dyDescent="0.25">
      <c r="A89" s="82"/>
      <c r="B89" s="216"/>
      <c r="C89" s="216"/>
      <c r="D89" s="82"/>
      <c r="E89" s="104"/>
      <c r="F89" s="364"/>
      <c r="G89" s="320"/>
    </row>
    <row r="90" spans="1:7" ht="20.100000000000001" customHeight="1" thickBot="1" x14ac:dyDescent="0.3">
      <c r="A90" s="217"/>
      <c r="B90" s="218"/>
      <c r="C90" s="218"/>
      <c r="D90" s="219"/>
      <c r="E90" s="219"/>
      <c r="F90" s="219"/>
      <c r="G90" s="321"/>
    </row>
    <row r="91" spans="1:7" ht="20.100000000000001" customHeight="1" thickBot="1" x14ac:dyDescent="0.3">
      <c r="A91" s="208"/>
      <c r="B91" s="207"/>
      <c r="C91" s="207"/>
      <c r="D91" s="220"/>
      <c r="E91" s="221"/>
      <c r="F91" s="222" t="s">
        <v>33</v>
      </c>
      <c r="G91" s="223"/>
    </row>
    <row r="92" spans="1:7" ht="30" customHeight="1" thickBot="1" x14ac:dyDescent="0.3">
      <c r="A92" s="384"/>
      <c r="B92" s="385"/>
      <c r="C92" s="386"/>
      <c r="D92" s="387"/>
      <c r="E92" s="388"/>
      <c r="F92" s="389" t="s">
        <v>23</v>
      </c>
      <c r="G92" s="390">
        <f>SUM(G79,G91)</f>
        <v>0</v>
      </c>
    </row>
    <row r="93" spans="1:7" ht="30" customHeight="1" x14ac:dyDescent="0.25">
      <c r="A93" s="105">
        <f>MAX(A8:A92)+1</f>
        <v>55</v>
      </c>
      <c r="B93" s="106" t="s">
        <v>6</v>
      </c>
      <c r="C93" s="107"/>
      <c r="D93" s="108" t="s">
        <v>11</v>
      </c>
      <c r="E93" s="166">
        <v>1</v>
      </c>
      <c r="F93" s="167"/>
      <c r="G93" s="23" t="str">
        <f t="shared" ref="G93:G94" si="16">IF(F93&lt;&gt;"",($E93*F93),"")</f>
        <v/>
      </c>
    </row>
    <row r="94" spans="1:7" ht="30" customHeight="1" x14ac:dyDescent="0.25">
      <c r="A94" s="18">
        <f>MAX(A9:A93)+1</f>
        <v>56</v>
      </c>
      <c r="B94" s="72" t="s">
        <v>16</v>
      </c>
      <c r="C94" s="73"/>
      <c r="D94" s="109" t="s">
        <v>11</v>
      </c>
      <c r="E94" s="168">
        <v>1</v>
      </c>
      <c r="F94" s="169"/>
      <c r="G94" s="23" t="str">
        <f t="shared" si="16"/>
        <v/>
      </c>
    </row>
    <row r="95" spans="1:7" ht="30" customHeight="1" x14ac:dyDescent="0.25">
      <c r="A95" s="248" t="s">
        <v>134</v>
      </c>
      <c r="B95" s="249"/>
      <c r="C95" s="250"/>
      <c r="D95" s="251"/>
      <c r="E95" s="224"/>
      <c r="F95" s="225"/>
      <c r="G95" s="252">
        <f>SUM(G92:G94)</f>
        <v>0</v>
      </c>
    </row>
    <row r="96" spans="1:7" ht="30" customHeight="1" thickBot="1" x14ac:dyDescent="0.3">
      <c r="A96" s="18">
        <f>MAX(A10:A94)+1</f>
        <v>57</v>
      </c>
      <c r="B96" s="43" t="s">
        <v>13</v>
      </c>
      <c r="C96" s="44"/>
      <c r="D96" s="110">
        <v>0.1</v>
      </c>
      <c r="E96" s="111"/>
      <c r="F96" s="169"/>
      <c r="G96" s="112">
        <f>D96*G95</f>
        <v>0</v>
      </c>
    </row>
    <row r="97" spans="1:9" ht="36" customHeight="1" thickBot="1" x14ac:dyDescent="0.3">
      <c r="A97" s="381" t="s">
        <v>135</v>
      </c>
      <c r="B97" s="382"/>
      <c r="C97" s="382"/>
      <c r="D97" s="382"/>
      <c r="E97" s="382"/>
      <c r="F97" s="383"/>
      <c r="G97" s="226">
        <f>G95+G96</f>
        <v>0</v>
      </c>
      <c r="I97" s="5"/>
    </row>
    <row r="98" spans="1:9" ht="12.75" customHeight="1" x14ac:dyDescent="0.25"/>
    <row r="99" spans="1:9" ht="12.75" customHeight="1" x14ac:dyDescent="0.25">
      <c r="A99" s="174"/>
    </row>
    <row r="100" spans="1:9" ht="12.75" customHeight="1" x14ac:dyDescent="0.25">
      <c r="A100" s="175"/>
      <c r="B100" s="176"/>
      <c r="C100" s="176"/>
      <c r="D100" s="176"/>
      <c r="E100" s="176"/>
      <c r="F100" s="176"/>
      <c r="G100" s="176"/>
    </row>
    <row r="101" spans="1:9" ht="12.75" customHeight="1" x14ac:dyDescent="0.25">
      <c r="A101" s="177"/>
      <c r="B101" s="176"/>
      <c r="C101" s="176"/>
      <c r="D101" s="176"/>
      <c r="E101" s="176"/>
      <c r="F101" s="176"/>
      <c r="G101" s="176"/>
    </row>
    <row r="102" spans="1:9" ht="12.75" customHeight="1" x14ac:dyDescent="0.25">
      <c r="A102" s="178"/>
      <c r="B102" s="179"/>
      <c r="C102" s="179"/>
      <c r="D102" s="179"/>
      <c r="E102" s="179"/>
      <c r="F102" s="179"/>
      <c r="G102" s="179"/>
    </row>
    <row r="103" spans="1:9" ht="12.75" customHeight="1" x14ac:dyDescent="0.25">
      <c r="A103" s="177"/>
      <c r="B103" s="179"/>
      <c r="C103" s="179"/>
      <c r="D103" s="179"/>
      <c r="E103" s="179"/>
      <c r="F103" s="179"/>
      <c r="G103" s="179"/>
    </row>
    <row r="104" spans="1:9" ht="12.6" customHeight="1" x14ac:dyDescent="0.25"/>
    <row r="105" spans="1:9" ht="12.6" customHeight="1" x14ac:dyDescent="0.25">
      <c r="C105" s="180"/>
      <c r="D105" s="181"/>
      <c r="E105" s="5"/>
      <c r="F105" s="182"/>
    </row>
    <row r="106" spans="1:9" ht="12.6" customHeight="1" x14ac:dyDescent="0.25">
      <c r="A106" s="183"/>
      <c r="C106" s="180"/>
      <c r="D106" s="184"/>
      <c r="E106" s="7"/>
      <c r="F106" s="185"/>
      <c r="G106" s="8"/>
    </row>
    <row r="107" spans="1:9" ht="12.6" customHeight="1" x14ac:dyDescent="0.25">
      <c r="A107" s="4"/>
      <c r="C107" s="180"/>
      <c r="D107" s="186"/>
      <c r="E107" s="7"/>
      <c r="F107" s="185"/>
      <c r="G107" s="8"/>
    </row>
    <row r="108" spans="1:9" ht="12.6" customHeight="1" x14ac:dyDescent="0.25">
      <c r="A108" s="187"/>
      <c r="C108" s="180"/>
      <c r="D108" s="187"/>
      <c r="E108" s="8"/>
      <c r="F108" s="4"/>
      <c r="G108" s="185"/>
    </row>
    <row r="109" spans="1:9" ht="12.6" customHeight="1" x14ac:dyDescent="0.25">
      <c r="A109" s="185"/>
      <c r="C109" s="180"/>
      <c r="D109" s="187"/>
      <c r="E109" s="8"/>
      <c r="F109" s="8"/>
      <c r="G109" s="8"/>
    </row>
    <row r="110" spans="1:9" ht="12.6" customHeight="1" x14ac:dyDescent="0.25">
      <c r="A110" s="185"/>
      <c r="C110" s="180"/>
      <c r="D110" s="187"/>
      <c r="E110" s="7"/>
      <c r="F110" s="8"/>
      <c r="G110" s="8"/>
    </row>
    <row r="111" spans="1:9" ht="12.6" customHeight="1" x14ac:dyDescent="0.25">
      <c r="A111" s="187"/>
      <c r="C111" s="180"/>
      <c r="D111" s="188"/>
      <c r="E111" s="7"/>
      <c r="F111" s="8"/>
      <c r="G111" s="185"/>
    </row>
    <row r="112" spans="1:9" ht="12.6" customHeight="1" x14ac:dyDescent="0.25">
      <c r="A112" s="185"/>
      <c r="C112" s="180"/>
      <c r="D112" s="188"/>
      <c r="E112" s="7"/>
      <c r="F112" s="8"/>
      <c r="G112" s="185"/>
    </row>
    <row r="113" spans="1:8" ht="12.6" customHeight="1" x14ac:dyDescent="0.25">
      <c r="A113" s="185"/>
      <c r="C113" s="180"/>
      <c r="D113" s="188"/>
      <c r="E113" s="7"/>
      <c r="F113" s="8"/>
      <c r="G113" s="185"/>
    </row>
    <row r="114" spans="1:8" ht="12.6" customHeight="1" x14ac:dyDescent="0.25">
      <c r="A114" s="187"/>
      <c r="C114" s="180"/>
      <c r="D114" s="184"/>
      <c r="E114" s="7"/>
      <c r="F114" s="8"/>
      <c r="G114" s="185"/>
    </row>
    <row r="115" spans="1:8" ht="12.6" customHeight="1" x14ac:dyDescent="0.25">
      <c r="A115" s="189"/>
      <c r="C115" s="180"/>
      <c r="D115" s="184"/>
      <c r="E115" s="7"/>
      <c r="F115" s="8"/>
      <c r="G115" s="185"/>
    </row>
    <row r="116" spans="1:8" ht="12.6" customHeight="1" x14ac:dyDescent="0.25">
      <c r="A116" s="185"/>
      <c r="C116" s="180"/>
      <c r="D116" s="184"/>
      <c r="E116" s="7"/>
      <c r="F116" s="8"/>
      <c r="G116" s="185"/>
    </row>
    <row r="117" spans="1:8" ht="42" customHeight="1" x14ac:dyDescent="0.25">
      <c r="A117" s="187"/>
      <c r="C117" s="180"/>
      <c r="D117" s="184"/>
      <c r="E117" s="7"/>
      <c r="F117" s="8"/>
      <c r="G117" s="185"/>
    </row>
    <row r="118" spans="1:8" ht="56.45" customHeight="1" x14ac:dyDescent="0.25">
      <c r="A118" s="189"/>
      <c r="C118" s="180"/>
      <c r="D118" s="184"/>
      <c r="E118" s="7"/>
      <c r="F118" s="8"/>
      <c r="G118" s="185"/>
    </row>
    <row r="119" spans="1:8" ht="53.45" customHeight="1" x14ac:dyDescent="0.25">
      <c r="A119" s="185"/>
      <c r="C119" s="180"/>
      <c r="D119" s="184"/>
      <c r="E119" s="7"/>
      <c r="F119" s="8"/>
      <c r="G119" s="185"/>
    </row>
    <row r="120" spans="1:8" ht="48.95" customHeight="1" x14ac:dyDescent="0.25">
      <c r="A120" s="187"/>
      <c r="C120" s="180"/>
      <c r="D120" s="184"/>
      <c r="E120" s="7"/>
      <c r="F120" s="8"/>
      <c r="G120" s="185"/>
    </row>
    <row r="121" spans="1:8" ht="39.950000000000003" customHeight="1" x14ac:dyDescent="0.25">
      <c r="C121" s="180"/>
      <c r="D121" s="184"/>
      <c r="E121" s="7"/>
      <c r="F121" s="8"/>
      <c r="G121" s="185"/>
    </row>
    <row r="122" spans="1:8" ht="40.5" customHeight="1" x14ac:dyDescent="0.25">
      <c r="C122" s="180"/>
      <c r="D122" s="184"/>
      <c r="E122" s="7"/>
      <c r="F122" s="8"/>
      <c r="G122" s="185"/>
    </row>
    <row r="123" spans="1:8" ht="38.450000000000003" customHeight="1" x14ac:dyDescent="0.25">
      <c r="D123" s="8"/>
      <c r="E123" s="8"/>
      <c r="F123" s="8"/>
    </row>
    <row r="124" spans="1:8" ht="27.95" customHeight="1" x14ac:dyDescent="0.25"/>
    <row r="125" spans="1:8" ht="17.45" customHeight="1" x14ac:dyDescent="0.25">
      <c r="A125" s="10"/>
      <c r="C125" s="126"/>
      <c r="D125" s="126"/>
      <c r="E125" s="5"/>
      <c r="F125" s="126"/>
      <c r="H125" s="5"/>
    </row>
    <row r="126" spans="1:8" ht="21" customHeight="1" x14ac:dyDescent="0.25">
      <c r="A126" s="10"/>
      <c r="H126" s="5"/>
    </row>
    <row r="127" spans="1:8" ht="18" customHeight="1" x14ac:dyDescent="0.25">
      <c r="A127" s="10"/>
      <c r="D127" s="8"/>
      <c r="E127" s="8"/>
      <c r="F127" s="8"/>
      <c r="G127" s="8"/>
      <c r="H127" s="5"/>
    </row>
    <row r="128" spans="1:8" ht="39" customHeight="1" x14ac:dyDescent="0.25">
      <c r="A128" s="10"/>
      <c r="H128" s="5"/>
    </row>
    <row r="129" spans="8:8" ht="17.45" customHeight="1" x14ac:dyDescent="0.25">
      <c r="H129" s="5"/>
    </row>
    <row r="130" spans="8:8" ht="19.5" customHeight="1" x14ac:dyDescent="0.25"/>
  </sheetData>
  <sheetProtection algorithmName="SHA-512" hashValue="VWWphbpLwwAFZT2TC0fXHmVgnlkHJd5evVf6118Zp/U+FCgv/HgF4ATSW85SCq2dOTtZhHE0SurVHEhV1/y6vQ==" saltValue="GYUHTaJ6KcRHoqmJH4YDMA==" spinCount="100000" sheet="1" objects="1" scenarios="1"/>
  <mergeCells count="1">
    <mergeCell ref="A97:F97"/>
  </mergeCells>
  <dataValidations count="1">
    <dataValidation type="list" allowBlank="1" showInputMessage="1" showErrorMessage="1" sqref="A111 A114:A120" xr:uid="{9256FCCF-0CD1-4D6A-80D7-7F5747F13E4D}">
      <formula1>#REF!</formula1>
    </dataValidation>
  </dataValidations>
  <printOptions horizontalCentered="1"/>
  <pageMargins left="0.7" right="0.7" top="0.75" bottom="0.75" header="0.3" footer="0.3"/>
  <pageSetup scale="65" fitToHeight="0" orientation="portrait" r:id="rId1"/>
  <headerFooter alignWithMargins="0">
    <oddHeader>&amp;R&amp;"Times New Roman,Regular"&amp;10IFBC No. 21-TA003788AJH</oddHeader>
    <oddFooter>&amp;L&amp;"Times New Roman,Regular"Bidder_______________________&amp;C&amp;"Times New Roman,Regular"Signature____________________&amp;R&amp;"Times New Roman,Regular"&amp;8&amp;P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93824BBF970944AD064E8670E0EF99" ma:contentTypeVersion="22" ma:contentTypeDescription="Create a new document." ma:contentTypeScope="" ma:versionID="715d7b0314be6ea695db1156a09a710f">
  <xsd:schema xmlns:xsd="http://www.w3.org/2001/XMLSchema" xmlns:xs="http://www.w3.org/2001/XMLSchema" xmlns:p="http://schemas.microsoft.com/office/2006/metadata/properties" xmlns:ns1="http://schemas.microsoft.com/sharepoint/v3" xmlns:ns3="8861d36f-8a4d-4dc4-930b-ab7e5ff04f0f" xmlns:ns4="c1a126f7-a2e4-427d-954e-b9e97db18167" targetNamespace="http://schemas.microsoft.com/office/2006/metadata/properties" ma:root="true" ma:fieldsID="9dfef05731d20720153ed7da0d8557b5" ns1:_="" ns3:_="" ns4:_="">
    <xsd:import namespace="http://schemas.microsoft.com/sharepoint/v3"/>
    <xsd:import namespace="8861d36f-8a4d-4dc4-930b-ab7e5ff04f0f"/>
    <xsd:import namespace="c1a126f7-a2e4-427d-954e-b9e97db181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61d36f-8a4d-4dc4-930b-ab7e5ff04f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26f7-a2e4-427d-954e-b9e97db18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5125960-5533-4960-8801-108db8a872fc" ContentTypeId="0x01" PreviousValue="false"/>
</file>

<file path=customXml/itemProps1.xml><?xml version="1.0" encoding="utf-8"?>
<ds:datastoreItem xmlns:ds="http://schemas.openxmlformats.org/officeDocument/2006/customXml" ds:itemID="{FE3E615F-6586-4BBE-BAA3-F1E674D8ED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821A30-A6A9-4E3C-B06A-1D04BFB590B5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c1a126f7-a2e4-427d-954e-b9e97db18167"/>
    <ds:schemaRef ds:uri="8861d36f-8a4d-4dc4-930b-ab7e5ff04f0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9CA29A5-D9C0-4184-9776-09E89F9CC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61d36f-8a4d-4dc4-930b-ab7e5ff04f0f"/>
    <ds:schemaRef ds:uri="c1a126f7-a2e4-427d-954e-b9e97db18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356A70A-5E28-468A-88E1-452E1515F62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Total Combined Cost </vt:lpstr>
      <vt:lpstr>Colony Cove 6</vt:lpstr>
      <vt:lpstr>Memphis Rd</vt:lpstr>
      <vt:lpstr>'Colony Cove 6'!Print_Area</vt:lpstr>
      <vt:lpstr>'Memphis Rd'!Print_Area</vt:lpstr>
      <vt:lpstr>'Total Combined Cost '!Print_Area</vt:lpstr>
      <vt:lpstr>'Colony Cove 6'!Print_Titles</vt:lpstr>
      <vt:lpstr>'Memphis Rd'!Print_Titles</vt:lpstr>
      <vt:lpstr>'Total Combined Cost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Abigail Jenkins</cp:lastModifiedBy>
  <cp:lastPrinted>2021-07-22T19:35:52Z</cp:lastPrinted>
  <dcterms:created xsi:type="dcterms:W3CDTF">2002-11-01T20:07:47Z</dcterms:created>
  <dcterms:modified xsi:type="dcterms:W3CDTF">2021-07-22T19:39:17Z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0x0101009E93824BBF970944AD064E8670E0EF99</vt:lpwstr>
  </property>
</Properties>
</file>