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821" activeTab="0"/>
  </bookViews>
  <sheets>
    <sheet name="Pricing Form" sheetId="1" r:id="rId1"/>
    <sheet name="Zone-16" sheetId="2" r:id="rId2"/>
    <sheet name="Zone-1" sheetId="3" r:id="rId3"/>
    <sheet name="Zone-2" sheetId="4" r:id="rId4"/>
    <sheet name="Zone-3" sheetId="5" r:id="rId5"/>
    <sheet name="Zone-4" sheetId="6" r:id="rId6"/>
    <sheet name="Zone-5" sheetId="7" r:id="rId7"/>
    <sheet name="Zone-6" sheetId="8" r:id="rId8"/>
    <sheet name="Zone-7" sheetId="9" r:id="rId9"/>
    <sheet name="Zone-8" sheetId="10" r:id="rId10"/>
    <sheet name="Zone-9" sheetId="11" r:id="rId11"/>
    <sheet name="Zone-10" sheetId="12" r:id="rId12"/>
    <sheet name="Zone-11" sheetId="13" r:id="rId13"/>
    <sheet name="Zone-12" sheetId="14" r:id="rId14"/>
    <sheet name="Zone-13" sheetId="15" r:id="rId15"/>
    <sheet name="Zone-14" sheetId="16" r:id="rId16"/>
    <sheet name="Zone-15" sheetId="17" r:id="rId17"/>
    <sheet name="Compatibility Report" sheetId="18" state="hidden" r:id="rId18"/>
  </sheets>
  <definedNames>
    <definedName name="_xlnm.Print_Area" localSheetId="2">'Zone-1'!$A$1:$G$193</definedName>
    <definedName name="_xlnm.Print_Area" localSheetId="11">'Zone-10'!$A$1:$G$231</definedName>
    <definedName name="_xlnm.Print_Area" localSheetId="12">'Zone-11'!$A$1:$G$199</definedName>
    <definedName name="_xlnm.Print_Area" localSheetId="13">'Zone-12'!$A$1:$G$149</definedName>
    <definedName name="_xlnm.Print_Area" localSheetId="14">'Zone-13'!$A$1:$G$370</definedName>
    <definedName name="_xlnm.Print_Area" localSheetId="15">'Zone-14'!$A$1:$G$288</definedName>
    <definedName name="_xlnm.Print_Area" localSheetId="16">'Zone-15'!$A$1:$G$223</definedName>
    <definedName name="_xlnm.Print_Area" localSheetId="1">'Zone-16'!$A$1:$H$83</definedName>
    <definedName name="_xlnm.Print_Area" localSheetId="3">'Zone-2'!$A$1:$G$95</definedName>
    <definedName name="_xlnm.Print_Area" localSheetId="4">'Zone-3'!$A$1:$G$21</definedName>
    <definedName name="_xlnm.Print_Area" localSheetId="5">'Zone-4'!$A$1:$G$365</definedName>
    <definedName name="_xlnm.Print_Area" localSheetId="6">'Zone-5'!$A$1:$G$22</definedName>
    <definedName name="_xlnm.Print_Area" localSheetId="7">'Zone-6'!$A$1:$G$52</definedName>
    <definedName name="_xlnm.Print_Area" localSheetId="8">'Zone-7'!$A$1:$G$299</definedName>
    <definedName name="_xlnm.Print_Area" localSheetId="9">'Zone-8'!$A$1:$G$318</definedName>
    <definedName name="_xlnm.Print_Area" localSheetId="10">'Zone-9'!$A$1:$G$296</definedName>
    <definedName name="_xlnm.Print_Titles" localSheetId="2">'Zone-1'!$1:$1</definedName>
    <definedName name="_xlnm.Print_Titles" localSheetId="11">'Zone-10'!$1:$1</definedName>
    <definedName name="_xlnm.Print_Titles" localSheetId="12">'Zone-11'!$1:$1</definedName>
    <definedName name="_xlnm.Print_Titles" localSheetId="13">'Zone-12'!$1:$1</definedName>
    <definedName name="_xlnm.Print_Titles" localSheetId="14">'Zone-13'!$1:$1</definedName>
    <definedName name="_xlnm.Print_Titles" localSheetId="15">'Zone-14'!$1:$1</definedName>
    <definedName name="_xlnm.Print_Titles" localSheetId="16">'Zone-15'!$1:$1</definedName>
    <definedName name="_xlnm.Print_Titles" localSheetId="1">'Zone-16'!$1:$1</definedName>
    <definedName name="_xlnm.Print_Titles" localSheetId="3">'Zone-2'!$1:$1</definedName>
    <definedName name="_xlnm.Print_Titles" localSheetId="4">'Zone-3'!$1:$1</definedName>
    <definedName name="_xlnm.Print_Titles" localSheetId="5">'Zone-4'!$1:$1</definedName>
    <definedName name="_xlnm.Print_Titles" localSheetId="6">'Zone-5'!$1:$1</definedName>
    <definedName name="_xlnm.Print_Titles" localSheetId="7">'Zone-6'!$1:$1</definedName>
    <definedName name="_xlnm.Print_Titles" localSheetId="8">'Zone-7'!$1:$1</definedName>
    <definedName name="_xlnm.Print_Titles" localSheetId="9">'Zone-8'!$1:$1</definedName>
    <definedName name="_xlnm.Print_Titles" localSheetId="10">'Zone-9'!$1:$1</definedName>
  </definedNames>
  <calcPr fullCalcOnLoad="1"/>
</workbook>
</file>

<file path=xl/sharedStrings.xml><?xml version="1.0" encoding="utf-8"?>
<sst xmlns="http://schemas.openxmlformats.org/spreadsheetml/2006/main" count="8433" uniqueCount="2708">
  <si>
    <t>11TH AVE PL NW</t>
  </si>
  <si>
    <t>11TH AVE TER NW</t>
  </si>
  <si>
    <t>89TH ST NW</t>
  </si>
  <si>
    <t>17TH AVE NW</t>
  </si>
  <si>
    <t>HAWTHORNE PARK SUBDIVISION</t>
  </si>
  <si>
    <t>92ND ST NW</t>
  </si>
  <si>
    <t>91ST ST NW</t>
  </si>
  <si>
    <t>93RD ST NW</t>
  </si>
  <si>
    <t>13TH AVE CIR NW</t>
  </si>
  <si>
    <t>INDIAN SPRINGS SUBDIVISION</t>
  </si>
  <si>
    <t>3RD AVE NW</t>
  </si>
  <si>
    <t>76TH ST NW</t>
  </si>
  <si>
    <t>75TH ST CT NW</t>
  </si>
  <si>
    <t>4TH AVE DR NW</t>
  </si>
  <si>
    <t>2ND AVE NW</t>
  </si>
  <si>
    <t>PINE BAY FOREST SUBDIVISION</t>
  </si>
  <si>
    <t>MANATEE AVE</t>
  </si>
  <si>
    <t xml:space="preserve">1ST AVE </t>
  </si>
  <si>
    <t>75TH ST W</t>
  </si>
  <si>
    <t>79TH ST W</t>
  </si>
  <si>
    <t>2ND AVE W</t>
  </si>
  <si>
    <t>81ST ST W</t>
  </si>
  <si>
    <t>3RD AVE W</t>
  </si>
  <si>
    <t>4TH AVE W</t>
  </si>
  <si>
    <t>FLAMINGO CAY SUBDIVISION</t>
  </si>
  <si>
    <t>FLAMINGO DR</t>
  </si>
  <si>
    <t>SPOONBILL RD E &amp; W</t>
  </si>
  <si>
    <t>KINGFISHER RD E &amp; W</t>
  </si>
  <si>
    <t>SANDPIPER RD E &amp; W</t>
  </si>
  <si>
    <t>PALMA SOLA SUBDIVISION</t>
  </si>
  <si>
    <t>CORDOVA DR</t>
  </si>
  <si>
    <t>SAN JUAN AVE</t>
  </si>
  <si>
    <t>SENRAB DR</t>
  </si>
  <si>
    <t>MONTEZUMA DR</t>
  </si>
  <si>
    <t>PALMA SOLA BLVD</t>
  </si>
  <si>
    <t>CASABELLA DR</t>
  </si>
  <si>
    <t>ESTREMADURA DR</t>
  </si>
  <si>
    <t>THE PLAZA</t>
  </si>
  <si>
    <t>SEVILLE CIR</t>
  </si>
  <si>
    <t>MALLORCA DR</t>
  </si>
  <si>
    <t>ALAHAMBRA AVE</t>
  </si>
  <si>
    <t>ALAHAMBRA DR</t>
  </si>
  <si>
    <t>ALCAZAR DR</t>
  </si>
  <si>
    <t>PORTOSUENO AVE</t>
  </si>
  <si>
    <t>SANTIAGO DR</t>
  </si>
  <si>
    <t>17TH AVE W</t>
  </si>
  <si>
    <t>79TH CT W</t>
  </si>
  <si>
    <t>80TH ST CT W</t>
  </si>
  <si>
    <t>18TH AVE W</t>
  </si>
  <si>
    <t>19TH AVE DR W</t>
  </si>
  <si>
    <t>23RD AVE DR W</t>
  </si>
  <si>
    <t>24TH AVE W</t>
  </si>
  <si>
    <t>25TH DR W</t>
  </si>
  <si>
    <t>29TH AVE W</t>
  </si>
  <si>
    <t>71ST ST W</t>
  </si>
  <si>
    <t>HERITAGE PINES SUBDIVISION</t>
  </si>
  <si>
    <t>40TH AVE W</t>
  </si>
  <si>
    <t>43RD AVE DR W</t>
  </si>
  <si>
    <t>78TH ST W</t>
  </si>
  <si>
    <t>40TH AVE DR W</t>
  </si>
  <si>
    <t>43RD AVE W</t>
  </si>
  <si>
    <t>START OF CURB (83RD ST)</t>
  </si>
  <si>
    <t>83RD ST W</t>
  </si>
  <si>
    <t>43RD AVE TER W</t>
  </si>
  <si>
    <t>SAN REMO SHORES SUBDIVISION</t>
  </si>
  <si>
    <t>ROYAL PALM DR</t>
  </si>
  <si>
    <t>CORTEZ RD</t>
  </si>
  <si>
    <t>PLUMOSA TER</t>
  </si>
  <si>
    <t>COCONUT TER</t>
  </si>
  <si>
    <t>BAMBOO TER</t>
  </si>
  <si>
    <t>SUNNY SHORES SUBDIVISION</t>
  </si>
  <si>
    <t>117TH ST W</t>
  </si>
  <si>
    <t>36TH AVE W</t>
  </si>
  <si>
    <t>118TH ST W</t>
  </si>
  <si>
    <t>MAGELLAN DR (MEDIAN)</t>
  </si>
  <si>
    <t>61ST AVE E (300 BLK)+A1030</t>
  </si>
  <si>
    <t>WHITFIELD MANOR</t>
  </si>
  <si>
    <t>MAGELLAN DR (AT CORNER)</t>
  </si>
  <si>
    <t>THUNDER BAY SUB</t>
  </si>
  <si>
    <t>HARBOR LANDINGS SUBDIVISION</t>
  </si>
  <si>
    <t>119TH ST W</t>
  </si>
  <si>
    <t>PARADISE BAY SUBDIVISION</t>
  </si>
  <si>
    <t>BAY DR (CURB SIDE)</t>
  </si>
  <si>
    <t>103RD ST CT W</t>
  </si>
  <si>
    <t>103RD ST W</t>
  </si>
  <si>
    <t>BAY VIEW DR</t>
  </si>
  <si>
    <t>PENNSYLVANIA TER</t>
  </si>
  <si>
    <t>CORAL BLVD</t>
  </si>
  <si>
    <t>BIMINI DR</t>
  </si>
  <si>
    <t>NASSAU RD</t>
  </si>
  <si>
    <t>KINGSTON RD</t>
  </si>
  <si>
    <t>MT VERNON DR</t>
  </si>
  <si>
    <t>34TH ST E</t>
  </si>
  <si>
    <t>43RD TER E</t>
  </si>
  <si>
    <t>40TH TER E</t>
  </si>
  <si>
    <t>MANGROVE POINT RD</t>
  </si>
  <si>
    <t>44TH AVE DR W</t>
  </si>
  <si>
    <t>CORAL LAKE DR</t>
  </si>
  <si>
    <t>46TH AVE W</t>
  </si>
  <si>
    <t>89TH ST W</t>
  </si>
  <si>
    <t xml:space="preserve">49TH AVE W </t>
  </si>
  <si>
    <t>50TH AVE W</t>
  </si>
  <si>
    <t>86TH ST CT W</t>
  </si>
  <si>
    <t>53RD AVE W</t>
  </si>
  <si>
    <t>51ST AVE W</t>
  </si>
  <si>
    <t>88TH ST W</t>
  </si>
  <si>
    <t>54TH ST W</t>
  </si>
  <si>
    <t>54TH AVE W</t>
  </si>
  <si>
    <t>86TH ST W</t>
  </si>
  <si>
    <t>87TH ST W</t>
  </si>
  <si>
    <t>71ST ST W (WEST SIDE)</t>
  </si>
  <si>
    <t>ALDERWOOD WAY</t>
  </si>
  <si>
    <t>43RD ST W</t>
  </si>
  <si>
    <t>34TH ST W</t>
  </si>
  <si>
    <t>21ST ST W</t>
  </si>
  <si>
    <t>49TH AVE W</t>
  </si>
  <si>
    <t>60TH AVE W</t>
  </si>
  <si>
    <t>BARNARD AVE</t>
  </si>
  <si>
    <t>BAYSHORE GARDENS PKWY</t>
  </si>
  <si>
    <t>WEE BURN ST</t>
  </si>
  <si>
    <t>301 PARK OF COMMERCE</t>
  </si>
  <si>
    <t>PINE VILLAGE</t>
  </si>
  <si>
    <t>BERMUDA 100'S</t>
  </si>
  <si>
    <t>GILLEY CREEK BRIDGE</t>
  </si>
  <si>
    <t>91ST CT NW</t>
  </si>
  <si>
    <t>51ST LN W</t>
  </si>
  <si>
    <t>16TH AVE CIR NW</t>
  </si>
  <si>
    <t>13TH AVE DR NW</t>
  </si>
  <si>
    <t>13TH AVE NW</t>
  </si>
  <si>
    <t>85TH ST CT NW</t>
  </si>
  <si>
    <t>13TH AVE  NW</t>
  </si>
  <si>
    <t>85TH ST  C T NW</t>
  </si>
  <si>
    <t>84TH ST  NW</t>
  </si>
  <si>
    <t>84TH ST  C T NW</t>
  </si>
  <si>
    <t>12TH AVE  NW</t>
  </si>
  <si>
    <t>12TH AVE  DR  NW</t>
  </si>
  <si>
    <t>84TH ST  CT NW</t>
  </si>
  <si>
    <t>80TH ST  NW</t>
  </si>
  <si>
    <t>78TH ST  CT NW</t>
  </si>
  <si>
    <t>75TH ST  NW</t>
  </si>
  <si>
    <t>10TH AVE  NW</t>
  </si>
  <si>
    <t>8TH AVE TER NW</t>
  </si>
  <si>
    <t>68TH ST W</t>
  </si>
  <si>
    <t>45TH AVE W</t>
  </si>
  <si>
    <t>60TH ST CT W</t>
  </si>
  <si>
    <t>42ND AVE W</t>
  </si>
  <si>
    <t>11TH AVE W</t>
  </si>
  <si>
    <t>12TH AVE W</t>
  </si>
  <si>
    <t>62ND ST CT W</t>
  </si>
  <si>
    <t>9TH AVE W</t>
  </si>
  <si>
    <t>10TH AVE W</t>
  </si>
  <si>
    <t>8TH AVE DR W</t>
  </si>
  <si>
    <t>CLINTON CIR</t>
  </si>
  <si>
    <t>7TH AVE DR W</t>
  </si>
  <si>
    <t>9TH AVE DR W</t>
  </si>
  <si>
    <t>10TH AVE DR W</t>
  </si>
  <si>
    <t>35TH ST W</t>
  </si>
  <si>
    <t>HERON'S WATCH</t>
  </si>
  <si>
    <t>46TH AVE CIR W</t>
  </si>
  <si>
    <t>49TH ST CT W</t>
  </si>
  <si>
    <t>107TH CT W</t>
  </si>
  <si>
    <t>WORK ORDER ONLY</t>
  </si>
  <si>
    <t>CR 675 NORTH OF SR 64</t>
  </si>
  <si>
    <t>MEDIAN AT ENTRANCE</t>
  </si>
  <si>
    <t>WOODS OF WHITFIELD SUBDIVISION</t>
  </si>
  <si>
    <t xml:space="preserve">END </t>
  </si>
  <si>
    <t>SARABAY WOODS SUBDIVISION</t>
  </si>
  <si>
    <t>WHITFIELD GARDENS SUBDIVISION</t>
  </si>
  <si>
    <t>MAGELLAN WAY</t>
  </si>
  <si>
    <t>BOTH CUL-DE-SACS</t>
  </si>
  <si>
    <t>WHITFIELD INDUSTRIAL SUBDIVISION</t>
  </si>
  <si>
    <t>PARKLAND CENTER SUBDIVISION</t>
  </si>
  <si>
    <t>CARMELLA WAY</t>
  </si>
  <si>
    <t>DEAD END (SOUTH SIDE)</t>
  </si>
  <si>
    <t>74TH TER E</t>
  </si>
  <si>
    <t>73RD TER E</t>
  </si>
  <si>
    <t>74TH AVE E &amp; CUL-DE-SACS</t>
  </si>
  <si>
    <t xml:space="preserve">TUTTLE AVE </t>
  </si>
  <si>
    <t>74TH AVE E</t>
  </si>
  <si>
    <t>76TH DR E</t>
  </si>
  <si>
    <t>43RD CT E</t>
  </si>
  <si>
    <t>75TH PL E</t>
  </si>
  <si>
    <t>41ST LN E</t>
  </si>
  <si>
    <t>39TH LN E</t>
  </si>
  <si>
    <t>73RD AVE E</t>
  </si>
  <si>
    <t>38TH ST CIR E</t>
  </si>
  <si>
    <t>37TH ST CIR E</t>
  </si>
  <si>
    <t>26TH CT E</t>
  </si>
  <si>
    <t>71ST TER E</t>
  </si>
  <si>
    <t>72ND AVE CIR E</t>
  </si>
  <si>
    <t>65TH AVE CIR E</t>
  </si>
  <si>
    <t>59TH PL E</t>
  </si>
  <si>
    <t>39TH ST CIR E</t>
  </si>
  <si>
    <t>63RD AVE E SOUTH</t>
  </si>
  <si>
    <t>29TH ST CIR E</t>
  </si>
  <si>
    <t>56TH PL E</t>
  </si>
  <si>
    <t>56TH AVE CIR E</t>
  </si>
  <si>
    <t>29TH CT E</t>
  </si>
  <si>
    <t>58TH DR E</t>
  </si>
  <si>
    <t>57TH AVE CIR E</t>
  </si>
  <si>
    <t>29TH CIR E</t>
  </si>
  <si>
    <t>55TH DR E</t>
  </si>
  <si>
    <t>55TH PL E</t>
  </si>
  <si>
    <t>20TH CT E</t>
  </si>
  <si>
    <t>18TH ST E</t>
  </si>
  <si>
    <t>25TH ST CIR E</t>
  </si>
  <si>
    <t>50TH DR E</t>
  </si>
  <si>
    <t>49TH AVE E</t>
  </si>
  <si>
    <t>49TH DR E</t>
  </si>
  <si>
    <t>21ST CT E</t>
  </si>
  <si>
    <t xml:space="preserve">21ST WAY E </t>
  </si>
  <si>
    <t>19TH ST CT E</t>
  </si>
  <si>
    <t>18TH LN E</t>
  </si>
  <si>
    <t>19TH LN E</t>
  </si>
  <si>
    <t>18TH LN &amp; 19TH LN E</t>
  </si>
  <si>
    <t>47TH TER E</t>
  </si>
  <si>
    <t>22ND AVE E</t>
  </si>
  <si>
    <t>20TH AVE E</t>
  </si>
  <si>
    <t>18TH ST CT E</t>
  </si>
  <si>
    <t>13TH AVE E</t>
  </si>
  <si>
    <t>27TH ST CT E</t>
  </si>
  <si>
    <t>28TH ST CT E</t>
  </si>
  <si>
    <t>29TH ST CT E</t>
  </si>
  <si>
    <t>30TH LN E</t>
  </si>
  <si>
    <t>37TH TER E</t>
  </si>
  <si>
    <t>32ND LN E</t>
  </si>
  <si>
    <t xml:space="preserve">45TH WAY E </t>
  </si>
  <si>
    <t>31ST LN E</t>
  </si>
  <si>
    <t>44TH DR E</t>
  </si>
  <si>
    <t>32ND STR E</t>
  </si>
  <si>
    <t>28TH CT E</t>
  </si>
  <si>
    <t xml:space="preserve">48TH WAY E </t>
  </si>
  <si>
    <t>48TH DR E</t>
  </si>
  <si>
    <t>30TH ST CT E</t>
  </si>
  <si>
    <t>30TH ST CIR E</t>
  </si>
  <si>
    <t xml:space="preserve">31ST ST CT E </t>
  </si>
  <si>
    <t>31ST ST CIR E</t>
  </si>
  <si>
    <t>46TH DR E</t>
  </si>
  <si>
    <t>33RD STR E</t>
  </si>
  <si>
    <t>50TH AVE CT E</t>
  </si>
  <si>
    <t>48TH AVE DR E</t>
  </si>
  <si>
    <t>E OF P APPROX 166'</t>
  </si>
  <si>
    <t>WOODLAWN CIR W / 79TH AVE E</t>
  </si>
  <si>
    <t>ROCK CREEK CIR</t>
  </si>
  <si>
    <t>I-75</t>
  </si>
  <si>
    <t>ELLENTON-GILLETTE OVERPASS</t>
  </si>
  <si>
    <t>I-275</t>
  </si>
  <si>
    <t xml:space="preserve">FOSTER CREEK SUBDIVISION </t>
  </si>
  <si>
    <t>65TH PL E</t>
  </si>
  <si>
    <t>CAMBRIDGE VILLAGE SUB</t>
  </si>
  <si>
    <t>CIRCLE</t>
  </si>
  <si>
    <t>AMEN CORNER PL</t>
  </si>
  <si>
    <t>RAES CREEK PL</t>
  </si>
  <si>
    <t>86TH ST E</t>
  </si>
  <si>
    <t>87TH LN E</t>
  </si>
  <si>
    <t>BISHOP HARBOR RD</t>
  </si>
  <si>
    <t>US 19</t>
  </si>
  <si>
    <t>45TH ST CT W</t>
  </si>
  <si>
    <t>SNEAD ISLAND BRIDGE</t>
  </si>
  <si>
    <t>HOOKER POINT SUBDIVISION</t>
  </si>
  <si>
    <t>7TH ST CIR W</t>
  </si>
  <si>
    <t>ORANGE RIDGE</t>
  </si>
  <si>
    <t>7TH ST W</t>
  </si>
  <si>
    <t>75TH ST E</t>
  </si>
  <si>
    <t>76TH ST E</t>
  </si>
  <si>
    <t>77TH ST E</t>
  </si>
  <si>
    <t>99TH ST E</t>
  </si>
  <si>
    <t>WOODLANDS PK / RIVERWOOD PK</t>
  </si>
  <si>
    <t xml:space="preserve">MANATEE AVE W </t>
  </si>
  <si>
    <t>PALMA SOLA BRIDGE</t>
  </si>
  <si>
    <t>126TH ST W</t>
  </si>
  <si>
    <t>PENINSULAR TER</t>
  </si>
  <si>
    <t>TO CIRCLE</t>
  </si>
  <si>
    <t>WEST GATE</t>
  </si>
  <si>
    <t>86TH CT NW</t>
  </si>
  <si>
    <t>50TH CT W</t>
  </si>
  <si>
    <t>55TH ST CIR W</t>
  </si>
  <si>
    <t xml:space="preserve">45TH ST W </t>
  </si>
  <si>
    <t>100' N OF 49TH AVE W</t>
  </si>
  <si>
    <t xml:space="preserve">53RD AVE W </t>
  </si>
  <si>
    <t xml:space="preserve">COPPERSTONE </t>
  </si>
  <si>
    <t>115TH AVE E</t>
  </si>
  <si>
    <t>MCKINLEY OAKS</t>
  </si>
  <si>
    <t>130TH AVE E</t>
  </si>
  <si>
    <t>SOUTH OAKS</t>
  </si>
  <si>
    <t>14TH CT E</t>
  </si>
  <si>
    <t>GAMBLE CREEK ESTATES</t>
  </si>
  <si>
    <t>SPENCER PARRISH RD</t>
  </si>
  <si>
    <t>132ND TER E</t>
  </si>
  <si>
    <t xml:space="preserve">56TH CT E </t>
  </si>
  <si>
    <t>127TH AVE E</t>
  </si>
  <si>
    <t>50TH CT E</t>
  </si>
  <si>
    <t>132ND AVE E</t>
  </si>
  <si>
    <t>49TH LN E</t>
  </si>
  <si>
    <t xml:space="preserve">132ND AVE E </t>
  </si>
  <si>
    <t>134TH TER E</t>
  </si>
  <si>
    <t>131ST ST DR E</t>
  </si>
  <si>
    <t>131ST DR E</t>
  </si>
  <si>
    <t>WOODS OF MOCCASIN WALLOW</t>
  </si>
  <si>
    <t>92ND ST E</t>
  </si>
  <si>
    <t>89TH LN E</t>
  </si>
  <si>
    <t>163RD PL E</t>
  </si>
  <si>
    <t>162ND PL E</t>
  </si>
  <si>
    <t>126TH ST E</t>
  </si>
  <si>
    <t>157TH TER E</t>
  </si>
  <si>
    <t>160TH TER E</t>
  </si>
  <si>
    <t>159TH PL E</t>
  </si>
  <si>
    <t>163RD TER E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</si>
  <si>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</si>
  <si>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</si>
  <si>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</si>
  <si>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</si>
  <si>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</si>
  <si>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</si>
  <si>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</si>
  <si>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</si>
  <si>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</si>
  <si>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</si>
  <si>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</si>
  <si>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</si>
  <si>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 xml:space="preserve">DEAD END   </t>
  </si>
  <si>
    <t xml:space="preserve">END   </t>
  </si>
  <si>
    <t>MEADOW LAKES SUBDIVISION</t>
  </si>
  <si>
    <t>HAMMOCK PLACE SUBDIVISION</t>
  </si>
  <si>
    <t>PEACEFUL PINES SUBDIVISION &amp; WOODS OF HAMMOCK PLACE</t>
  </si>
  <si>
    <t>GROVELAND SUBDIVISION</t>
  </si>
  <si>
    <t>CASA LOMA TRAILER PARK</t>
  </si>
  <si>
    <t>ABERDEEN</t>
  </si>
  <si>
    <t>KINGSFIELD LAKES</t>
  </si>
  <si>
    <t>LAKESIDE PRESERVE</t>
  </si>
  <si>
    <t>TURNBURY WOODS</t>
  </si>
  <si>
    <t>SARABAY COUNTRY CLUB</t>
  </si>
  <si>
    <t>MENDEZ DR</t>
  </si>
  <si>
    <t xml:space="preserve">15TH ST E </t>
  </si>
  <si>
    <t>59TH AVE CIR E</t>
  </si>
  <si>
    <t xml:space="preserve">11TH ST E </t>
  </si>
  <si>
    <t>WILMERLING AVE</t>
  </si>
  <si>
    <t>59TH TER E</t>
  </si>
  <si>
    <t>ANCIENT OAKS/COUNTRYWALK</t>
  </si>
  <si>
    <t>NORTH RIVER ESTATES</t>
  </si>
  <si>
    <t>OAKLEY PLACE</t>
  </si>
  <si>
    <t>MEADOWBROOK ESTATES</t>
  </si>
  <si>
    <t>GULF COAST PARK</t>
  </si>
  <si>
    <t>PARKSIDE</t>
  </si>
  <si>
    <t>NORTHWOOD PARK</t>
  </si>
  <si>
    <t>CRYSTAL LAKES</t>
  </si>
  <si>
    <t>REGENCY OAKS PRESERVE</t>
  </si>
  <si>
    <t>NORTH OAK ESTATES</t>
  </si>
  <si>
    <t>21ST ST CT E</t>
  </si>
  <si>
    <t>END OF PHASE</t>
  </si>
  <si>
    <t>22ND ST E</t>
  </si>
  <si>
    <t>28TH AVE E</t>
  </si>
  <si>
    <t>29TH AVE E</t>
  </si>
  <si>
    <t>27TH CT E</t>
  </si>
  <si>
    <t>END OF CUL DE SAC</t>
  </si>
  <si>
    <t>31ST AVE E</t>
  </si>
  <si>
    <t>29TH ST E</t>
  </si>
  <si>
    <t>101ST AVE E</t>
  </si>
  <si>
    <t>OLD TAMPA RD</t>
  </si>
  <si>
    <t>35TH ST E</t>
  </si>
  <si>
    <t xml:space="preserve">36TH CT E </t>
  </si>
  <si>
    <t>CUL DE SAC</t>
  </si>
  <si>
    <t>37TH CT E</t>
  </si>
  <si>
    <t>38TH CT E</t>
  </si>
  <si>
    <t>41ST CT E</t>
  </si>
  <si>
    <t>FAIRLANE ACRES TRAILER PARK</t>
  </si>
  <si>
    <t>HEATHER HILLS TRAILER PARK</t>
  </si>
  <si>
    <t>TANGELO PARK SUBDIVISION</t>
  </si>
  <si>
    <t>HAZELHURST SUBDIVISION</t>
  </si>
  <si>
    <t>80TH DR E</t>
  </si>
  <si>
    <t>TUTTLE AVE</t>
  </si>
  <si>
    <t>36TH ST CIR E</t>
  </si>
  <si>
    <t>80TH DR E(EAST END)</t>
  </si>
  <si>
    <t>80TH DR E(WEST END)</t>
  </si>
  <si>
    <t>WHITFIELD PARK OF COMMERCE</t>
  </si>
  <si>
    <t>28TH ST CIR E</t>
  </si>
  <si>
    <t>REGAL OAKS</t>
  </si>
  <si>
    <t>SAUNDERS INDUSTRIAL PARK</t>
  </si>
  <si>
    <t>RESIDENCES @ UNIVERSITY GROVES</t>
  </si>
  <si>
    <t>56TH AVE TER E</t>
  </si>
  <si>
    <t>43RD ST E</t>
  </si>
  <si>
    <t>55TH AVE DR E</t>
  </si>
  <si>
    <t>42ND ST E</t>
  </si>
  <si>
    <t>56TH AVE DR E</t>
  </si>
  <si>
    <t>57TH AVE E</t>
  </si>
  <si>
    <t>57TH PL E</t>
  </si>
  <si>
    <t>HARBOUR OAKS SUBDIVISION</t>
  </si>
  <si>
    <t>HARBOR HILLS SUBDIVISION</t>
  </si>
  <si>
    <t>5TH AVENUE NORTHWEST</t>
  </si>
  <si>
    <t>SHORE ACRES</t>
  </si>
  <si>
    <t>BELAIRE BAYOU SUBDIVISION</t>
  </si>
  <si>
    <t>PALMA SOLA VILLAGE</t>
  </si>
  <si>
    <t>WEST BAY ESTATES</t>
  </si>
  <si>
    <t>68TH COURT NORTHWEST</t>
  </si>
  <si>
    <t>WOODS OF PALMA SOLA</t>
  </si>
  <si>
    <t>LOOP</t>
  </si>
  <si>
    <t>RIVERVIEW LANDING</t>
  </si>
  <si>
    <t>RIVERS RIDGE SUBDIVISION</t>
  </si>
  <si>
    <t>LAURAL OAK PARK</t>
  </si>
  <si>
    <t>MANGO PARK SUBDIVISION</t>
  </si>
  <si>
    <t>FIDDLERS GREEN SUBDIVISION</t>
  </si>
  <si>
    <t>PALMA SOLA HEIGHTS</t>
  </si>
  <si>
    <t>SUNSET ESTATES</t>
  </si>
  <si>
    <t>END (SCHOOL PROPERTY)</t>
  </si>
  <si>
    <t>CATALINA SUBDIVISION</t>
  </si>
  <si>
    <t>LINCOLN MEMORIAL</t>
  </si>
  <si>
    <t>LITTLE GAP LOOP</t>
  </si>
  <si>
    <t>BROAD RIVER RUN</t>
  </si>
  <si>
    <t>NEW PARIS WAY</t>
  </si>
  <si>
    <t>HALLS MILL CROSSING</t>
  </si>
  <si>
    <t>WILLOWS BRIDGE LOOP</t>
  </si>
  <si>
    <t>FRENCH CREEK CIR</t>
  </si>
  <si>
    <t>DAY BRIDGE PL</t>
  </si>
  <si>
    <t>ROCKY FORK TER</t>
  </si>
  <si>
    <t>TROUT RIVER CROSSING</t>
  </si>
  <si>
    <t>GARDENS RUN</t>
  </si>
  <si>
    <t>SANDY CREEK LN</t>
  </si>
  <si>
    <t>YELLOW CREEK CT</t>
  </si>
  <si>
    <t>ROCK BRIDGE LN</t>
  </si>
  <si>
    <t>FERRYS MILL PL</t>
  </si>
  <si>
    <t>CR 675</t>
  </si>
  <si>
    <t>155TH AVE E</t>
  </si>
  <si>
    <t>29TH LN E</t>
  </si>
  <si>
    <t>TWIN RIVERS TRL</t>
  </si>
  <si>
    <t>GOLF COURSE RD</t>
  </si>
  <si>
    <t>40TH CT E</t>
  </si>
  <si>
    <t>33RD CT E</t>
  </si>
  <si>
    <t>31ST ST E</t>
  </si>
  <si>
    <t>162ND AVE E</t>
  </si>
  <si>
    <t>42ND CT E</t>
  </si>
  <si>
    <t>40TH LN E</t>
  </si>
  <si>
    <t>156TH TER E</t>
  </si>
  <si>
    <t>156TH PL E</t>
  </si>
  <si>
    <t>158TH TER E</t>
  </si>
  <si>
    <t>159TH TER E</t>
  </si>
  <si>
    <t>62ND AVE E</t>
  </si>
  <si>
    <t>36TH LN E</t>
  </si>
  <si>
    <t>61ST DR E</t>
  </si>
  <si>
    <t>DORAY VILLAS</t>
  </si>
  <si>
    <t>CORTEZ GARDENS SUBDIVISION</t>
  </si>
  <si>
    <t>WEST PALM SUBDIVISION</t>
  </si>
  <si>
    <t>9TH AVENUE WEST</t>
  </si>
  <si>
    <t>65TH AVE E</t>
  </si>
  <si>
    <t>38TH LN E</t>
  </si>
  <si>
    <t>RIOMAR</t>
  </si>
  <si>
    <t>67TH TER E</t>
  </si>
  <si>
    <t>38TH ST E</t>
  </si>
  <si>
    <t>37TH ST E</t>
  </si>
  <si>
    <t>66TH DR E</t>
  </si>
  <si>
    <t>72ND DR E</t>
  </si>
  <si>
    <t>72ND AVE E</t>
  </si>
  <si>
    <t>72ND TER E</t>
  </si>
  <si>
    <t>88TH CT NW</t>
  </si>
  <si>
    <t>11TH ST E</t>
  </si>
  <si>
    <t>44TH AVE E</t>
  </si>
  <si>
    <t>42ND TER E</t>
  </si>
  <si>
    <t>11TH ST E @ NORTH END</t>
  </si>
  <si>
    <t>22ND TER E</t>
  </si>
  <si>
    <t>5TH ST E</t>
  </si>
  <si>
    <t>1ST AVE E</t>
  </si>
  <si>
    <t>UPPER MANATEE RIVER RD</t>
  </si>
  <si>
    <t>67TH ST E</t>
  </si>
  <si>
    <t>69TH ST E</t>
  </si>
  <si>
    <t>46TH TER E</t>
  </si>
  <si>
    <t>1ST AVE DR NW</t>
  </si>
  <si>
    <t>64TH ST CT NW</t>
  </si>
  <si>
    <t>SHAWS POINT</t>
  </si>
  <si>
    <t>14TH AVE DR NW</t>
  </si>
  <si>
    <t>62ND ST NW</t>
  </si>
  <si>
    <t>50TH ST CT W</t>
  </si>
  <si>
    <t>46TH ST W</t>
  </si>
  <si>
    <t>50TH DR W</t>
  </si>
  <si>
    <t>51ST AVE TER W</t>
  </si>
  <si>
    <t>301 BLVD</t>
  </si>
  <si>
    <t>9TH ST W</t>
  </si>
  <si>
    <t>1ST ST W</t>
  </si>
  <si>
    <t>14TH ST W</t>
  </si>
  <si>
    <t>15TH ST E</t>
  </si>
  <si>
    <t>55TH ST W</t>
  </si>
  <si>
    <t>FOGARTYVILLE</t>
  </si>
  <si>
    <t>CAPE VISTA SUBDIVISION</t>
  </si>
  <si>
    <t>WEST GLEN SUBDIVISION</t>
  </si>
  <si>
    <t>THE GATES</t>
  </si>
  <si>
    <t>CARPENTRAS / OAKVIEW</t>
  </si>
  <si>
    <t>TIMBERLY</t>
  </si>
  <si>
    <t>34TH ST CT E</t>
  </si>
  <si>
    <t>OLD TAMP RD</t>
  </si>
  <si>
    <t>CHIN RD</t>
  </si>
  <si>
    <t>PERRON PK PL</t>
  </si>
  <si>
    <t>LARSON LN</t>
  </si>
  <si>
    <t>MULHOLLAND DR</t>
  </si>
  <si>
    <t>124TH DR E</t>
  </si>
  <si>
    <t>117TH TER E</t>
  </si>
  <si>
    <t>118TH TER E</t>
  </si>
  <si>
    <t>30TH AVE E</t>
  </si>
  <si>
    <t>BAYSHORE GARDENS SUB, CONT</t>
  </si>
  <si>
    <t>WHITFIELD ESTATE SUB</t>
  </si>
  <si>
    <t>PENNSYLVANIA CT</t>
  </si>
  <si>
    <t>TALLEVAST RD</t>
  </si>
  <si>
    <t>RAILROAD TRACKS</t>
  </si>
  <si>
    <t>17TH ST CT E</t>
  </si>
  <si>
    <t>76TH AVE DR E</t>
  </si>
  <si>
    <t>TALLAVAST RD</t>
  </si>
  <si>
    <t>78TH DR E</t>
  </si>
  <si>
    <t>78TH AVE E</t>
  </si>
  <si>
    <t>77TH TER E</t>
  </si>
  <si>
    <t>33RD LN E</t>
  </si>
  <si>
    <t>78TH AVE CIR E</t>
  </si>
  <si>
    <t>78TH PL E</t>
  </si>
  <si>
    <t>77TH PL E</t>
  </si>
  <si>
    <t>75TH TER E</t>
  </si>
  <si>
    <t>75TH DR E</t>
  </si>
  <si>
    <t>12TH ST CT W</t>
  </si>
  <si>
    <t>1ST AVE W</t>
  </si>
  <si>
    <t>11TH ST CT W</t>
  </si>
  <si>
    <t>12TH ST W</t>
  </si>
  <si>
    <t>16TH ST E</t>
  </si>
  <si>
    <t>14TH ST E</t>
  </si>
  <si>
    <t>7TH AVE E</t>
  </si>
  <si>
    <t>8TH AVE E</t>
  </si>
  <si>
    <t>9TH AVE E</t>
  </si>
  <si>
    <t>10TH AVE E</t>
  </si>
  <si>
    <t>11TH AVE E</t>
  </si>
  <si>
    <t>3RD AVE E</t>
  </si>
  <si>
    <t>5TH AVE DR E</t>
  </si>
  <si>
    <t>25TH ST E</t>
  </si>
  <si>
    <t>5TH AVE E</t>
  </si>
  <si>
    <t>26TH ST E</t>
  </si>
  <si>
    <t>15TH AVE E</t>
  </si>
  <si>
    <t>26TH ST CT E</t>
  </si>
  <si>
    <t>2ND AVE E</t>
  </si>
  <si>
    <t>9TH AVE DR E</t>
  </si>
  <si>
    <t>30TH ST E</t>
  </si>
  <si>
    <t>32ND ST E</t>
  </si>
  <si>
    <t>31ST ST CT E</t>
  </si>
  <si>
    <t>24TH AVE E</t>
  </si>
  <si>
    <t>41ST AVE E</t>
  </si>
  <si>
    <t>13TH ST E</t>
  </si>
  <si>
    <t>41ST AVE DR E</t>
  </si>
  <si>
    <t>45TH AVE DR E</t>
  </si>
  <si>
    <t>12TH ST CT E</t>
  </si>
  <si>
    <t>45TH AVE E</t>
  </si>
  <si>
    <t>44TH AVE DR E</t>
  </si>
  <si>
    <t>47TH AVE DR E</t>
  </si>
  <si>
    <t>15TH ST CT E</t>
  </si>
  <si>
    <t>47TH AVE E</t>
  </si>
  <si>
    <t>46TH AVE DR E</t>
  </si>
  <si>
    <t>46TH AVE E</t>
  </si>
  <si>
    <t>43RD AVE DR E</t>
  </si>
  <si>
    <t>10TH ST CT E</t>
  </si>
  <si>
    <t>TROPICAL HARBOR</t>
  </si>
  <si>
    <t>IXORA AVE</t>
  </si>
  <si>
    <t>MAGNOLIA DR</t>
  </si>
  <si>
    <t>CAMELLIA AVE</t>
  </si>
  <si>
    <t>POINSETTA AVE</t>
  </si>
  <si>
    <t>89TH AVE E</t>
  </si>
  <si>
    <t>28TH CIR E</t>
  </si>
  <si>
    <t>28TH ST E</t>
  </si>
  <si>
    <t>88TH AVE E</t>
  </si>
  <si>
    <t>89TH ST E</t>
  </si>
  <si>
    <t>87TH AVE E</t>
  </si>
  <si>
    <t>92ND AVE E</t>
  </si>
  <si>
    <t>95TH DR E</t>
  </si>
  <si>
    <t>30TH CT E</t>
  </si>
  <si>
    <t>35TH CT E</t>
  </si>
  <si>
    <t>30TH CV E</t>
  </si>
  <si>
    <t>112TH TER E</t>
  </si>
  <si>
    <t>112TH PL E</t>
  </si>
  <si>
    <t>DOUGLAS HILL PL</t>
  </si>
  <si>
    <t>DUNSTER LN</t>
  </si>
  <si>
    <t>KINGS FIELD DR</t>
  </si>
  <si>
    <t>SHREWSBURY LN</t>
  </si>
  <si>
    <t>114TH DR E</t>
  </si>
  <si>
    <t>57TH ST E</t>
  </si>
  <si>
    <t>57TH ST CIR E</t>
  </si>
  <si>
    <t>LEXINGTON DR S</t>
  </si>
  <si>
    <t>LEXINGTON DR N</t>
  </si>
  <si>
    <t>115TH DR E</t>
  </si>
  <si>
    <t>55TH ST E</t>
  </si>
  <si>
    <t>79TH AVE E</t>
  </si>
  <si>
    <t>80TH AVE E</t>
  </si>
  <si>
    <t>80TH AVE CIR E</t>
  </si>
  <si>
    <t>56TH CT E</t>
  </si>
  <si>
    <t>WOODLAWN CIR</t>
  </si>
  <si>
    <t>LEON RD</t>
  </si>
  <si>
    <t>WOODLAWN CIR S</t>
  </si>
  <si>
    <t>LEON DR</t>
  </si>
  <si>
    <t>OAK DR</t>
  </si>
  <si>
    <t>WOODLAWN CIR E</t>
  </si>
  <si>
    <t>OAK DR E</t>
  </si>
  <si>
    <t>WOODLAWN CIR W</t>
  </si>
  <si>
    <t>LAKE DR</t>
  </si>
  <si>
    <t>47TH ST CIR E</t>
  </si>
  <si>
    <t>KING BRIDGE PL</t>
  </si>
  <si>
    <t>56TH AVE E</t>
  </si>
  <si>
    <t>31ST CT E</t>
  </si>
  <si>
    <t>49TH ST E</t>
  </si>
  <si>
    <t>51ST ST CT E</t>
  </si>
  <si>
    <t>26TH AVE DR E</t>
  </si>
  <si>
    <t>50TH ST CT E</t>
  </si>
  <si>
    <t>24TH AVE DR E</t>
  </si>
  <si>
    <t>51ST ST CT</t>
  </si>
  <si>
    <t>25TH AVE DR E</t>
  </si>
  <si>
    <t>25TH CIR E</t>
  </si>
  <si>
    <t>51ST CT E</t>
  </si>
  <si>
    <t>32ND AVE W</t>
  </si>
  <si>
    <t>PALMVIEW RD</t>
  </si>
  <si>
    <t>60TH ST E</t>
  </si>
  <si>
    <t>32ND AVE DR E</t>
  </si>
  <si>
    <t>68TH ST CIR E</t>
  </si>
  <si>
    <t>63RD ST E</t>
  </si>
  <si>
    <t>35TH AVE CIR E(WEST)</t>
  </si>
  <si>
    <t>34TH PL E</t>
  </si>
  <si>
    <t xml:space="preserve">63RD ST E </t>
  </si>
  <si>
    <t>SHADOW BROOK LN</t>
  </si>
  <si>
    <t>50TH AVE E</t>
  </si>
  <si>
    <t>73RD ST E</t>
  </si>
  <si>
    <t>49TH PL E</t>
  </si>
  <si>
    <t>48TH AVE E</t>
  </si>
  <si>
    <t>63RD AVE E</t>
  </si>
  <si>
    <t>60TH PL E</t>
  </si>
  <si>
    <t>65TH CT E</t>
  </si>
  <si>
    <t>61ST AVE DR E</t>
  </si>
  <si>
    <t>62ND DR E</t>
  </si>
  <si>
    <t>61ST ST CIR E</t>
  </si>
  <si>
    <t>END OF CURB(WEST)</t>
  </si>
  <si>
    <t>MANASOTA INDUSTRIAL PARK/SAMOSET</t>
  </si>
  <si>
    <t>42ND AVE E &amp; MEDIAN</t>
  </si>
  <si>
    <t>66TH ST CIR E</t>
  </si>
  <si>
    <t>62ND CT E</t>
  </si>
  <si>
    <t>68TH DR E</t>
  </si>
  <si>
    <t>64TH DR E</t>
  </si>
  <si>
    <t>60TH ST CIR E</t>
  </si>
  <si>
    <t>61ST ST E</t>
  </si>
  <si>
    <t>65TH DR E</t>
  </si>
  <si>
    <t>64TH LN E</t>
  </si>
  <si>
    <t>67TH DR E</t>
  </si>
  <si>
    <t>BOBBY JONES CT</t>
  </si>
  <si>
    <t>FOUNDERS CIR</t>
  </si>
  <si>
    <t>IKES CABIN CT</t>
  </si>
  <si>
    <t>SARAZEN PL</t>
  </si>
  <si>
    <t>GREEN JACKET LN</t>
  </si>
  <si>
    <t>FLOUNDER CT</t>
  </si>
  <si>
    <t>69TH AVE E</t>
  </si>
  <si>
    <t>91ST ST E</t>
  </si>
  <si>
    <t>95TH LN E</t>
  </si>
  <si>
    <t>72ND ST CT E</t>
  </si>
  <si>
    <t>BAYSHORE RD</t>
  </si>
  <si>
    <t>64TH ST CT E</t>
  </si>
  <si>
    <t>BLUE HERON/TERRA CEIA ISLAND</t>
  </si>
  <si>
    <t>ISLAND CT</t>
  </si>
  <si>
    <t>BAYSTATE RD</t>
  </si>
  <si>
    <t>8TH AVE BLVD</t>
  </si>
  <si>
    <t>BEACON RD</t>
  </si>
  <si>
    <t>COMMONWEALTH RD</t>
  </si>
  <si>
    <t>ARLINGTON RD</t>
  </si>
  <si>
    <t>41ST ST W</t>
  </si>
  <si>
    <t>53RD ST W</t>
  </si>
  <si>
    <t>6TH AVE W</t>
  </si>
  <si>
    <t>33RD ST W</t>
  </si>
  <si>
    <t>5TH DR W</t>
  </si>
  <si>
    <t>36TH ST W</t>
  </si>
  <si>
    <t>5TH AVE W</t>
  </si>
  <si>
    <t>6TH PL W</t>
  </si>
  <si>
    <t>31ST LN W</t>
  </si>
  <si>
    <t>20TH ST W (DELEON ST)</t>
  </si>
  <si>
    <t>8TH AVE W (BUS. US 41)</t>
  </si>
  <si>
    <t>7TH AVE W</t>
  </si>
  <si>
    <t>17TH ST W (MEMPHIS)</t>
  </si>
  <si>
    <t>21ST ST W (VALENCIA)</t>
  </si>
  <si>
    <t>19TH ST W (GRANDA ST)</t>
  </si>
  <si>
    <t>7TH AVE W (6TH AVE W)</t>
  </si>
  <si>
    <t>PINFISH LN</t>
  </si>
  <si>
    <t>TARPON RD</t>
  </si>
  <si>
    <t>MARLIN LN</t>
  </si>
  <si>
    <t>POMPANO LN</t>
  </si>
  <si>
    <t>CALOOSA DR</t>
  </si>
  <si>
    <t>SAILFISH LN</t>
  </si>
  <si>
    <t>DOLPHIN LN</t>
  </si>
  <si>
    <t>76TH ST W</t>
  </si>
  <si>
    <t>OAKLEY ESTATES</t>
  </si>
  <si>
    <t>39TH ST CT NW</t>
  </si>
  <si>
    <t>1ST AVE</t>
  </si>
  <si>
    <t>35TH ST NW</t>
  </si>
  <si>
    <t>44TH ST W</t>
  </si>
  <si>
    <t>1ST AVE DR W</t>
  </si>
  <si>
    <t>51ST ST W</t>
  </si>
  <si>
    <t>45TH ST W</t>
  </si>
  <si>
    <t>47TH ST W</t>
  </si>
  <si>
    <t>46TH ST NW</t>
  </si>
  <si>
    <t>48TH ST W</t>
  </si>
  <si>
    <t>1ST AVE NW</t>
  </si>
  <si>
    <t>50TH ST CT NW</t>
  </si>
  <si>
    <t>50TH ST W</t>
  </si>
  <si>
    <t>49TH ST W</t>
  </si>
  <si>
    <t>47TH ST CT NW</t>
  </si>
  <si>
    <t>50TH ST NW</t>
  </si>
  <si>
    <t>2ND AVE DR NW</t>
  </si>
  <si>
    <t>47TH ST NW</t>
  </si>
  <si>
    <t>48TH ST NW</t>
  </si>
  <si>
    <t>3RD AVE PLZ W</t>
  </si>
  <si>
    <t>53RD ST NW</t>
  </si>
  <si>
    <t>HILLCREST DR</t>
  </si>
  <si>
    <t>6TH AVE NW</t>
  </si>
  <si>
    <t>3RD AVE DR NW</t>
  </si>
  <si>
    <t>WELLESLEY DR SOUTH</t>
  </si>
  <si>
    <t>STANFORD</t>
  </si>
  <si>
    <t xml:space="preserve">WELLESLEY DR NORTH </t>
  </si>
  <si>
    <t>PURDUE RD</t>
  </si>
  <si>
    <t>HARVARD AVE</t>
  </si>
  <si>
    <t>CASE AVE</t>
  </si>
  <si>
    <t>CAMBRIDGE AVE</t>
  </si>
  <si>
    <t>100' NORTH OF FLORIDA BLVD</t>
  </si>
  <si>
    <t>BAY DR W</t>
  </si>
  <si>
    <t>BERNARD AVE</t>
  </si>
  <si>
    <t>BRADEN AVE</t>
  </si>
  <si>
    <t>5TH AVE DR NW</t>
  </si>
  <si>
    <t>55TH ST NW</t>
  </si>
  <si>
    <t>PARK DR</t>
  </si>
  <si>
    <t>5TH AVE DR Nw</t>
  </si>
  <si>
    <t>FONTANA Ln</t>
  </si>
  <si>
    <t>FONTANA LN</t>
  </si>
  <si>
    <t>HARBOR RD</t>
  </si>
  <si>
    <t>PARK LN</t>
  </si>
  <si>
    <t>59TH ST NW</t>
  </si>
  <si>
    <t>RIVERVIEW BLVD</t>
  </si>
  <si>
    <t>54TH ST NW</t>
  </si>
  <si>
    <t>51ST ST NW</t>
  </si>
  <si>
    <t>HARBOR RD NW</t>
  </si>
  <si>
    <t>59TH ST W</t>
  </si>
  <si>
    <t>57TH ST CT W</t>
  </si>
  <si>
    <t>67TH ST W</t>
  </si>
  <si>
    <t>4TH AVE NW</t>
  </si>
  <si>
    <t>61ST ST W</t>
  </si>
  <si>
    <t>60TH ST W</t>
  </si>
  <si>
    <t>5TH AVE NW</t>
  </si>
  <si>
    <t>62ND ST W</t>
  </si>
  <si>
    <t>63RD ST W</t>
  </si>
  <si>
    <t>63RD ST NW</t>
  </si>
  <si>
    <t>SHORE ACRES DR</t>
  </si>
  <si>
    <t>60TH ST NW</t>
  </si>
  <si>
    <t>61ST ST NW</t>
  </si>
  <si>
    <t>6TH AVENUE NW</t>
  </si>
  <si>
    <t>65TH ST W</t>
  </si>
  <si>
    <t>65TH ST CT NW</t>
  </si>
  <si>
    <t>7TH AVE BLVD NW</t>
  </si>
  <si>
    <t>7TH AVE BLVD</t>
  </si>
  <si>
    <t>68TH ST NW</t>
  </si>
  <si>
    <t>69TH ST NW</t>
  </si>
  <si>
    <t>70TH ST NW</t>
  </si>
  <si>
    <t>71ST ST NW</t>
  </si>
  <si>
    <t>2ND AVE CIR W</t>
  </si>
  <si>
    <t>73RD ST NW</t>
  </si>
  <si>
    <t>72ND ST NW</t>
  </si>
  <si>
    <t>74TH ST NW</t>
  </si>
  <si>
    <t>74TH ST CT NW</t>
  </si>
  <si>
    <t>7TH AVE NW</t>
  </si>
  <si>
    <t>40TH ST W</t>
  </si>
  <si>
    <t>51ST PL W</t>
  </si>
  <si>
    <t>47TH AVE W</t>
  </si>
  <si>
    <t>30TH ST W</t>
  </si>
  <si>
    <t>52ND AVE W</t>
  </si>
  <si>
    <t>29TH ST W</t>
  </si>
  <si>
    <t>28TH ST W</t>
  </si>
  <si>
    <t>27TH ST W</t>
  </si>
  <si>
    <t>26TH ST CT W</t>
  </si>
  <si>
    <t>46TH AVE DR W</t>
  </si>
  <si>
    <t>48TH AVE DR W</t>
  </si>
  <si>
    <t>32ND ST W</t>
  </si>
  <si>
    <t>37TH AVE W</t>
  </si>
  <si>
    <t>33RD AVE W</t>
  </si>
  <si>
    <t>34TH AVE DR W</t>
  </si>
  <si>
    <t>33RD ST CT W</t>
  </si>
  <si>
    <t>NEWPORT AVE</t>
  </si>
  <si>
    <t>31ST ST W</t>
  </si>
  <si>
    <t>27TH AVE DR W</t>
  </si>
  <si>
    <t>26TH AVE DR W</t>
  </si>
  <si>
    <t>38TH AVE W</t>
  </si>
  <si>
    <t>24TH ST W</t>
  </si>
  <si>
    <t>25TH ST W</t>
  </si>
  <si>
    <t>34TH AVE W</t>
  </si>
  <si>
    <t>30TH AVE W</t>
  </si>
  <si>
    <t>22ND ST W</t>
  </si>
  <si>
    <t>19TH ST W</t>
  </si>
  <si>
    <t>27TH AVE W</t>
  </si>
  <si>
    <t>28TH AVE DR W</t>
  </si>
  <si>
    <t>GARDEN LN</t>
  </si>
  <si>
    <t>GARDEN PKWY</t>
  </si>
  <si>
    <t>24TH ST W (CURBED AREA)</t>
  </si>
  <si>
    <t>15TH ST W</t>
  </si>
  <si>
    <t>14TH ST W (US 41)</t>
  </si>
  <si>
    <t xml:space="preserve">14TH ST W </t>
  </si>
  <si>
    <t>28TH AVE W</t>
  </si>
  <si>
    <t>7TH ST E</t>
  </si>
  <si>
    <t>37TH AVE DR E</t>
  </si>
  <si>
    <t>8TH ST CT E</t>
  </si>
  <si>
    <t>1ST ST</t>
  </si>
  <si>
    <t>8TH ST E</t>
  </si>
  <si>
    <t>33RD AVE DR E</t>
  </si>
  <si>
    <t>5TH ST CT E</t>
  </si>
  <si>
    <t>1ST ST E</t>
  </si>
  <si>
    <t>3RD ST E</t>
  </si>
  <si>
    <t>25TH AVE E</t>
  </si>
  <si>
    <t>55TH AVE E</t>
  </si>
  <si>
    <t>6TH ST E</t>
  </si>
  <si>
    <t>54TH AVE DR E</t>
  </si>
  <si>
    <t>2ND ST W</t>
  </si>
  <si>
    <t>55TH AVE W</t>
  </si>
  <si>
    <t>3RD ST W</t>
  </si>
  <si>
    <t>MARINO AVE</t>
  </si>
  <si>
    <t>3RD ST CT W</t>
  </si>
  <si>
    <t>50TH AVE DR E</t>
  </si>
  <si>
    <t>4TH ST E</t>
  </si>
  <si>
    <t>52ND AVE TER E</t>
  </si>
  <si>
    <t>52ND AVE PL E</t>
  </si>
  <si>
    <t>52ND AVE DR E</t>
  </si>
  <si>
    <t xml:space="preserve">1ST ST </t>
  </si>
  <si>
    <t>52ND AVE E</t>
  </si>
  <si>
    <t>50TH AVE TER E</t>
  </si>
  <si>
    <t>49TH AVE TER W</t>
  </si>
  <si>
    <t>5TH ST W</t>
  </si>
  <si>
    <t>49TH AVE DR W</t>
  </si>
  <si>
    <t>4TH ST W</t>
  </si>
  <si>
    <t>50TH AVE DR W</t>
  </si>
  <si>
    <t>50TH AVE PLZ W</t>
  </si>
  <si>
    <t>50TH AVE TER W</t>
  </si>
  <si>
    <t>48TH AVE W</t>
  </si>
  <si>
    <t>3RD ST</t>
  </si>
  <si>
    <t>48TH AVE TER W</t>
  </si>
  <si>
    <t>47TH AVE DR W</t>
  </si>
  <si>
    <t>14TH AVE W</t>
  </si>
  <si>
    <t xml:space="preserve">MANATEE AVE </t>
  </si>
  <si>
    <t>17TH AVE W (CURBED)</t>
  </si>
  <si>
    <t>20TH AVE W</t>
  </si>
  <si>
    <t>20TH AVE DR W</t>
  </si>
  <si>
    <t>21ST AVE W</t>
  </si>
  <si>
    <t>19TH AVE W</t>
  </si>
  <si>
    <t>47TH ST PL W</t>
  </si>
  <si>
    <t>22ND AVE W</t>
  </si>
  <si>
    <t>46TH ST CT W</t>
  </si>
  <si>
    <t>26TH AVE W</t>
  </si>
  <si>
    <t>45TH CT W</t>
  </si>
  <si>
    <t>29TH AVE DR W</t>
  </si>
  <si>
    <t>18TH AVE DR W</t>
  </si>
  <si>
    <t>54TH ST CT W</t>
  </si>
  <si>
    <t>52ND ST W</t>
  </si>
  <si>
    <t>39TH AVE W</t>
  </si>
  <si>
    <t>CAPE VISTA DR</t>
  </si>
  <si>
    <t>52ND ST CT W</t>
  </si>
  <si>
    <t>41ST AVE W</t>
  </si>
  <si>
    <t xml:space="preserve">CAPE VISTA DR </t>
  </si>
  <si>
    <t>56TH ST W</t>
  </si>
  <si>
    <t>58TH ST W</t>
  </si>
  <si>
    <t>57TH ST W</t>
  </si>
  <si>
    <t>35TH AVE DR W</t>
  </si>
  <si>
    <t xml:space="preserve">ORLANDO CIR </t>
  </si>
  <si>
    <t>MELODY LN</t>
  </si>
  <si>
    <t xml:space="preserve">ORLANDO AVE </t>
  </si>
  <si>
    <t>LEMONWOOD AVE</t>
  </si>
  <si>
    <t xml:space="preserve">TEMPLE AVE </t>
  </si>
  <si>
    <t xml:space="preserve">FRUITLAND AVE </t>
  </si>
  <si>
    <t xml:space="preserve">SEMINOLE ST </t>
  </si>
  <si>
    <t xml:space="preserve">GROVELAND ST </t>
  </si>
  <si>
    <t>6TH ST CT W</t>
  </si>
  <si>
    <t>6TH ST W</t>
  </si>
  <si>
    <t>8TH ST W</t>
  </si>
  <si>
    <t>51ST AVE DR W</t>
  </si>
  <si>
    <t>51ST AVE PL W</t>
  </si>
  <si>
    <t>8TH ST CT W</t>
  </si>
  <si>
    <t>51ST AVE PLZ W</t>
  </si>
  <si>
    <t>9TH ST CT W</t>
  </si>
  <si>
    <t xml:space="preserve">50TH AVE W  </t>
  </si>
  <si>
    <t>5TH ST CT W</t>
  </si>
  <si>
    <t>18TH ST W</t>
  </si>
  <si>
    <t>20TH ST W</t>
  </si>
  <si>
    <t>LAKE BAYSHORE RD</t>
  </si>
  <si>
    <t>23RD ST W</t>
  </si>
  <si>
    <t>16TH ST W</t>
  </si>
  <si>
    <t>57TH AVE W</t>
  </si>
  <si>
    <t>17TH ST W</t>
  </si>
  <si>
    <t>58TH AVE DR W</t>
  </si>
  <si>
    <t>24TH ST CT W</t>
  </si>
  <si>
    <t>HOPKINS DR N</t>
  </si>
  <si>
    <t>HOPKINS DR W</t>
  </si>
  <si>
    <t xml:space="preserve">HOPKINS DR N </t>
  </si>
  <si>
    <t xml:space="preserve">BATES ST </t>
  </si>
  <si>
    <t>BAYSHORE GARDEN PKWY</t>
  </si>
  <si>
    <t xml:space="preserve">ROLLINS ST </t>
  </si>
  <si>
    <t xml:space="preserve">CLARK AVE </t>
  </si>
  <si>
    <t xml:space="preserve">UNION PL </t>
  </si>
  <si>
    <t xml:space="preserve">BROWN AVE </t>
  </si>
  <si>
    <t xml:space="preserve">DARTMOUTH DR </t>
  </si>
  <si>
    <t xml:space="preserve">VASSAR AVE </t>
  </si>
  <si>
    <t xml:space="preserve">HOLYOKE AVE </t>
  </si>
  <si>
    <t xml:space="preserve">COLUMBIA DR </t>
  </si>
  <si>
    <t xml:space="preserve">WELLESLEY DR </t>
  </si>
  <si>
    <t xml:space="preserve">EMORY AVE </t>
  </si>
  <si>
    <t xml:space="preserve">COLGATE AVE </t>
  </si>
  <si>
    <t xml:space="preserve">AMHERST AVE </t>
  </si>
  <si>
    <t xml:space="preserve">STANFORD AVE </t>
  </si>
  <si>
    <t>GEORGETOWN RD</t>
  </si>
  <si>
    <t xml:space="preserve">LEHIGH AVE </t>
  </si>
  <si>
    <t xml:space="preserve">ROSE AVE </t>
  </si>
  <si>
    <t xml:space="preserve">HARVARD AVE </t>
  </si>
  <si>
    <t>COLUMBIA DR</t>
  </si>
  <si>
    <t xml:space="preserve">ROSLYN AVE </t>
  </si>
  <si>
    <t xml:space="preserve">MARILYN AVE </t>
  </si>
  <si>
    <t xml:space="preserve">PRINCETON AVE </t>
  </si>
  <si>
    <t xml:space="preserve">YALE AVE </t>
  </si>
  <si>
    <t>CORNELL RD</t>
  </si>
  <si>
    <t xml:space="preserve">CASE AVE </t>
  </si>
  <si>
    <t>LAFAYETTE RD</t>
  </si>
  <si>
    <t xml:space="preserve">CLEMSON ST </t>
  </si>
  <si>
    <t xml:space="preserve">DUKE PL </t>
  </si>
  <si>
    <t xml:space="preserve">FORDHAM PL </t>
  </si>
  <si>
    <t xml:space="preserve">CASE AVE  </t>
  </si>
  <si>
    <t>GEORGIA AVE</t>
  </si>
  <si>
    <t xml:space="preserve">RUTGERS AVE </t>
  </si>
  <si>
    <t xml:space="preserve">LAFAYETTE AVE </t>
  </si>
  <si>
    <t xml:space="preserve">RESERVE PL </t>
  </si>
  <si>
    <t>RESERVE PL</t>
  </si>
  <si>
    <t xml:space="preserve">CARNEGIE PL </t>
  </si>
  <si>
    <t xml:space="preserve">GEORGIA AVE </t>
  </si>
  <si>
    <t>EL CONQUISTADOR PKWY</t>
  </si>
  <si>
    <t>LOS VERDES CT</t>
  </si>
  <si>
    <t>43RD ST</t>
  </si>
  <si>
    <t>MIRABELLA CIR</t>
  </si>
  <si>
    <t>62ND AVE W</t>
  </si>
  <si>
    <t>61ST AVE DR W</t>
  </si>
  <si>
    <t>61ST AVE TER W</t>
  </si>
  <si>
    <t xml:space="preserve">PINAR DR </t>
  </si>
  <si>
    <t xml:space="preserve">LA JOLLA DR </t>
  </si>
  <si>
    <t xml:space="preserve">BAYSIDE DR </t>
  </si>
  <si>
    <t xml:space="preserve">BAYSIDE CIR </t>
  </si>
  <si>
    <t>BAYSIDE CT</t>
  </si>
  <si>
    <t xml:space="preserve">CAMBRIDGE AVE </t>
  </si>
  <si>
    <t xml:space="preserve">AUBURN AVE </t>
  </si>
  <si>
    <t xml:space="preserve">BOWDIN PL </t>
  </si>
  <si>
    <t xml:space="preserve">PRATT ST </t>
  </si>
  <si>
    <t>MCDILL RD</t>
  </si>
  <si>
    <t xml:space="preserve">BAYLOR PL </t>
  </si>
  <si>
    <t xml:space="preserve">NOTRE DAME PL </t>
  </si>
  <si>
    <t xml:space="preserve">RENSSALAER DR </t>
  </si>
  <si>
    <t>MERCER RD</t>
  </si>
  <si>
    <t xml:space="preserve">CHICAGO AVE </t>
  </si>
  <si>
    <t>MIAMI PL</t>
  </si>
  <si>
    <t xml:space="preserve">BAY DR </t>
  </si>
  <si>
    <t xml:space="preserve">SMITH AVE </t>
  </si>
  <si>
    <t xml:space="preserve">NORTH HAMPTON PL </t>
  </si>
  <si>
    <t xml:space="preserve">WASHINGTON PL </t>
  </si>
  <si>
    <t xml:space="preserve">SOUTH RADCLIFFE PL </t>
  </si>
  <si>
    <t xml:space="preserve">NORTH RADCLIFFE PL </t>
  </si>
  <si>
    <t xml:space="preserve">MICHIGAN AVE </t>
  </si>
  <si>
    <t xml:space="preserve">MASSACHUSETTS ST </t>
  </si>
  <si>
    <t>WASHINGTON PARK SUB</t>
  </si>
  <si>
    <t>SYLVEN OAKS SUB</t>
  </si>
  <si>
    <t xml:space="preserve">NEW YORK AVE </t>
  </si>
  <si>
    <t xml:space="preserve">PEARL AVE </t>
  </si>
  <si>
    <t xml:space="preserve">ADAIR AVE </t>
  </si>
  <si>
    <t xml:space="preserve">HOLLY AVE </t>
  </si>
  <si>
    <t xml:space="preserve">HOLLY CIR </t>
  </si>
  <si>
    <t xml:space="preserve">SHEPHARD ST </t>
  </si>
  <si>
    <t xml:space="preserve">BROUGHTON ST </t>
  </si>
  <si>
    <t xml:space="preserve">WESTMORELAND DR </t>
  </si>
  <si>
    <t xml:space="preserve">HOLLY ST </t>
  </si>
  <si>
    <t xml:space="preserve">WESTMORELAND D </t>
  </si>
  <si>
    <t xml:space="preserve">NORTH ISLE DR </t>
  </si>
  <si>
    <t xml:space="preserve">SCOTT AVE </t>
  </si>
  <si>
    <t>SEVILLE CT</t>
  </si>
  <si>
    <t xml:space="preserve">DELMAR AVE </t>
  </si>
  <si>
    <t xml:space="preserve">GREENWOOD AVE </t>
  </si>
  <si>
    <t xml:space="preserve">GAINS AVE </t>
  </si>
  <si>
    <t xml:space="preserve">WHITFIELD AVE </t>
  </si>
  <si>
    <t xml:space="preserve">BERNARD AVE </t>
  </si>
  <si>
    <t>LONGBAY BLVD</t>
  </si>
  <si>
    <t xml:space="preserve">BRADEN AVE </t>
  </si>
  <si>
    <t xml:space="preserve">ARCHIBALD AVE </t>
  </si>
  <si>
    <t xml:space="preserve">SOMERSET AVE </t>
  </si>
  <si>
    <t xml:space="preserve">SUWANEE AVE </t>
  </si>
  <si>
    <t xml:space="preserve">HERNANDO AVE </t>
  </si>
  <si>
    <t xml:space="preserve">CONSTANCE DR </t>
  </si>
  <si>
    <t xml:space="preserve">PONCE DE LEON ST </t>
  </si>
  <si>
    <t xml:space="preserve">MACARTHUR ST </t>
  </si>
  <si>
    <t>URANUS DR</t>
  </si>
  <si>
    <t xml:space="preserve">CLAIRES DR </t>
  </si>
  <si>
    <t xml:space="preserve">MEADOWBROOK DR </t>
  </si>
  <si>
    <t xml:space="preserve">CALADESIA DR </t>
  </si>
  <si>
    <t xml:space="preserve">EDENVILLE DR </t>
  </si>
  <si>
    <t xml:space="preserve">ARCTURUS DR </t>
  </si>
  <si>
    <t xml:space="preserve">SATURN AVE </t>
  </si>
  <si>
    <t xml:space="preserve">ALDERWOOD DR </t>
  </si>
  <si>
    <t xml:space="preserve">EXMOOR ST </t>
  </si>
  <si>
    <t xml:space="preserve">WAVERLY ST </t>
  </si>
  <si>
    <t xml:space="preserve">CHEVY CHASE DR </t>
  </si>
  <si>
    <t xml:space="preserve">ST. ANDREWS DR </t>
  </si>
  <si>
    <t xml:space="preserve">MANATEE ST </t>
  </si>
  <si>
    <t xml:space="preserve">MACARTHUR AVE </t>
  </si>
  <si>
    <t xml:space="preserve">WEE BURN PL </t>
  </si>
  <si>
    <t>PLUM TREE LN</t>
  </si>
  <si>
    <t xml:space="preserve">PENNSYLVANIA AVE </t>
  </si>
  <si>
    <t>QUEEN PALM LN</t>
  </si>
  <si>
    <t>CYPRESS WOOD LN</t>
  </si>
  <si>
    <t>PONDEROSA PINE LN</t>
  </si>
  <si>
    <t>SOUTHERN PINE LN</t>
  </si>
  <si>
    <t>COMMERCE BLVD</t>
  </si>
  <si>
    <t>COMMERCE CT</t>
  </si>
  <si>
    <t xml:space="preserve">CONNECTICUT AVE </t>
  </si>
  <si>
    <t xml:space="preserve">PENNSYLVANIA AV </t>
  </si>
  <si>
    <t xml:space="preserve">COMMERCE BLVD N </t>
  </si>
  <si>
    <t>12TH ST E</t>
  </si>
  <si>
    <t xml:space="preserve">QUEEN PALM CIR </t>
  </si>
  <si>
    <t>70TH DR E</t>
  </si>
  <si>
    <t>9TH CT E</t>
  </si>
  <si>
    <t>8TH CT E</t>
  </si>
  <si>
    <t>REX LN</t>
  </si>
  <si>
    <t>12TH CT E</t>
  </si>
  <si>
    <t xml:space="preserve">MONTGOMERY AVE </t>
  </si>
  <si>
    <t xml:space="preserve">LANTANA AVE </t>
  </si>
  <si>
    <t xml:space="preserve">WILLOW ST </t>
  </si>
  <si>
    <t xml:space="preserve">BUENA VISTA AVE </t>
  </si>
  <si>
    <t xml:space="preserve">MENDEZ DR </t>
  </si>
  <si>
    <t xml:space="preserve">MAGELLAN DR </t>
  </si>
  <si>
    <t>67TH AVE E</t>
  </si>
  <si>
    <t>62ND ST E</t>
  </si>
  <si>
    <t>62ND AVE DR E</t>
  </si>
  <si>
    <t>60TH AVE DR E</t>
  </si>
  <si>
    <t xml:space="preserve">PARKLAND DR </t>
  </si>
  <si>
    <t xml:space="preserve">TRAILMATE DR </t>
  </si>
  <si>
    <t>60TH DR E</t>
  </si>
  <si>
    <t>58TH AVE E</t>
  </si>
  <si>
    <t>5TH STCIR E</t>
  </si>
  <si>
    <t>68TH AVE DR W</t>
  </si>
  <si>
    <t>67TH AVE DR W</t>
  </si>
  <si>
    <t>KIMLINDA LN</t>
  </si>
  <si>
    <t>67TH AVE W</t>
  </si>
  <si>
    <t>66TH AVE W</t>
  </si>
  <si>
    <t>65TH AVE DR W</t>
  </si>
  <si>
    <t>65TH AVE W</t>
  </si>
  <si>
    <t>67TH AVE TER W</t>
  </si>
  <si>
    <t>11TH ST W</t>
  </si>
  <si>
    <t>68TH AVE W</t>
  </si>
  <si>
    <t>63RD AVE W</t>
  </si>
  <si>
    <t>MAGELLAN DR  (WEST SIDE)</t>
  </si>
  <si>
    <t>69TH AVE W</t>
  </si>
  <si>
    <t>7TH ST CT W</t>
  </si>
  <si>
    <t>60TH AVE DR W</t>
  </si>
  <si>
    <t>59TH AVE DR W</t>
  </si>
  <si>
    <t>60TH AVE WEST &amp; EAST</t>
  </si>
  <si>
    <t>59TH AVE E</t>
  </si>
  <si>
    <t>59TH AVE DR E</t>
  </si>
  <si>
    <t>58TH AVE DR E</t>
  </si>
  <si>
    <t>58TH TER E</t>
  </si>
  <si>
    <t>57TH AVE DR E</t>
  </si>
  <si>
    <t>6TH ST CT E</t>
  </si>
  <si>
    <t>61ST AVE TER E</t>
  </si>
  <si>
    <t>60TH AVE TER W</t>
  </si>
  <si>
    <t>59TH AVE TER W</t>
  </si>
  <si>
    <t>11TH ST CT E</t>
  </si>
  <si>
    <t>10TH ST E</t>
  </si>
  <si>
    <t>61ST AVE CIR E</t>
  </si>
  <si>
    <t>57TH AV DR E</t>
  </si>
  <si>
    <t>57TH AVE TER E</t>
  </si>
  <si>
    <t>57TH AVE PL E</t>
  </si>
  <si>
    <t>9TH ST CT E</t>
  </si>
  <si>
    <t>59TH AVE TER E</t>
  </si>
  <si>
    <t>13TH ST CT E</t>
  </si>
  <si>
    <t>12TH ST E (SOUTH SIDE)</t>
  </si>
  <si>
    <t>7TH ST CT E</t>
  </si>
  <si>
    <t xml:space="preserve">6TH ST CT E   </t>
  </si>
  <si>
    <t>WINTER GARDEN DR</t>
  </si>
  <si>
    <t>64TH AVE DR E</t>
  </si>
  <si>
    <t>64TH AVE E</t>
  </si>
  <si>
    <t>7TH CT E</t>
  </si>
  <si>
    <t>FAIRWAY DR</t>
  </si>
  <si>
    <t>LILLIAN DR</t>
  </si>
  <si>
    <t>RIVA LN</t>
  </si>
  <si>
    <t>CARMELLA LN</t>
  </si>
  <si>
    <t>CARMELLA PL</t>
  </si>
  <si>
    <t>MAGELLAN DR</t>
  </si>
  <si>
    <t>CONNECTICUT DR</t>
  </si>
  <si>
    <t>CONNECTICUT AVE</t>
  </si>
  <si>
    <t xml:space="preserve">LILLIAN DR </t>
  </si>
  <si>
    <t xml:space="preserve">IRIS ST </t>
  </si>
  <si>
    <t xml:space="preserve">LIMBUS AVE </t>
  </si>
  <si>
    <t>8TH AVE NW</t>
  </si>
  <si>
    <t>67TH ST NW</t>
  </si>
  <si>
    <t>9TH AVE DR NW</t>
  </si>
  <si>
    <t>65TH ST NW</t>
  </si>
  <si>
    <t>64TH ST NW</t>
  </si>
  <si>
    <t>15TH AVE NW</t>
  </si>
  <si>
    <t>14TH AVE NW</t>
  </si>
  <si>
    <t>16TH AVE NW</t>
  </si>
  <si>
    <t>20TH AVE NW</t>
  </si>
  <si>
    <t>DESOTO MEMORIAL PKWY</t>
  </si>
  <si>
    <t>85TH ST NW</t>
  </si>
  <si>
    <t>84TH ST CIR NW</t>
  </si>
  <si>
    <t>78TH ST NW</t>
  </si>
  <si>
    <t>83RD ST  NW</t>
  </si>
  <si>
    <t>81ST ST  NW</t>
  </si>
  <si>
    <t>17TH AVE  NW</t>
  </si>
  <si>
    <t>82ND ST  NW</t>
  </si>
  <si>
    <t>19TH AVE  NW</t>
  </si>
  <si>
    <t>16TH AVE  NW</t>
  </si>
  <si>
    <t>93RD ST  NW</t>
  </si>
  <si>
    <t>TOTAL ZONE 6</t>
  </si>
  <si>
    <t>TOTAL MILES ZONE 1</t>
  </si>
  <si>
    <t>TOTAL MILES ZONE 2</t>
  </si>
  <si>
    <t>TOTAL MILES ZONE 7</t>
  </si>
  <si>
    <t>TOTAL MILES ZONE 8</t>
  </si>
  <si>
    <t>TOTAL MILES ZONE 9</t>
  </si>
  <si>
    <t>TOTAL MILES ZONE 10</t>
  </si>
  <si>
    <t>TOTAL MILES ZONE 11</t>
  </si>
  <si>
    <t>TOTAL MILES ZONE 12</t>
  </si>
  <si>
    <t>15TH AVE  NW</t>
  </si>
  <si>
    <t>86TH C T NW</t>
  </si>
  <si>
    <t>11TH AVE  NW</t>
  </si>
  <si>
    <t>19TH DR  NW</t>
  </si>
  <si>
    <t>91ST ST  NW</t>
  </si>
  <si>
    <t>18TH DR  NW</t>
  </si>
  <si>
    <t>17TH DR  NW</t>
  </si>
  <si>
    <t>THE END</t>
  </si>
  <si>
    <t>HOLIDAY HEIGHTS SUBDIVISION</t>
  </si>
  <si>
    <t>BRYN MAWR ISLAND</t>
  </si>
  <si>
    <t>TRAILER ESTATES</t>
  </si>
  <si>
    <t>AMERICAN WAY</t>
  </si>
  <si>
    <t xml:space="preserve">AVENIDA MADERA </t>
  </si>
  <si>
    <t>WINDSOR PARK SUBDIVISION</t>
  </si>
  <si>
    <t>ARBOR CREEK SUBDIVISION</t>
  </si>
  <si>
    <t>BAY COLONY SUBDIVISION</t>
  </si>
  <si>
    <t>*GULF TO BAY ESTATES</t>
  </si>
  <si>
    <t>TIDEVIEW ESTATES</t>
  </si>
  <si>
    <t xml:space="preserve">HARBOUR WOODS </t>
  </si>
  <si>
    <t xml:space="preserve">HARBOR RD </t>
  </si>
  <si>
    <t>5TH TER NW</t>
  </si>
  <si>
    <t>LANDINGS CIR NW</t>
  </si>
  <si>
    <t>DESOTO MEMORIAL HWY</t>
  </si>
  <si>
    <t>78TH ST CT NW</t>
  </si>
  <si>
    <t>WHITNEY MEADOWS</t>
  </si>
  <si>
    <t>PARKWOOD LAKES</t>
  </si>
  <si>
    <t>FOX CHASE</t>
  </si>
  <si>
    <t>PLEASANT OAKS</t>
  </si>
  <si>
    <t>WALLINGFORD WAY</t>
  </si>
  <si>
    <t>WALDON LOOP</t>
  </si>
  <si>
    <t>TWIN RIVERS SUBDIVISION</t>
  </si>
  <si>
    <t>LEXINGTON SUBDIVISION</t>
  </si>
  <si>
    <t>END OF PAVEMENT</t>
  </si>
  <si>
    <t xml:space="preserve">US 301 </t>
  </si>
  <si>
    <t>WOODLAWN LAKES</t>
  </si>
  <si>
    <t>THOUSAND OAKS</t>
  </si>
  <si>
    <t>HEATHER GLEN</t>
  </si>
  <si>
    <t>FRESH MEADOWS</t>
  </si>
  <si>
    <t>SHADOW BROOK</t>
  </si>
  <si>
    <t>27TH ST E</t>
  </si>
  <si>
    <t>17TH ST E</t>
  </si>
  <si>
    <t>38TH AVE E</t>
  </si>
  <si>
    <t>36TH AVE E</t>
  </si>
  <si>
    <t>16TH ST CT E</t>
  </si>
  <si>
    <t>IMPERIAL RIDGE</t>
  </si>
  <si>
    <t>PALMVIEW GARDENS</t>
  </si>
  <si>
    <t>COVERED BRIDGE ESTATES</t>
  </si>
  <si>
    <t>COVERED BRIDGE CROSSING</t>
  </si>
  <si>
    <t>DUCK CREEK WAY</t>
  </si>
  <si>
    <t>FAIRWAYS @ IMPERIAL LAKEWOODS</t>
  </si>
  <si>
    <t>*RUBONIA</t>
  </si>
  <si>
    <t>DEAD END - NORTH</t>
  </si>
  <si>
    <t>LAKE PARK SUBDIVISION</t>
  </si>
  <si>
    <t>BEGINNING OF CURB</t>
  </si>
  <si>
    <t>TILLMAN SCHOOL</t>
  </si>
  <si>
    <t>ORANGE PARK SUBDIVISION</t>
  </si>
  <si>
    <t>1900 BLOCK</t>
  </si>
  <si>
    <t>STREET</t>
  </si>
  <si>
    <t>FROM</t>
  </si>
  <si>
    <t>TO</t>
  </si>
  <si>
    <t>CUL-DE-SAC</t>
  </si>
  <si>
    <t>TOTAL</t>
  </si>
  <si>
    <t>DEAD END</t>
  </si>
  <si>
    <t>OAK HAVEN</t>
  </si>
  <si>
    <t>CURRY PINES</t>
  </si>
  <si>
    <t>TROPICAL OAKS</t>
  </si>
  <si>
    <t>CORTEZ LANDINGS</t>
  </si>
  <si>
    <t>39TH CT E</t>
  </si>
  <si>
    <t>61ST AVE E</t>
  </si>
  <si>
    <t>41ST ST E</t>
  </si>
  <si>
    <t>62ND TER E</t>
  </si>
  <si>
    <t>39TH ST E</t>
  </si>
  <si>
    <t>57TH DR E</t>
  </si>
  <si>
    <t>WHITFIELD AVE</t>
  </si>
  <si>
    <t>PROSPECT RD</t>
  </si>
  <si>
    <t>WISTERIA PARK</t>
  </si>
  <si>
    <t>COLONIAL WOODS</t>
  </si>
  <si>
    <t>NURSERY SUBDIVISION</t>
  </si>
  <si>
    <t>PALMA VISTA</t>
  </si>
  <si>
    <t>END</t>
  </si>
  <si>
    <t>SR 70</t>
  </si>
  <si>
    <t>ENTRANCE</t>
  </si>
  <si>
    <t>26TH ST W</t>
  </si>
  <si>
    <t>8TH AVE W</t>
  </si>
  <si>
    <t>END OF CURB</t>
  </si>
  <si>
    <t>SUGAR MILL LAKES</t>
  </si>
  <si>
    <t>WATERFORD</t>
  </si>
  <si>
    <t>LINDEN LN</t>
  </si>
  <si>
    <t>24TH ST E</t>
  </si>
  <si>
    <t>53RD AVE E</t>
  </si>
  <si>
    <t>51ST AVE E</t>
  </si>
  <si>
    <t>19TH ST E</t>
  </si>
  <si>
    <t>SOUTHWOOD VILLAGE</t>
  </si>
  <si>
    <t>FLAMINGO SUBDIVISION</t>
  </si>
  <si>
    <t>HOLIDAY HEIGHTS SOUTH</t>
  </si>
  <si>
    <t>ONECO PARK</t>
  </si>
  <si>
    <t xml:space="preserve">SARABAY </t>
  </si>
  <si>
    <t>SUNNY LAKES ESTATES</t>
  </si>
  <si>
    <t>DESEAR MANOR</t>
  </si>
  <si>
    <t>WINTER GARDENS</t>
  </si>
  <si>
    <t>SHERWOOD PINES SUB</t>
  </si>
  <si>
    <t xml:space="preserve">54TH AVE W </t>
  </si>
  <si>
    <t xml:space="preserve">53RD AVE E </t>
  </si>
  <si>
    <t xml:space="preserve">55TH AVE E </t>
  </si>
  <si>
    <t xml:space="preserve">6TH ST E </t>
  </si>
  <si>
    <t xml:space="preserve">1ST ST E </t>
  </si>
  <si>
    <t xml:space="preserve">TOTAL </t>
  </si>
  <si>
    <t xml:space="preserve">4TH ST E </t>
  </si>
  <si>
    <t xml:space="preserve">4TH ST W </t>
  </si>
  <si>
    <t xml:space="preserve">49TH AVE DR W </t>
  </si>
  <si>
    <t xml:space="preserve">50TH AVE W </t>
  </si>
  <si>
    <t xml:space="preserve">5TH ST W </t>
  </si>
  <si>
    <t>21ST ST CT W</t>
  </si>
  <si>
    <t xml:space="preserve">57TH AVE W </t>
  </si>
  <si>
    <t>BAYSHORE GARDENS SUB</t>
  </si>
  <si>
    <t>EL CONQUISTADOR SUB</t>
  </si>
  <si>
    <t>WHITFIELD COUNTRY CLUB HEIGHTS</t>
  </si>
  <si>
    <t>BAYSHORE ON THE LAKE EAST</t>
  </si>
  <si>
    <t>BAYSHORE ON THE LAKE WEST</t>
  </si>
  <si>
    <t>23RD AVE E</t>
  </si>
  <si>
    <t>34TH AVE DR E</t>
  </si>
  <si>
    <t>36TH AVE TER E</t>
  </si>
  <si>
    <t>33RD ST E</t>
  </si>
  <si>
    <t>32ND CT E</t>
  </si>
  <si>
    <t>42ND AVE E</t>
  </si>
  <si>
    <t>WHITFIELD</t>
  </si>
  <si>
    <t>FLORIDA BLVD</t>
  </si>
  <si>
    <t>6TH AVE E</t>
  </si>
  <si>
    <t>67TH ST CIR E</t>
  </si>
  <si>
    <t>JACKSON MANOR</t>
  </si>
  <si>
    <t>WALDEN LOOP</t>
  </si>
  <si>
    <t>S NOBLE PL</t>
  </si>
  <si>
    <t>PRESTON PARK DR</t>
  </si>
  <si>
    <t>NOBEL PL</t>
  </si>
  <si>
    <t>SUMMIT ROCK</t>
  </si>
  <si>
    <t>JOSSELIN PL</t>
  </si>
  <si>
    <t>DURHAM ST</t>
  </si>
  <si>
    <t>OLIVER MANOR DR</t>
  </si>
  <si>
    <t>COYLAR LN</t>
  </si>
  <si>
    <t>CARDIFF PL</t>
  </si>
  <si>
    <t>DONNINGTON DR</t>
  </si>
  <si>
    <t>WARWICK CIR</t>
  </si>
  <si>
    <t>167TH AVE E</t>
  </si>
  <si>
    <t>155TH AVE E(SOUTH)</t>
  </si>
  <si>
    <t>155TH AVE E(NORTH)</t>
  </si>
  <si>
    <t>56TH ST CIR E</t>
  </si>
  <si>
    <t xml:space="preserve">LEXINGTON DR </t>
  </si>
  <si>
    <t>CORAL CREEK CT</t>
  </si>
  <si>
    <t>CUL DE SAC/ROCK BRIDGE</t>
  </si>
  <si>
    <t>SHENNANDOAH CIR</t>
  </si>
  <si>
    <t>FENCH CREEK CT</t>
  </si>
  <si>
    <t>2ND LITTLE GAP LOOP</t>
  </si>
  <si>
    <t>LAUREL CREEK TRL</t>
  </si>
  <si>
    <t>MIDDLE RIVER TER</t>
  </si>
  <si>
    <t>ELLENTON GILLETTE RD</t>
  </si>
  <si>
    <t>CENTRE PARK INDUSTRIAL</t>
  </si>
  <si>
    <t>MANATEE OAKS</t>
  </si>
  <si>
    <t>US 301</t>
  </si>
  <si>
    <t>WALLINGFORD SUBDIVISION</t>
  </si>
  <si>
    <t>HIGHLAND RIDGE</t>
  </si>
  <si>
    <t>OAK TRACE</t>
  </si>
  <si>
    <t>SUGAR RIDGE SUBDIVISION</t>
  </si>
  <si>
    <t>STONE CREEK SUBDIVISION</t>
  </si>
  <si>
    <t>OAKWOOD SUBDIVISION</t>
  </si>
  <si>
    <t>13TH AVE W</t>
  </si>
  <si>
    <t>38TH ST W</t>
  </si>
  <si>
    <t>37TH ST W</t>
  </si>
  <si>
    <t>42ND ST W</t>
  </si>
  <si>
    <t>41ST ST CT W</t>
  </si>
  <si>
    <t>37TH ST CT W</t>
  </si>
  <si>
    <t>15TH AVE W</t>
  </si>
  <si>
    <t>40TH ST CT W</t>
  </si>
  <si>
    <t>16TH AVE W</t>
  </si>
  <si>
    <t>52ND DR W</t>
  </si>
  <si>
    <t>51ST DR W</t>
  </si>
  <si>
    <t>39TH ST W</t>
  </si>
  <si>
    <t>51ST TER W</t>
  </si>
  <si>
    <t>LIONS HEAD SUBDIVISION</t>
  </si>
  <si>
    <t>MEADOW CROFT</t>
  </si>
  <si>
    <t>BRADENTON COUNTRY CLUB</t>
  </si>
  <si>
    <t>COUNTRY CLUB HEIGHTS</t>
  </si>
  <si>
    <t>HERITAGE SUBDIVISION</t>
  </si>
  <si>
    <t>WEST WOODS SUBDIVISION</t>
  </si>
  <si>
    <t>TROPICAL HIGHLANDS</t>
  </si>
  <si>
    <t>MCCOLLUMNS LAKE</t>
  </si>
  <si>
    <t>BACH SUBDIVISION</t>
  </si>
  <si>
    <t>GARDEN HEIGHTS</t>
  </si>
  <si>
    <t>19TH AVE NW</t>
  </si>
  <si>
    <t>17TH DR NW</t>
  </si>
  <si>
    <t>86TH ST NW</t>
  </si>
  <si>
    <t>21ST AVE NW</t>
  </si>
  <si>
    <t>17TH AVE CIR NW</t>
  </si>
  <si>
    <t>18TH AVE NW</t>
  </si>
  <si>
    <t>90TH CT NW</t>
  </si>
  <si>
    <t>37TH AVE CIR W</t>
  </si>
  <si>
    <t>21ST AVE E</t>
  </si>
  <si>
    <t>COTTAGES @ BLU VISTA</t>
  </si>
  <si>
    <t xml:space="preserve">PROSPECT RD </t>
  </si>
  <si>
    <t>STERLING LAKE</t>
  </si>
  <si>
    <t>63RD DR E</t>
  </si>
  <si>
    <t>64TH AVE CIR E</t>
  </si>
  <si>
    <t>JARMARC INDUSTRIAL PK</t>
  </si>
  <si>
    <t>PALMETTO ESTATES</t>
  </si>
  <si>
    <t>22ND LN E</t>
  </si>
  <si>
    <t>12TH AVE E</t>
  </si>
  <si>
    <t>GILLETTE GROVE</t>
  </si>
  <si>
    <t>MOCCASIN WALLOW</t>
  </si>
  <si>
    <t>34TH DR E</t>
  </si>
  <si>
    <t>97TH ST E</t>
  </si>
  <si>
    <t>100TH CT E</t>
  </si>
  <si>
    <t>98TH ST E</t>
  </si>
  <si>
    <t>BUD RHODEN</t>
  </si>
  <si>
    <t>LINCOLN SCHOOL</t>
  </si>
  <si>
    <t>WASHINGTON GARDEN</t>
  </si>
  <si>
    <t>NORTH ORANGE ESTATES</t>
  </si>
  <si>
    <t>CANAL RD</t>
  </si>
  <si>
    <t>16TH AVE CIR E</t>
  </si>
  <si>
    <t>18TH AVE E</t>
  </si>
  <si>
    <t>CANAL RD(CURBED AREAS)</t>
  </si>
  <si>
    <t>200' N OF 29TH ST E</t>
  </si>
  <si>
    <t>FOXBROOKE TRL</t>
  </si>
  <si>
    <t>WHITE FOX DR</t>
  </si>
  <si>
    <t>FOXBROOKE TRL&amp; MEDIAN</t>
  </si>
  <si>
    <t>COYOTE CREEK CT</t>
  </si>
  <si>
    <t>LAKE PADDOCK CIR</t>
  </si>
  <si>
    <t>WOLF RIDGE CROSSING</t>
  </si>
  <si>
    <t>38TH TER E</t>
  </si>
  <si>
    <t>9TH ST E</t>
  </si>
  <si>
    <t>BRIAR WOODS SUBDIVISION</t>
  </si>
  <si>
    <t>CENTER LAKE SUBDIVISION</t>
  </si>
  <si>
    <t>THE TRAILS SUBDIVISION</t>
  </si>
  <si>
    <t>74TH PL E</t>
  </si>
  <si>
    <t>EAGLES WATCH SUBDIVISION</t>
  </si>
  <si>
    <t>MATOAKA HEIGHTS SUBDIVISION</t>
  </si>
  <si>
    <t>CRESCENT LAKES SUBDIVISION</t>
  </si>
  <si>
    <t>MAPLE LAKES SUBDIVISION</t>
  </si>
  <si>
    <t>COUNTRY PALMS SUBDIVISION</t>
  </si>
  <si>
    <t>COPPERFIELD SUBDIVISION</t>
  </si>
  <si>
    <t>HUNTERS GROVE SUBDIVISION</t>
  </si>
  <si>
    <t>FOREST PINES SUBDIVISION</t>
  </si>
  <si>
    <t>QUAIL RUN SUBDIVISION</t>
  </si>
  <si>
    <t>START OF CURB</t>
  </si>
  <si>
    <t>LOCKWOOD RIDGE ROAD</t>
  </si>
  <si>
    <t>46TH CT E</t>
  </si>
  <si>
    <t>END OF LOOP</t>
  </si>
  <si>
    <t>56TH DR E</t>
  </si>
  <si>
    <t>26TH AVE E</t>
  </si>
  <si>
    <t>WHITFIELD PARK LOOP</t>
  </si>
  <si>
    <t>CORAL SHORES SUB / EAST</t>
  </si>
  <si>
    <t>WHITFIELD PARK AVE</t>
  </si>
  <si>
    <t>WHITFIELD INDUSTRIAL AVE</t>
  </si>
  <si>
    <t>WHITFIELD PARK DR</t>
  </si>
  <si>
    <t>PARKLAND DR</t>
  </si>
  <si>
    <t>WHITFIELD INDUSTRIAL WAY</t>
  </si>
  <si>
    <t>TALLEVAST SUBDIVISION</t>
  </si>
  <si>
    <t>US 41</t>
  </si>
  <si>
    <t>BALLENTINE MANOR SUBDIVISION</t>
  </si>
  <si>
    <t>RIVER PLANTATION, PHASE I</t>
  </si>
  <si>
    <t>123RD PL</t>
  </si>
  <si>
    <t>2ND 23RD ST E</t>
  </si>
  <si>
    <t>23RD ST E</t>
  </si>
  <si>
    <t>123RD PL E</t>
  </si>
  <si>
    <t>123RD TER E</t>
  </si>
  <si>
    <t>124TH AVE E</t>
  </si>
  <si>
    <t>MULHOLLAND RD</t>
  </si>
  <si>
    <t>124th DR E</t>
  </si>
  <si>
    <t>125TH DR E</t>
  </si>
  <si>
    <t>24TH DR E</t>
  </si>
  <si>
    <t>22ND CT E</t>
  </si>
  <si>
    <t>126TH AVE E</t>
  </si>
  <si>
    <t>20 ST E</t>
  </si>
  <si>
    <t>20TH ST E</t>
  </si>
  <si>
    <t>127TH TER E</t>
  </si>
  <si>
    <t>126TH DR E</t>
  </si>
  <si>
    <t>129TH AVE E</t>
  </si>
  <si>
    <t>24TH ST CIR E</t>
  </si>
  <si>
    <t>24TH CT E</t>
  </si>
  <si>
    <t>132ND PL E</t>
  </si>
  <si>
    <t>128TH AVE E</t>
  </si>
  <si>
    <t>21ST ST E</t>
  </si>
  <si>
    <t>119TH TER E</t>
  </si>
  <si>
    <t>56TH ST E</t>
  </si>
  <si>
    <t>RED ROOSTER RD</t>
  </si>
  <si>
    <t>FT HAMER RD</t>
  </si>
  <si>
    <t>54TH CT E</t>
  </si>
  <si>
    <t>55TH CT E</t>
  </si>
  <si>
    <t>120TH AVE E</t>
  </si>
  <si>
    <t>53RD CT E</t>
  </si>
  <si>
    <t>52ND CT E</t>
  </si>
  <si>
    <t>54TH GLEN E</t>
  </si>
  <si>
    <t>60TH LN E</t>
  </si>
  <si>
    <t>HARRISON RANCH BLVD</t>
  </si>
  <si>
    <t>59TH ST E</t>
  </si>
  <si>
    <t>58TH ST E</t>
  </si>
  <si>
    <t>99TH AVE CIR E</t>
  </si>
  <si>
    <t>100TH AVE E</t>
  </si>
  <si>
    <t>98TH AVE E</t>
  </si>
  <si>
    <t>2ND 50TH ST CIR E</t>
  </si>
  <si>
    <t>50TH ST CIR E</t>
  </si>
  <si>
    <t>100TH DR E</t>
  </si>
  <si>
    <t>105TH AVE E</t>
  </si>
  <si>
    <t>99TH AVE E</t>
  </si>
  <si>
    <t>52ND ST E</t>
  </si>
  <si>
    <t>50TH LN E</t>
  </si>
  <si>
    <t>48TH CT E</t>
  </si>
  <si>
    <t>98TH TER E</t>
  </si>
  <si>
    <t>47TH ST E</t>
  </si>
  <si>
    <t>90TH AVE CIR E</t>
  </si>
  <si>
    <t>90TH AVE CIR E (SOUTH)</t>
  </si>
  <si>
    <t>90TH AVE CIR E (NORTH)</t>
  </si>
  <si>
    <t>91ST AVE E</t>
  </si>
  <si>
    <t>ERIE RD</t>
  </si>
  <si>
    <t>64TH CT E</t>
  </si>
  <si>
    <t xml:space="preserve">63RD CT E </t>
  </si>
  <si>
    <t>61ST CT E</t>
  </si>
  <si>
    <t>71ST AVE E</t>
  </si>
  <si>
    <t>VICTORY RD</t>
  </si>
  <si>
    <t>36TH ST E</t>
  </si>
  <si>
    <t>70TH AVE E</t>
  </si>
  <si>
    <t>MENDOZA RD</t>
  </si>
  <si>
    <t>36TH CT E</t>
  </si>
  <si>
    <t>60TH AVE E</t>
  </si>
  <si>
    <t>35TH LN E</t>
  </si>
  <si>
    <t>61ST TER E</t>
  </si>
  <si>
    <t>34TH CT E</t>
  </si>
  <si>
    <t>33RD AVE E</t>
  </si>
  <si>
    <t>EXPERIMENTAL FARM RD</t>
  </si>
  <si>
    <t>48TH ST E</t>
  </si>
  <si>
    <t>32ND AVE E</t>
  </si>
  <si>
    <t>35TH AVE E</t>
  </si>
  <si>
    <t>46TH ST E</t>
  </si>
  <si>
    <t>ELLENTON-GILLETTE RD</t>
  </si>
  <si>
    <t>35TH AVE CIR E</t>
  </si>
  <si>
    <t>29TH AVE CIR E</t>
  </si>
  <si>
    <t>45TH LN E</t>
  </si>
  <si>
    <t>44TH CT E</t>
  </si>
  <si>
    <t>31ST PL E</t>
  </si>
  <si>
    <t>33RD DR E</t>
  </si>
  <si>
    <t>57TH ST CT E</t>
  </si>
  <si>
    <t>WEST PARK PL</t>
  </si>
  <si>
    <t>CORPORATE WAY</t>
  </si>
  <si>
    <t>70TH CT E</t>
  </si>
  <si>
    <t>70TH GLEN E</t>
  </si>
  <si>
    <t>34TH AVE E</t>
  </si>
  <si>
    <t>BANBURY CIR</t>
  </si>
  <si>
    <t>BERKELEY DR</t>
  </si>
  <si>
    <t>MALICKSON DR</t>
  </si>
  <si>
    <t>LEXINGTON DR</t>
  </si>
  <si>
    <t>71ST ST E</t>
  </si>
  <si>
    <t>69TH CT E</t>
  </si>
  <si>
    <t>FT HAMER</t>
  </si>
  <si>
    <t>43RD AVE E</t>
  </si>
  <si>
    <t>2ND 70TH ST CIR E</t>
  </si>
  <si>
    <t>70TH ST CIR E</t>
  </si>
  <si>
    <t>50TH PL E</t>
  </si>
  <si>
    <t>72ND ST E</t>
  </si>
  <si>
    <t>BUFFALO RD</t>
  </si>
  <si>
    <t>2ND 50TH AVE CIR E</t>
  </si>
  <si>
    <t>50TH AVE CIR E</t>
  </si>
  <si>
    <t>70TH ST E</t>
  </si>
  <si>
    <t>56TH TER E</t>
  </si>
  <si>
    <t>51ST TER E</t>
  </si>
  <si>
    <t>53RD PL E</t>
  </si>
  <si>
    <t>54TH TER E</t>
  </si>
  <si>
    <t>LANSDOWNE WAY</t>
  </si>
  <si>
    <t>CHARING CROSSWAY</t>
  </si>
  <si>
    <t>LAKEHURST CT</t>
  </si>
  <si>
    <t>ELMHURST LN</t>
  </si>
  <si>
    <t>HEMINGFORD CT</t>
  </si>
  <si>
    <t>DRAKESTONE CT</t>
  </si>
  <si>
    <t>MIDDLESEX WAY</t>
  </si>
  <si>
    <t>27TH AVE E</t>
  </si>
  <si>
    <t>MOCCASIN WALLOW RD</t>
  </si>
  <si>
    <t xml:space="preserve">33RD AVE W </t>
  </si>
  <si>
    <t>2ND ST E</t>
  </si>
  <si>
    <t>BEVERLY HEIGHTS</t>
  </si>
  <si>
    <t>KINGSTON GROVES</t>
  </si>
  <si>
    <t>ROWLETTE</t>
  </si>
  <si>
    <t>INTERSECTION</t>
  </si>
  <si>
    <t>95TH ST E</t>
  </si>
  <si>
    <t>94TH ST E</t>
  </si>
  <si>
    <t>93RD CT E</t>
  </si>
  <si>
    <t>12TH AVE NW</t>
  </si>
  <si>
    <t>77TH ST CT NW</t>
  </si>
  <si>
    <t>77TH ST NW</t>
  </si>
  <si>
    <t>10TH AVE NW</t>
  </si>
  <si>
    <t>75TH ST NW</t>
  </si>
  <si>
    <t>9TH AVE NW</t>
  </si>
  <si>
    <t>84TH ST NW</t>
  </si>
  <si>
    <t>83RD ST NW</t>
  </si>
  <si>
    <t>PINE MEADOWS SUBDIVISION</t>
  </si>
  <si>
    <t>79TH ST NW</t>
  </si>
  <si>
    <t>11TH AVE NW</t>
  </si>
  <si>
    <t>82ND ST NW</t>
  </si>
  <si>
    <t>9TH AVE TER NW</t>
  </si>
  <si>
    <t>AZALEA PARK SUBDIVISION</t>
  </si>
  <si>
    <t>87TH ST NW</t>
  </si>
  <si>
    <t>85TH CT NW</t>
  </si>
  <si>
    <t>RR TRACKS</t>
  </si>
  <si>
    <t>63RD AVE E (BRIDGE)</t>
  </si>
  <si>
    <t>SERENATA</t>
  </si>
  <si>
    <t>BROADWAY</t>
  </si>
  <si>
    <t>SHADE AVE</t>
  </si>
  <si>
    <t xml:space="preserve">BROADWAY </t>
  </si>
  <si>
    <t>UNIVERSITY</t>
  </si>
  <si>
    <t>TUTTLE AVE (MEDIAN &amp; CURB)</t>
  </si>
  <si>
    <t>29th ST E</t>
  </si>
  <si>
    <t>RR CROSSING</t>
  </si>
  <si>
    <t>26TH COURT E</t>
  </si>
  <si>
    <t>MENDOZA RD (CURB)</t>
  </si>
  <si>
    <t>15TH STREET CT E</t>
  </si>
  <si>
    <t>FORT HAMMER RD</t>
  </si>
  <si>
    <t>28TH ST COURT E</t>
  </si>
  <si>
    <t>COBBLE PARK PL.</t>
  </si>
  <si>
    <t>SILVERLEAF</t>
  </si>
  <si>
    <t>SILVERLEAF BLVD E</t>
  </si>
  <si>
    <t xml:space="preserve">WHITFIELD ESTATES </t>
  </si>
  <si>
    <t xml:space="preserve">57TH TER E </t>
  </si>
  <si>
    <t xml:space="preserve">63RD AVE E </t>
  </si>
  <si>
    <t xml:space="preserve">44TH AVE E </t>
  </si>
  <si>
    <t xml:space="preserve">18TH ST E </t>
  </si>
  <si>
    <t>HERON CREEK</t>
  </si>
  <si>
    <t>37TH AVE E</t>
  </si>
  <si>
    <t xml:space="preserve">37TH AVE E </t>
  </si>
  <si>
    <t xml:space="preserve">76TH ST E </t>
  </si>
  <si>
    <t xml:space="preserve">75TH ST E </t>
  </si>
  <si>
    <t>39TH AVE E</t>
  </si>
  <si>
    <t xml:space="preserve">39TH AVE E </t>
  </si>
  <si>
    <t>75TH LN E</t>
  </si>
  <si>
    <t>38TH DR E</t>
  </si>
  <si>
    <t xml:space="preserve">38TH DR E </t>
  </si>
  <si>
    <t>57TH CT E</t>
  </si>
  <si>
    <t xml:space="preserve">61ST ST E </t>
  </si>
  <si>
    <t xml:space="preserve">58TH ST E </t>
  </si>
  <si>
    <t>105TH TER E</t>
  </si>
  <si>
    <t>55TH LN E</t>
  </si>
  <si>
    <t xml:space="preserve">107TH TER E </t>
  </si>
  <si>
    <t xml:space="preserve">55TH CT E </t>
  </si>
  <si>
    <t>109TH TER E</t>
  </si>
  <si>
    <t>106TH AVE E</t>
  </si>
  <si>
    <t xml:space="preserve">106TH AVE E </t>
  </si>
  <si>
    <t>110TH AVE E</t>
  </si>
  <si>
    <t xml:space="preserve">110TH AVE E </t>
  </si>
  <si>
    <t>58TH ST CIR E</t>
  </si>
  <si>
    <t>111TH AVE E</t>
  </si>
  <si>
    <t>112TH AVE E</t>
  </si>
  <si>
    <t>106TH TER E</t>
  </si>
  <si>
    <t>PROSPECT POINT</t>
  </si>
  <si>
    <t xml:space="preserve">46TH AVE </t>
  </si>
  <si>
    <t>36TH AVE DR</t>
  </si>
  <si>
    <t>43RD AVE</t>
  </si>
  <si>
    <t>MAIN GATE</t>
  </si>
  <si>
    <t>GALLOWAY</t>
  </si>
  <si>
    <t>BRADFORD</t>
  </si>
  <si>
    <t>CORRIENTE</t>
  </si>
  <si>
    <t>PEMBROKE</t>
  </si>
  <si>
    <t>TO MAIN GATE</t>
  </si>
  <si>
    <t>END OF BRIDGE</t>
  </si>
  <si>
    <t>CYPRESS POND ESTATES</t>
  </si>
  <si>
    <t>54TH ST E</t>
  </si>
  <si>
    <t xml:space="preserve">33RD AVE E </t>
  </si>
  <si>
    <t xml:space="preserve">54TH ST E </t>
  </si>
  <si>
    <t>END OF PHRASE</t>
  </si>
  <si>
    <t xml:space="preserve">55TH ST E </t>
  </si>
  <si>
    <t xml:space="preserve">33RD AVE </t>
  </si>
  <si>
    <t>32ND AVE</t>
  </si>
  <si>
    <t>53RD ST E</t>
  </si>
  <si>
    <t xml:space="preserve">53RD ST </t>
  </si>
  <si>
    <t xml:space="preserve">34TH AVE </t>
  </si>
  <si>
    <t xml:space="preserve">54TH ST </t>
  </si>
  <si>
    <t xml:space="preserve">START OF CURB </t>
  </si>
  <si>
    <t>71ST ST</t>
  </si>
  <si>
    <t>RIVER WOODS DR</t>
  </si>
  <si>
    <t xml:space="preserve">DOUGLASS HILL PL </t>
  </si>
  <si>
    <t>COVERED BRIDGE XING</t>
  </si>
  <si>
    <t>69TH ST E OVERPASS</t>
  </si>
  <si>
    <t>116TH AVE E</t>
  </si>
  <si>
    <t>MEDIAN @</t>
  </si>
  <si>
    <t>CIMARRON</t>
  </si>
  <si>
    <t>CIMARRON CIR NW</t>
  </si>
  <si>
    <t>DE NAVAREZ AVE</t>
  </si>
  <si>
    <t>DEMARVAEZ AVE</t>
  </si>
  <si>
    <t xml:space="preserve">DE NARVAREZ AVE </t>
  </si>
  <si>
    <t>TO SCHOOL ENTRANCE</t>
  </si>
  <si>
    <t>GUARD HOUSE</t>
  </si>
  <si>
    <t>BOLLETTIERI BLVD</t>
  </si>
  <si>
    <t>87TH ST NW (DOG LEG)</t>
  </si>
  <si>
    <t>100' SO. OF CORTEZ RD</t>
  </si>
  <si>
    <t xml:space="preserve">80TH DR E </t>
  </si>
  <si>
    <t>BROADWAY AVE</t>
  </si>
  <si>
    <t>81ST PL E</t>
  </si>
  <si>
    <t>82ND PL E</t>
  </si>
  <si>
    <t>36TH ST  E</t>
  </si>
  <si>
    <t>ROYAL CASCADES WAY</t>
  </si>
  <si>
    <t>SR. 70</t>
  </si>
  <si>
    <t xml:space="preserve">43RD AVE W </t>
  </si>
  <si>
    <t>69TH AVE W / BAY DRIVE</t>
  </si>
  <si>
    <t>BUFFLAO CREEK BRIDGE</t>
  </si>
  <si>
    <t>71ST E</t>
  </si>
  <si>
    <t>BUFFALO ROAD BRIDGE</t>
  </si>
  <si>
    <t>15TH ST MEDIAN</t>
  </si>
  <si>
    <t>325' SO. OF WHITFIELD</t>
  </si>
  <si>
    <t>15TH ST BRIDGE</t>
  </si>
  <si>
    <t>MOCKINGBIRD DR</t>
  </si>
  <si>
    <t>CURBED AREAS  35TH ST NW</t>
  </si>
  <si>
    <t>BOAT RAMP</t>
  </si>
  <si>
    <t>BAYSHORE RD BRIDGE</t>
  </si>
  <si>
    <t>69TH ST CT E</t>
  </si>
  <si>
    <t>GATE</t>
  </si>
  <si>
    <t>HARBOR RD / 6TH AVE NW</t>
  </si>
  <si>
    <t>LOOP / 4TH AVE NW</t>
  </si>
  <si>
    <t>CORTEZ RD NORTH</t>
  </si>
  <si>
    <t>GULF COAST DR</t>
  </si>
  <si>
    <t>RIVER WOODS SUB</t>
  </si>
  <si>
    <t>BAYOU ESTATES NO. SUBDIVISION</t>
  </si>
  <si>
    <t>BAYOU ESTATES SO. SUBDIVISION</t>
  </si>
  <si>
    <t>61ST ST E, / PALM VIEW RD</t>
  </si>
  <si>
    <t>DAY BRIDGE PL @ Y INTERSECTION</t>
  </si>
  <si>
    <t>BAY LAKE ESTATES SUB.</t>
  </si>
  <si>
    <t>SPANISH PARK SUB</t>
  </si>
  <si>
    <t>GLEN LAKES SUB</t>
  </si>
  <si>
    <t>OAK TERRACE SUB</t>
  </si>
  <si>
    <t>LAKE EAST SUB</t>
  </si>
  <si>
    <t>CANDLEWOOD SUB</t>
  </si>
  <si>
    <t>HOPE LANDING</t>
  </si>
  <si>
    <t>FRANKLIN AVE / 39TH AVE E</t>
  </si>
  <si>
    <t xml:space="preserve">17TH ST E </t>
  </si>
  <si>
    <t xml:space="preserve"> 38TH AVE E.</t>
  </si>
  <si>
    <t>FLORIDA ST</t>
  </si>
  <si>
    <t>SALLY LEE DR</t>
  </si>
  <si>
    <t>FIDDLER'S CREEK</t>
  </si>
  <si>
    <t>35TH CT E / MEDIAN</t>
  </si>
  <si>
    <t>67TH TER E / MEDIAN'S</t>
  </si>
  <si>
    <r>
      <t xml:space="preserve">52ND AVE E </t>
    </r>
    <r>
      <rPr>
        <b/>
        <sz val="18"/>
        <rFont val="Arial"/>
        <family val="2"/>
      </rPr>
      <t>(EXTENDED)</t>
    </r>
  </si>
  <si>
    <t>96TH ST E</t>
  </si>
  <si>
    <t>AMBER GLEN</t>
  </si>
  <si>
    <t xml:space="preserve">52ND CIR E </t>
  </si>
  <si>
    <t>52ND CIR E</t>
  </si>
  <si>
    <t>49TH CT E</t>
  </si>
  <si>
    <r>
      <t xml:space="preserve">37TH CT E </t>
    </r>
    <r>
      <rPr>
        <b/>
        <sz val="18"/>
        <rFont val="Arial"/>
        <family val="2"/>
      </rPr>
      <t>(EXTENTION)</t>
    </r>
  </si>
  <si>
    <t>WILLOW WALK</t>
  </si>
  <si>
    <t>WAYFARER WAY</t>
  </si>
  <si>
    <t xml:space="preserve">MENDOZA RD / 37TH ST E </t>
  </si>
  <si>
    <t>LONG BRANCH LN</t>
  </si>
  <si>
    <t>WILLOW WALK DR</t>
  </si>
  <si>
    <t>LINDEVER LN</t>
  </si>
  <si>
    <t>NOLANWOOD LN</t>
  </si>
  <si>
    <t>PLAMA SOLA BLVD</t>
  </si>
  <si>
    <t>CORTEZ ROAD W</t>
  </si>
  <si>
    <t xml:space="preserve">51ST AVE E </t>
  </si>
  <si>
    <t>FENCE</t>
  </si>
  <si>
    <t>14TH ST CT E / CUL-DE-SAC</t>
  </si>
  <si>
    <t>46TH PLZ E</t>
  </si>
  <si>
    <t>50TH AVE PLZ E</t>
  </si>
  <si>
    <t xml:space="preserve">DEAD END </t>
  </si>
  <si>
    <t>GRANADA CT</t>
  </si>
  <si>
    <t xml:space="preserve">40TH AVE W </t>
  </si>
  <si>
    <t xml:space="preserve">20TH AVE E </t>
  </si>
  <si>
    <t xml:space="preserve">22ND ST E </t>
  </si>
  <si>
    <t>6850 PROSPECT  RD</t>
  </si>
  <si>
    <t>CURBED CORNERS</t>
  </si>
  <si>
    <t>POND ACCESS GATE</t>
  </si>
  <si>
    <t>57TH AVE E (EAST SIDE OF 15TH)</t>
  </si>
  <si>
    <t>WAVERLY ST</t>
  </si>
  <si>
    <t>SR-70</t>
  </si>
  <si>
    <t>38TH AVE E, (ROUNDABOUTS)</t>
  </si>
  <si>
    <t>END OF MEDIANS</t>
  </si>
  <si>
    <t xml:space="preserve">ENTRANCE OF ARTISAN LAKE </t>
  </si>
  <si>
    <t>ALL CURBED AREAS</t>
  </si>
  <si>
    <t>KINGSFIELD</t>
  </si>
  <si>
    <t>FT HAMER, KINGSFIELD ENTRANCE</t>
  </si>
  <si>
    <t>51 ST ST W</t>
  </si>
  <si>
    <t>36TH AVE DR W</t>
  </si>
  <si>
    <t>3RD ST E    (AND MEDIAN)</t>
  </si>
  <si>
    <t>CROSSCREEK SUB</t>
  </si>
  <si>
    <t>CROSSCREEK PKWY ( &amp; MEDIANS)</t>
  </si>
  <si>
    <t xml:space="preserve">FT HAMER RD </t>
  </si>
  <si>
    <t>SILKWOOD WAY</t>
  </si>
  <si>
    <t xml:space="preserve">END OF PHASE </t>
  </si>
  <si>
    <t>CREEKSIDE PARK DR</t>
  </si>
  <si>
    <t>MANORWOOD LOOP</t>
  </si>
  <si>
    <t>GLENRIDGE LN</t>
  </si>
  <si>
    <t>STONEGATE DR</t>
  </si>
  <si>
    <t>LARCHMERE LN</t>
  </si>
  <si>
    <t xml:space="preserve">PEACH BLOSSOM CT </t>
  </si>
  <si>
    <t>RIDGESTONE DR</t>
  </si>
  <si>
    <t>WHEATGRASS CT</t>
  </si>
  <si>
    <t>FRESHWATER RUN</t>
  </si>
  <si>
    <t>RYEGRASS LOOP</t>
  </si>
  <si>
    <t>RAINSTORM WAY</t>
  </si>
  <si>
    <t>ROYCROFT TER</t>
  </si>
  <si>
    <t>ELLENTON COMMERCIAL</t>
  </si>
  <si>
    <t>FOXBROOK</t>
  </si>
  <si>
    <t xml:space="preserve">HARRISON RANCH / CHILLINGHAM </t>
  </si>
  <si>
    <t>TOTAL MEDIAN</t>
  </si>
  <si>
    <t xml:space="preserve">BIKE LN </t>
  </si>
  <si>
    <t xml:space="preserve">TOTAL CURB MILES </t>
  </si>
  <si>
    <t xml:space="preserve">TOTAL OVERALL MILES  </t>
  </si>
  <si>
    <t>800' PRAIRIE WOLF GLEN</t>
  </si>
  <si>
    <t>119TH TER E &amp; (MEDIAN)</t>
  </si>
  <si>
    <t>MENDOZA ROAD OVERPASS</t>
  </si>
  <si>
    <t xml:space="preserve">35TH AVE CIR E </t>
  </si>
  <si>
    <t>63RD ST E (WEST SIDE)</t>
  </si>
  <si>
    <t>63RD ST E (EAST SIDE)</t>
  </si>
  <si>
    <r>
      <t xml:space="preserve">ARTISAN LAKE PKWY </t>
    </r>
    <r>
      <rPr>
        <b/>
        <sz val="18"/>
        <rFont val="Arial"/>
        <family val="2"/>
      </rPr>
      <t>(ONLY)</t>
    </r>
  </si>
  <si>
    <r>
      <t xml:space="preserve">MOCCASIN WALLOW CURB &amp; </t>
    </r>
    <r>
      <rPr>
        <b/>
        <sz val="16"/>
        <rFont val="Arial"/>
        <family val="2"/>
      </rPr>
      <t>(MEDIANS)</t>
    </r>
  </si>
  <si>
    <r>
      <t xml:space="preserve">MOCCASIN WALLOW RD  &amp; </t>
    </r>
    <r>
      <rPr>
        <b/>
        <sz val="16"/>
        <rFont val="Arial"/>
        <family val="2"/>
      </rPr>
      <t xml:space="preserve"> (MEDIANS) </t>
    </r>
  </si>
  <si>
    <t>MINEOLA DR</t>
  </si>
  <si>
    <t>YORK DR, OFF OF CORTEZ</t>
  </si>
  <si>
    <t>12TH ST E, WEST SIDE CURB</t>
  </si>
  <si>
    <t>69TH AVE W, NORTH SIDE CURB</t>
  </si>
  <si>
    <t>TOTAL MILES, ZONE 5</t>
  </si>
  <si>
    <t>TOTAL ZONE 4</t>
  </si>
  <si>
    <t>TOTAL MILES, ZONE 3</t>
  </si>
  <si>
    <r>
      <rPr>
        <b/>
        <sz val="18"/>
        <rFont val="Arial"/>
        <family val="2"/>
      </rPr>
      <t>TOTAL</t>
    </r>
    <r>
      <rPr>
        <sz val="18"/>
        <rFont val="Arial"/>
        <family val="2"/>
      </rPr>
      <t xml:space="preserve">        (INCLUDES MEDIANS)</t>
    </r>
  </si>
  <si>
    <r>
      <t xml:space="preserve">38TH AVE E  </t>
    </r>
    <r>
      <rPr>
        <sz val="14"/>
        <rFont val="Arial"/>
        <family val="2"/>
      </rPr>
      <t>ROUNDABOUTS  CURBED AREA</t>
    </r>
  </si>
  <si>
    <t>ZONE 13</t>
  </si>
  <si>
    <t>SABAL HARBOUR PHASE 4</t>
  </si>
  <si>
    <t>45TH ST E</t>
  </si>
  <si>
    <t>SABAL HARBOUR</t>
  </si>
  <si>
    <t>TURTLE BAY E</t>
  </si>
  <si>
    <t>BREAKWATER DR</t>
  </si>
  <si>
    <t>SABAL HARBOUR DR</t>
  </si>
  <si>
    <t>RUNABOUT WAY</t>
  </si>
  <si>
    <t>ABACOS PL</t>
  </si>
  <si>
    <t>CAYO COSTA PL</t>
  </si>
  <si>
    <t>BOOKELIA CIR E</t>
  </si>
  <si>
    <t>EGMONT DR E</t>
  </si>
  <si>
    <t>NORTH &amp; SOUTH</t>
  </si>
  <si>
    <t>Y</t>
  </si>
  <si>
    <t>TURTLE BAY TER</t>
  </si>
  <si>
    <t>SANIBEL WAY</t>
  </si>
  <si>
    <t>CAPTIVA LN</t>
  </si>
  <si>
    <t>SABEL HARBOUR DR</t>
  </si>
  <si>
    <t>USEPPA DR</t>
  </si>
  <si>
    <t>BOOKELIA CIR</t>
  </si>
  <si>
    <t>CABBAGE KEY TER</t>
  </si>
  <si>
    <t>FAIRFAX SUBDIVISION</t>
  </si>
  <si>
    <t>FAIRFAX DR E</t>
  </si>
  <si>
    <t>WINDSOR CT E</t>
  </si>
  <si>
    <t>WINDSOR LN E</t>
  </si>
  <si>
    <t>WINDSOR CT</t>
  </si>
  <si>
    <t>BEDFORD CT E</t>
  </si>
  <si>
    <t>DOVER DR E</t>
  </si>
  <si>
    <t>DOVER ST CIR E</t>
  </si>
  <si>
    <t>BRISTOL CT E</t>
  </si>
  <si>
    <t>PERIDIA SUBDIVISION</t>
  </si>
  <si>
    <t>PRO AM AV E</t>
  </si>
  <si>
    <t>CLUBVIEW CT E</t>
  </si>
  <si>
    <t>PRO AM AVE E</t>
  </si>
  <si>
    <t>WEDGE CT E</t>
  </si>
  <si>
    <t>N</t>
  </si>
  <si>
    <t>KITTY CT E</t>
  </si>
  <si>
    <t>PERIDIA BLVD E</t>
  </si>
  <si>
    <t>RAINTREE ST CIR E</t>
  </si>
  <si>
    <t>AUGUSTA TER E</t>
  </si>
  <si>
    <t>OFFICE PARK BLVD</t>
  </si>
  <si>
    <t>PERIDIA BLVD</t>
  </si>
  <si>
    <t>GOLF PARK LOOP</t>
  </si>
  <si>
    <t>PRESIDENTIAL AVE CIR E</t>
  </si>
  <si>
    <t>CADDIE DR E</t>
  </si>
  <si>
    <t>PRIVATE RD</t>
  </si>
  <si>
    <t>MURFIELD DR E</t>
  </si>
  <si>
    <t>PRO CT E</t>
  </si>
  <si>
    <t>GATEWAY EAST</t>
  </si>
  <si>
    <t>UNIVERSITY PKWY</t>
  </si>
  <si>
    <t>43RD ST CT E</t>
  </si>
  <si>
    <t xml:space="preserve">42ND ST E </t>
  </si>
  <si>
    <t>DRAKE BLVD</t>
  </si>
  <si>
    <t>55TH AVE D RE</t>
  </si>
  <si>
    <t>BARRINGTON RIDGE</t>
  </si>
  <si>
    <t>LOCKWOOD RIDGE RD</t>
  </si>
  <si>
    <t>42ND ST CIR E</t>
  </si>
  <si>
    <t>61ST PL E</t>
  </si>
  <si>
    <t>WOODRIDGE OAKS</t>
  </si>
  <si>
    <t>67TH AVE CIR E</t>
  </si>
  <si>
    <t>LOCKWOOD RIDGE RD N</t>
  </si>
  <si>
    <t>LOCKWOOD RIDGE RD S</t>
  </si>
  <si>
    <t>SARA PALMS SUBDIVISION</t>
  </si>
  <si>
    <t>43RD CT W</t>
  </si>
  <si>
    <t>WHITFIELD EXTENSION</t>
  </si>
  <si>
    <t>GLENBROOKE SUBDIVISION</t>
  </si>
  <si>
    <t xml:space="preserve">GLENBROOKE DR </t>
  </si>
  <si>
    <t>GLENBROOKE CT</t>
  </si>
  <si>
    <t xml:space="preserve">GLENBROOKE PL </t>
  </si>
  <si>
    <t>GLENBROOKE LN</t>
  </si>
  <si>
    <t xml:space="preserve">FOY PL </t>
  </si>
  <si>
    <t xml:space="preserve">GLENBROOKE TER </t>
  </si>
  <si>
    <t>VINTAGE CREEK SUBDIVISION</t>
  </si>
  <si>
    <t xml:space="preserve">CLASSIQUE DR </t>
  </si>
  <si>
    <t>MONTICELLO LN</t>
  </si>
  <si>
    <t xml:space="preserve">VINTAGE DR </t>
  </si>
  <si>
    <t>PALM AIRE COUNTRY CLUB</t>
  </si>
  <si>
    <t>TOURNAMENT BLVD &amp; MEDIAN</t>
  </si>
  <si>
    <t xml:space="preserve">PALM AIRE DR </t>
  </si>
  <si>
    <t>WEST COUNTRY CLUB DR &amp; MEDIAN</t>
  </si>
  <si>
    <t>TOURNAMENT BLVD</t>
  </si>
  <si>
    <t xml:space="preserve">CANTERBURY DR </t>
  </si>
  <si>
    <t xml:space="preserve">COUNTRY CLUB DR </t>
  </si>
  <si>
    <t>CANTERBURY WAY</t>
  </si>
  <si>
    <t xml:space="preserve">INVERNESS DR </t>
  </si>
  <si>
    <t xml:space="preserve">HERMITAGE CIR </t>
  </si>
  <si>
    <t xml:space="preserve">THUNDERBIRD CIR </t>
  </si>
  <si>
    <t>MEDALIST RD &amp; CUL-DE-SACS</t>
  </si>
  <si>
    <t>WEST COUNTRY CLUB</t>
  </si>
  <si>
    <t>OAK RUN DR  F/W</t>
  </si>
  <si>
    <t>PALM AIRE DR &amp; MEDIAN</t>
  </si>
  <si>
    <t xml:space="preserve">PALM AIRE CIR </t>
  </si>
  <si>
    <t>PINE HURST SUBDIVISION</t>
  </si>
  <si>
    <t xml:space="preserve">ELEANOR CIR </t>
  </si>
  <si>
    <t xml:space="preserve">OAK RUN DR </t>
  </si>
  <si>
    <t>OAK RUN DR  (BOTH SIDES)</t>
  </si>
  <si>
    <t>LINDSEY CT</t>
  </si>
  <si>
    <t xml:space="preserve">OAK RUN DR  </t>
  </si>
  <si>
    <t>PALM AIRE COUNTRY CLUB, CONT</t>
  </si>
  <si>
    <t xml:space="preserve">CONSERVATORY DR </t>
  </si>
  <si>
    <t xml:space="preserve">CONSERVATORY CIR </t>
  </si>
  <si>
    <t xml:space="preserve">ESTATES DR </t>
  </si>
  <si>
    <t xml:space="preserve">ESTATES CIR </t>
  </si>
  <si>
    <t xml:space="preserve">CYPRESS LAKE DR </t>
  </si>
  <si>
    <t>COUNTRY OAKS SUB</t>
  </si>
  <si>
    <t>PALM AIRE LN</t>
  </si>
  <si>
    <t>COUNTRY CLUB WAY</t>
  </si>
  <si>
    <t>5601 COUNTRY CLUB WAY</t>
  </si>
  <si>
    <t>COUNTRY OAKS SUBDIVISION</t>
  </si>
  <si>
    <t xml:space="preserve">CYPRESS LAKE CIR </t>
  </si>
  <si>
    <t>CYPRESS LAKE CT</t>
  </si>
  <si>
    <t>COUNTRY PKWY</t>
  </si>
  <si>
    <t>NAPA DR</t>
  </si>
  <si>
    <t>UNIVERSITY PINES SUBDIVISION</t>
  </si>
  <si>
    <t>COUNTRY PARK WAY &amp; MEDIAN</t>
  </si>
  <si>
    <t>ITHACA LN</t>
  </si>
  <si>
    <t>COUNTRY PARK WAY</t>
  </si>
  <si>
    <t xml:space="preserve">SYLVAN WOODS DR </t>
  </si>
  <si>
    <t>BRANDEIS CIR E</t>
  </si>
  <si>
    <t>BRANDEIS CIR S</t>
  </si>
  <si>
    <t>BRANDEIS CIR W</t>
  </si>
  <si>
    <t xml:space="preserve">BRANDEIS CIR N </t>
  </si>
  <si>
    <t>BRANDEIS CT</t>
  </si>
  <si>
    <t>BRANDEIS CIR N</t>
  </si>
  <si>
    <t>VASSAR LN</t>
  </si>
  <si>
    <t>COUNTRY OAKS, CONT</t>
  </si>
  <si>
    <t>81ST AVE TER E</t>
  </si>
  <si>
    <t>80TH AVE PLZ W</t>
  </si>
  <si>
    <t>79TH PLZ E</t>
  </si>
  <si>
    <t>79TH AVE DR E</t>
  </si>
  <si>
    <t>COUNTRY OAKS CT</t>
  </si>
  <si>
    <t>COUNTRY OAKS BLVD</t>
  </si>
  <si>
    <t>83RD AVE E</t>
  </si>
  <si>
    <t>TIMBERLAKE VILLAGE</t>
  </si>
  <si>
    <t xml:space="preserve">TIMBER LAKE DR </t>
  </si>
  <si>
    <t>DESOTO WOODS DR</t>
  </si>
  <si>
    <t>TIMBER LAKE DR</t>
  </si>
  <si>
    <t xml:space="preserve">TIMBER LAKE CIR </t>
  </si>
  <si>
    <t>TIMBER LAKE LN</t>
  </si>
  <si>
    <t>THE GARDENS SUBDIVISION</t>
  </si>
  <si>
    <t xml:space="preserve">GARDENS DR </t>
  </si>
  <si>
    <t>PALM LAKES CT</t>
  </si>
  <si>
    <t xml:space="preserve">GARDENS CIR </t>
  </si>
  <si>
    <t>CLUBSIDE SUBDIVISION</t>
  </si>
  <si>
    <t xml:space="preserve">TIMBERLAKE DR </t>
  </si>
  <si>
    <t>MISTY OAKS SUBDIVISION</t>
  </si>
  <si>
    <t>MISTY OAKS BLVD</t>
  </si>
  <si>
    <t>TIMBERLAKE DRIVE</t>
  </si>
  <si>
    <t xml:space="preserve">MISTY OAKS ST </t>
  </si>
  <si>
    <t>MISTY OAKS CT</t>
  </si>
  <si>
    <t xml:space="preserve">MISTY OAKS DR </t>
  </si>
  <si>
    <t>LAKESIDE WOODS SUBDIVISION</t>
  </si>
  <si>
    <t xml:space="preserve">LAKESIDE WOODS CIR </t>
  </si>
  <si>
    <t>THE LINKS SUBDIVISION</t>
  </si>
  <si>
    <t>BROAD MOORE PINES</t>
  </si>
  <si>
    <t>LINKS CT</t>
  </si>
  <si>
    <t>FAIRLINKS CT</t>
  </si>
  <si>
    <t xml:space="preserve">FAIRLAKES DR </t>
  </si>
  <si>
    <t xml:space="preserve">FAIRWOODS CIR </t>
  </si>
  <si>
    <t xml:space="preserve">FAIRWAYS LAKES DR </t>
  </si>
  <si>
    <t xml:space="preserve">FAIRWAY LAKES DR </t>
  </si>
  <si>
    <t>GOLF POINTE SUBDIVISION</t>
  </si>
  <si>
    <t xml:space="preserve">GOLF POINTE DR </t>
  </si>
  <si>
    <t xml:space="preserve">GOLF POINTE CIR </t>
  </si>
  <si>
    <t xml:space="preserve">HONORE AVE </t>
  </si>
  <si>
    <t>MAGNOLIA RIDGE PL</t>
  </si>
  <si>
    <t>HONORE AVE</t>
  </si>
  <si>
    <t>ARBOR LAKES</t>
  </si>
  <si>
    <t>STETSON ST CIR</t>
  </si>
  <si>
    <t>OLD FARM RD</t>
  </si>
  <si>
    <t>CANDLEWOOD WAY</t>
  </si>
  <si>
    <t xml:space="preserve">COACHLIGHT ST </t>
  </si>
  <si>
    <t>SADDLE HORN</t>
  </si>
  <si>
    <t>SPUR CT</t>
  </si>
  <si>
    <t>SOUTHGATE CT</t>
  </si>
  <si>
    <t xml:space="preserve">WESTWARD PL </t>
  </si>
  <si>
    <t xml:space="preserve">WINCHESTER PL </t>
  </si>
  <si>
    <t>SADDLEHORN CT</t>
  </si>
  <si>
    <t>REMINGTON CT</t>
  </si>
  <si>
    <t>COOPER CREEK BLVD</t>
  </si>
  <si>
    <t>HONORE BLVD</t>
  </si>
  <si>
    <t>COPPER RIDGE</t>
  </si>
  <si>
    <t>COPPER RIDGE TRL</t>
  </si>
  <si>
    <t>WESWARD PL</t>
  </si>
  <si>
    <t>GOLD RUSH LN</t>
  </si>
  <si>
    <t>BRIDAL PATH CT</t>
  </si>
  <si>
    <t>GRAND POINT</t>
  </si>
  <si>
    <t>CONESTOGA PL</t>
  </si>
  <si>
    <t>COYOTE RIDGE CT</t>
  </si>
  <si>
    <t xml:space="preserve">CONESTOGA PL </t>
  </si>
  <si>
    <t>LAREDO TER</t>
  </si>
  <si>
    <t>GRANDE POINT AVE</t>
  </si>
  <si>
    <t>RIVER BEND SUBDIVISION</t>
  </si>
  <si>
    <t>CYPRESS BEND CT</t>
  </si>
  <si>
    <t>STILLWATER CT</t>
  </si>
  <si>
    <t>RIVER PARK @ MOTE RANCH</t>
  </si>
  <si>
    <t>PALOMINO CIR</t>
  </si>
  <si>
    <t>HONORE AVE SO. END</t>
  </si>
  <si>
    <t>HONORE AVE NO. END</t>
  </si>
  <si>
    <t>MAGNOLIA RIDGE.</t>
  </si>
  <si>
    <t>CHAPPARRAL</t>
  </si>
  <si>
    <t xml:space="preserve">SANDSTONE AVE </t>
  </si>
  <si>
    <t xml:space="preserve">ANVIL AVE </t>
  </si>
  <si>
    <t xml:space="preserve">SAGEBRUSH CIR </t>
  </si>
  <si>
    <t xml:space="preserve">WINSLOW ST </t>
  </si>
  <si>
    <t xml:space="preserve">CANYON ST </t>
  </si>
  <si>
    <t xml:space="preserve">WAGONWHEEL CIR </t>
  </si>
  <si>
    <t xml:space="preserve">CHARPARRAL AVE </t>
  </si>
  <si>
    <t xml:space="preserve">CHAPPARRAL AVE </t>
  </si>
  <si>
    <t>MISTY LAKE</t>
  </si>
  <si>
    <t>SUPERIOR ST CIR</t>
  </si>
  <si>
    <t>MEADOW LAKE</t>
  </si>
  <si>
    <t>RANCH RD</t>
  </si>
  <si>
    <t xml:space="preserve">CARRIAGE DR </t>
  </si>
  <si>
    <t xml:space="preserve">CORRAL CIR </t>
  </si>
  <si>
    <t>CORRAL CT</t>
  </si>
  <si>
    <t xml:space="preserve">CARRAIGE DR </t>
  </si>
  <si>
    <t>SADDLE CT</t>
  </si>
  <si>
    <t>LANTERNA CT</t>
  </si>
  <si>
    <t>FAIRWAY BEND SUBDIVISION</t>
  </si>
  <si>
    <t xml:space="preserve">FAIRWAY BEND DR </t>
  </si>
  <si>
    <t>FAIRWAY BEND LN</t>
  </si>
  <si>
    <t>FAIRWAY BEND CIR</t>
  </si>
  <si>
    <t>COUNTRY LAKES</t>
  </si>
  <si>
    <t>COUNTRY LAKES DR</t>
  </si>
  <si>
    <t xml:space="preserve">COUNTRY LAKES CIR </t>
  </si>
  <si>
    <t>COUNTRY LAKES CIR</t>
  </si>
  <si>
    <t>W COUNTRY CLUB LN</t>
  </si>
  <si>
    <t>COUNTRY LAKES LN</t>
  </si>
  <si>
    <t>COUNTRY LAKES TRL</t>
  </si>
  <si>
    <t>CARLYLE SUBDIVISION</t>
  </si>
  <si>
    <t>CREEKSIDE TRL</t>
  </si>
  <si>
    <t>WARRINGTON RN</t>
  </si>
  <si>
    <t xml:space="preserve">CHESWICK ST </t>
  </si>
  <si>
    <t>CARLYLE LN</t>
  </si>
  <si>
    <t>BRADEN CROSSING</t>
  </si>
  <si>
    <t>47TH CT E</t>
  </si>
  <si>
    <t>NATALIE WAY/BALL PARK</t>
  </si>
  <si>
    <t>NATALIE WAY</t>
  </si>
  <si>
    <t>51ST ST E</t>
  </si>
  <si>
    <t>RIVERLANDINGS SUBDIVISIONS</t>
  </si>
  <si>
    <t>CARUSO RD</t>
  </si>
  <si>
    <t>BRADEN RIVER RD</t>
  </si>
  <si>
    <t>55TH AVE CIR E</t>
  </si>
  <si>
    <t>55TH CIR E</t>
  </si>
  <si>
    <t>56TH CIR E</t>
  </si>
  <si>
    <t>55TH TER E</t>
  </si>
  <si>
    <t>61ST LN E</t>
  </si>
  <si>
    <t>WHISPER BEND</t>
  </si>
  <si>
    <t>64TH PL E</t>
  </si>
  <si>
    <t>LINGER LODGE RD</t>
  </si>
  <si>
    <t>68TH ST E</t>
  </si>
  <si>
    <t>63RD TER E</t>
  </si>
  <si>
    <t>64TH TER E</t>
  </si>
  <si>
    <t>BEGINNING OF UNIT TWO</t>
  </si>
  <si>
    <t>67TH CT E</t>
  </si>
  <si>
    <t>RIVERS EDGE</t>
  </si>
  <si>
    <t>66TH AVE E</t>
  </si>
  <si>
    <t>65TH TER E</t>
  </si>
  <si>
    <t>RIVER PLACE SUB/BEACON COVE</t>
  </si>
  <si>
    <t>TARA SUBDIVISION</t>
  </si>
  <si>
    <t>TARA BLVD</t>
  </si>
  <si>
    <t>STONE RIVER RD</t>
  </si>
  <si>
    <t>DREWRY'S BLUFF</t>
  </si>
  <si>
    <t>PLEASANT HILL RD</t>
  </si>
  <si>
    <t>PLEASANT GROVE CT</t>
  </si>
  <si>
    <t>TURNERS GAP RD</t>
  </si>
  <si>
    <t>PEACH TREE CREEK</t>
  </si>
  <si>
    <t>PLEASANT HILL</t>
  </si>
  <si>
    <t>BROOKHAVEN PL</t>
  </si>
  <si>
    <t xml:space="preserve">SEVEN PINES DR </t>
  </si>
  <si>
    <t>CHICKASAW BAYOU</t>
  </si>
  <si>
    <t>TARA PRESERVE LN</t>
  </si>
  <si>
    <t xml:space="preserve">OWL'S NEST TER </t>
  </si>
  <si>
    <t xml:space="preserve">GOSLING TER </t>
  </si>
  <si>
    <t>SKYWARD CT</t>
  </si>
  <si>
    <t>GOSLING TER</t>
  </si>
  <si>
    <t>TARA BLVD.</t>
  </si>
  <si>
    <t>I 75 OVERPASS</t>
  </si>
  <si>
    <t>END OF CURB TO END OF CURB</t>
  </si>
  <si>
    <t>TAILFEATHER WAY</t>
  </si>
  <si>
    <t>WILLOW GROUSE CT</t>
  </si>
  <si>
    <t>TEAL TRACE</t>
  </si>
  <si>
    <t>CORMARANT CT</t>
  </si>
  <si>
    <t xml:space="preserve">ROOKERY CIR </t>
  </si>
  <si>
    <t>PINE FEATHER CT</t>
  </si>
  <si>
    <t>WINGSPAN WAY</t>
  </si>
  <si>
    <t>AVIARY CT</t>
  </si>
  <si>
    <t>NESTER LN</t>
  </si>
  <si>
    <t>BIRDS EYE TER</t>
  </si>
  <si>
    <t>COVEY CT</t>
  </si>
  <si>
    <t xml:space="preserve">MELROSE PL </t>
  </si>
  <si>
    <t>SAYLOR'S CREEK CT</t>
  </si>
  <si>
    <t>WHITE OAK BAYOU</t>
  </si>
  <si>
    <t>STONEYWALK CT</t>
  </si>
  <si>
    <t>JENNY LN</t>
  </si>
  <si>
    <t>WESTBROOKE II</t>
  </si>
  <si>
    <t>CREEKWOOD BLVD</t>
  </si>
  <si>
    <t>78TH AND 79TH ST E</t>
  </si>
  <si>
    <t>79TH ST E</t>
  </si>
  <si>
    <t>50TH ST PL E</t>
  </si>
  <si>
    <t>LAKESIDE II</t>
  </si>
  <si>
    <t>78TH ST E</t>
  </si>
  <si>
    <t>78TH  CT E</t>
  </si>
  <si>
    <t>48TH PL E</t>
  </si>
  <si>
    <t>THE RESERVE @ CROSSING CREEK</t>
  </si>
  <si>
    <t>44TH TER E</t>
  </si>
  <si>
    <t>SECOND PART OF 45TH TER E</t>
  </si>
  <si>
    <t>45TH TER E</t>
  </si>
  <si>
    <t>48TH TER E</t>
  </si>
  <si>
    <t>STONELEDGE</t>
  </si>
  <si>
    <t>47TH AVE CIRCLE E</t>
  </si>
  <si>
    <t>CREEKWOOD SUBDIVISION</t>
  </si>
  <si>
    <t>76TH CT E</t>
  </si>
  <si>
    <t>72ND CT E</t>
  </si>
  <si>
    <t>46TH AVE CIR E</t>
  </si>
  <si>
    <t>52ND PL E</t>
  </si>
  <si>
    <t>51ST PL E</t>
  </si>
  <si>
    <t>72ND PL E</t>
  </si>
  <si>
    <t>52ND DR E</t>
  </si>
  <si>
    <t>72ND BLVD E</t>
  </si>
  <si>
    <t>50TH TER E</t>
  </si>
  <si>
    <t>52ND TER E</t>
  </si>
  <si>
    <t>GRAND TOTAL</t>
  </si>
  <si>
    <t>COUNTRY CLUB LN</t>
  </si>
  <si>
    <t>GRAND  ZONE 13</t>
  </si>
  <si>
    <t>TOTAL MILES</t>
  </si>
  <si>
    <t>FROM, MAGNOLIA RIDGE TO CREEKWOOD</t>
  </si>
  <si>
    <t>ZONE 14</t>
  </si>
  <si>
    <t>CREEKWOOD EAST</t>
  </si>
  <si>
    <t>RANCH LAKE BLVD</t>
  </si>
  <si>
    <t>87TH ST E &amp; MEDIANS</t>
  </si>
  <si>
    <t>54TH DR E</t>
  </si>
  <si>
    <t>LENA RD</t>
  </si>
  <si>
    <t>87TH ST E</t>
  </si>
  <si>
    <t>END OF PHASE/CUL DE SAC</t>
  </si>
  <si>
    <t>BRADEN WOODS SUBDIVISION</t>
  </si>
  <si>
    <t>BRADEN RN (MEDIAN)</t>
  </si>
  <si>
    <t>APPROX 100 FT</t>
  </si>
  <si>
    <t>PINE TREE DR/91ST ST E</t>
  </si>
  <si>
    <t xml:space="preserve">FORRESTER DR </t>
  </si>
  <si>
    <t xml:space="preserve">PINE NEEDLE CIR </t>
  </si>
  <si>
    <t xml:space="preserve">PINE TREE DR </t>
  </si>
  <si>
    <t xml:space="preserve">PINE TREE CIR </t>
  </si>
  <si>
    <t xml:space="preserve">RED CEDAR CIR </t>
  </si>
  <si>
    <t xml:space="preserve">WOODLAKE DR </t>
  </si>
  <si>
    <t xml:space="preserve">SABAL PALM CIR </t>
  </si>
  <si>
    <t xml:space="preserve">PINECONE PL </t>
  </si>
  <si>
    <t>OAK HAMMOCK</t>
  </si>
  <si>
    <t>WOOD MEADOW LOOP &amp; MEDIAN</t>
  </si>
  <si>
    <t>DEER RN</t>
  </si>
  <si>
    <t>BRADEN RN</t>
  </si>
  <si>
    <t xml:space="preserve">CLUBHOUSE DR </t>
  </si>
  <si>
    <t xml:space="preserve">GLEN ABBEY </t>
  </si>
  <si>
    <t>RIVER CLUB SUBDIVISION</t>
  </si>
  <si>
    <t>LAKEWOOD RANCH BLVD</t>
  </si>
  <si>
    <t xml:space="preserve">PALMBROOKE TER </t>
  </si>
  <si>
    <t>RIVER CLUB BLVD</t>
  </si>
  <si>
    <t>SONESTA CT</t>
  </si>
  <si>
    <t>PINEMEADOW WAY</t>
  </si>
  <si>
    <t>GLEN ABBEY</t>
  </si>
  <si>
    <t xml:space="preserve">BALTRUSROL PL </t>
  </si>
  <si>
    <t>SPYGLASS LN</t>
  </si>
  <si>
    <t xml:space="preserve">OAKBROOKE CIR </t>
  </si>
  <si>
    <t xml:space="preserve">CLUB HOUSE DR </t>
  </si>
  <si>
    <t xml:space="preserve">WOODBORNE PL </t>
  </si>
  <si>
    <t>CLUB HOUSE BLND</t>
  </si>
  <si>
    <t>OAKMONT WAY</t>
  </si>
  <si>
    <t>MEDINAH CT</t>
  </si>
  <si>
    <t xml:space="preserve">HICKORY HAMMOCK CIR </t>
  </si>
  <si>
    <t>CHERRY HILLS AVE CIR</t>
  </si>
  <si>
    <t>RIVERS EDGE ST CIR</t>
  </si>
  <si>
    <t>RIVERBIRCH CT</t>
  </si>
  <si>
    <t xml:space="preserve">FIRETHORN PL </t>
  </si>
  <si>
    <t>BOXTHORN PL</t>
  </si>
  <si>
    <t>GOVERNORS PL</t>
  </si>
  <si>
    <t>THE SANCTUARY @ RIVER CLUB</t>
  </si>
  <si>
    <t>FOUNTAIN GRASS LN &amp; MEDIAN</t>
  </si>
  <si>
    <t>OLD HYDE PARK PL</t>
  </si>
  <si>
    <t xml:space="preserve">CUL DE SAC </t>
  </si>
  <si>
    <t>TORI WAY</t>
  </si>
  <si>
    <t>HARRINGTON LN</t>
  </si>
  <si>
    <t>TRALEE WAY</t>
  </si>
  <si>
    <t>ROYAL CALCUTTA PL</t>
  </si>
  <si>
    <t>COVENTRY CT</t>
  </si>
  <si>
    <t>RIVER CLUB SUBDIVISION, CONT</t>
  </si>
  <si>
    <t xml:space="preserve">PINE VALLY ST </t>
  </si>
  <si>
    <t>LAUREL VALLEY AVE CIR</t>
  </si>
  <si>
    <t xml:space="preserve">SWEETWATER AVE </t>
  </si>
  <si>
    <t xml:space="preserve">LAUREL VALLEY CIR </t>
  </si>
  <si>
    <t>DORNOUGH LN</t>
  </si>
  <si>
    <t xml:space="preserve">ROYAL LYTHAM AVE </t>
  </si>
  <si>
    <t>GLENMORE AVE</t>
  </si>
  <si>
    <t>DUNES CT</t>
  </si>
  <si>
    <t xml:space="preserve">GLENMOORE AVE </t>
  </si>
  <si>
    <t>PARTRIDGE ST CIR</t>
  </si>
  <si>
    <t xml:space="preserve">PINE VALLEY ST </t>
  </si>
  <si>
    <t xml:space="preserve">CYPRESS POINT DR </t>
  </si>
  <si>
    <t>CHEVAL PL</t>
  </si>
  <si>
    <t xml:space="preserve">CHEVAL PL </t>
  </si>
  <si>
    <t xml:space="preserve">FIRE STONE DR </t>
  </si>
  <si>
    <t>SILVERADO CIR &amp; MEDIANS</t>
  </si>
  <si>
    <t xml:space="preserve">TAMO SHANTER PL </t>
  </si>
  <si>
    <t xml:space="preserve">PINEHURST PL </t>
  </si>
  <si>
    <t xml:space="preserve">WINGED FOOT TER </t>
  </si>
  <si>
    <t>SHOAL CREEK ST CIR</t>
  </si>
  <si>
    <t xml:space="preserve">WINGEDFOOT TER </t>
  </si>
  <si>
    <t>LAKEWOOD RANCH SUBDIVISION</t>
  </si>
  <si>
    <t>PALM BRUSH TRL</t>
  </si>
  <si>
    <t>ROSE FINCH CT</t>
  </si>
  <si>
    <t>TASSELFLOWER TRL</t>
  </si>
  <si>
    <t>PLUM BRUSH TRL</t>
  </si>
  <si>
    <t>CORALBEAN DR</t>
  </si>
  <si>
    <t>BEE BALM CIR</t>
  </si>
  <si>
    <t>SUMMERFIELD PARK</t>
  </si>
  <si>
    <t>PARKSIDE PL</t>
  </si>
  <si>
    <t>MEANDERING WAY</t>
  </si>
  <si>
    <t>BLUE SAGE PL</t>
  </si>
  <si>
    <t>DEERBERRY CT</t>
  </si>
  <si>
    <t>PRIMROSE CIR</t>
  </si>
  <si>
    <t>TUMBLEWEED TRL</t>
  </si>
  <si>
    <t>CLUBHOUSE DR</t>
  </si>
  <si>
    <t>BUTTONBUSH CT</t>
  </si>
  <si>
    <t>WATER WILLOW AVE</t>
  </si>
  <si>
    <t>GOLDEN LEAF CT</t>
  </si>
  <si>
    <t>HUCKBERRY LN</t>
  </si>
  <si>
    <t>FETTERBUSH LN</t>
  </si>
  <si>
    <t>SUMMERFIELD WOODS &amp; BLUFFS</t>
  </si>
  <si>
    <t>RIVER CLUB DR</t>
  </si>
  <si>
    <t>WILDFLOWER LN</t>
  </si>
  <si>
    <t>PINELILLY PL</t>
  </si>
  <si>
    <t>RIVERS BLUFF CIR</t>
  </si>
  <si>
    <t>MARIGOLD DR</t>
  </si>
  <si>
    <t>RIVERWALK HAMMOCK</t>
  </si>
  <si>
    <t>SWITCHGRASS TRL</t>
  </si>
  <si>
    <t>HYACINTH PL</t>
  </si>
  <si>
    <t>RIVERWALK MEADOW</t>
  </si>
  <si>
    <t>STAR RUSH PL</t>
  </si>
  <si>
    <t>ARROW HEAD RN</t>
  </si>
  <si>
    <t>BLUESTEM CIR</t>
  </si>
  <si>
    <t>ARROWHEAD RN</t>
  </si>
  <si>
    <t>WATER LILY WAY</t>
  </si>
  <si>
    <t>LOBLOLLY BAY TRL</t>
  </si>
  <si>
    <t>RIVERWALK OAKS</t>
  </si>
  <si>
    <t>BULLRUSH TER</t>
  </si>
  <si>
    <t>BROOMSEDGE CT</t>
  </si>
  <si>
    <t>TOWN CENTER BUSINESS PARK</t>
  </si>
  <si>
    <t>NATURES WAY</t>
  </si>
  <si>
    <t>LAKEWOOD RANCH</t>
  </si>
  <si>
    <t>TOWN CENTER</t>
  </si>
  <si>
    <t>HEALTH PKWY</t>
  </si>
  <si>
    <t>TOWN CENTER PKWY &amp; MEDIAN</t>
  </si>
  <si>
    <t>MARKET ST</t>
  </si>
  <si>
    <t>RIVERWALK GROVE</t>
  </si>
  <si>
    <t>SWEETFLAG DR</t>
  </si>
  <si>
    <t>SPIKERUSH CT</t>
  </si>
  <si>
    <t>GARLAND LN</t>
  </si>
  <si>
    <t>WATER POPPY TER</t>
  </si>
  <si>
    <t>PIMPERNEL DR</t>
  </si>
  <si>
    <t>SPOONFLOWER CT</t>
  </si>
  <si>
    <t>BLUEBELL CT</t>
  </si>
  <si>
    <t>RIVERWALK RIDGE</t>
  </si>
  <si>
    <t>HIDDEN RIVER TRL</t>
  </si>
  <si>
    <t>LORRAINE RD</t>
  </si>
  <si>
    <t>HONEYSUCKLE TRL</t>
  </si>
  <si>
    <t>MOONFLOWER WAY</t>
  </si>
  <si>
    <t>GOLDENASTER PL</t>
  </si>
  <si>
    <t>LOBELIA TER</t>
  </si>
  <si>
    <t>GREENBRIAR WAY</t>
  </si>
  <si>
    <t>STAGGERBUSH GLEN</t>
  </si>
  <si>
    <t>SUMMERFIELD GLADES</t>
  </si>
  <si>
    <t>SUMMER MEADOW DR</t>
  </si>
  <si>
    <t>MISTFLOWER GLEN</t>
  </si>
  <si>
    <t>SUMMER BLOSSOM LN</t>
  </si>
  <si>
    <t>SOFT RUSH TER</t>
  </si>
  <si>
    <t>SUNDEW CT</t>
  </si>
  <si>
    <t>SUMMERFIELD GREEN</t>
  </si>
  <si>
    <t>SUMMERFIELD PKWY &amp; MEIDAN</t>
  </si>
  <si>
    <t>TUPELO TRL</t>
  </si>
  <si>
    <t>FOX GRAPE LN</t>
  </si>
  <si>
    <t>SUMMERFIELD PKWY</t>
  </si>
  <si>
    <t>HOLLY HOCK DR</t>
  </si>
  <si>
    <t>SUMMERFIELD PLACE</t>
  </si>
  <si>
    <t>WHISTLING WAY</t>
  </si>
  <si>
    <t>BEEFLOWER DR</t>
  </si>
  <si>
    <t>BLACKBERRY LN</t>
  </si>
  <si>
    <t>WOOD SAGE TER</t>
  </si>
  <si>
    <t>BARBERRY CT</t>
  </si>
  <si>
    <t>SUMERFIELD STRAND</t>
  </si>
  <si>
    <t>ROCK ROSE GLEN</t>
  </si>
  <si>
    <t xml:space="preserve">NIGHTSHADE PL </t>
  </si>
  <si>
    <t>FOXGLOVE LN</t>
  </si>
  <si>
    <t>TUPELO TRAIL</t>
  </si>
  <si>
    <t>TALL PINES WAY</t>
  </si>
  <si>
    <t>SUMMERFIELD CREST &amp; PINES GLEN</t>
  </si>
  <si>
    <t>WINDING WOODS WAY</t>
  </si>
  <si>
    <t>HOLLY BUSH TER</t>
  </si>
  <si>
    <t>MOSSWOOD PL</t>
  </si>
  <si>
    <t>WHITE CLOVER CIRCLE</t>
  </si>
  <si>
    <t>ACORN WOODS TER</t>
  </si>
  <si>
    <t>LONGLEAF PINE CT</t>
  </si>
  <si>
    <t>YELLOW TOP DR</t>
  </si>
  <si>
    <t>POPASH GLEN</t>
  </si>
  <si>
    <t>ROSE BUSH CT</t>
  </si>
  <si>
    <t>BLUE FLOWER CT</t>
  </si>
  <si>
    <t>LAKEWOOD RANCH COMM PARK</t>
  </si>
  <si>
    <t>GATEWOOD DR</t>
  </si>
  <si>
    <t>WHITE EAGLE</t>
  </si>
  <si>
    <t>PORTAL CROSSING</t>
  </si>
  <si>
    <t>LAKEWOOD RANCH BUSINESS PARK</t>
  </si>
  <si>
    <t>TECHNOLOGY TER</t>
  </si>
  <si>
    <t>SOLUTIONS LN</t>
  </si>
  <si>
    <t>TECH TER</t>
  </si>
  <si>
    <t>INTERNET PL</t>
  </si>
  <si>
    <t>CONCEPT CT</t>
  </si>
  <si>
    <t>MALACHITE DR</t>
  </si>
  <si>
    <t xml:space="preserve">LAKEWOOD RANCH </t>
  </si>
  <si>
    <t>MUSTANG ALLEY</t>
  </si>
  <si>
    <t xml:space="preserve">SCHOOL PARKING LOT </t>
  </si>
  <si>
    <t>GREENBROOKE VILLAGE</t>
  </si>
  <si>
    <t>GREENBROOKE BLVD AND MEDIANS</t>
  </si>
  <si>
    <t>POST BLVD.</t>
  </si>
  <si>
    <t>GREENBROOKE VILLAGE (DALE)</t>
  </si>
  <si>
    <t>ORCHARD ORIOLE LN</t>
  </si>
  <si>
    <t>GREENBROOKE BLVD</t>
  </si>
  <si>
    <t>GNATCATCHER TER</t>
  </si>
  <si>
    <t>TREE SWALLOW WAY</t>
  </si>
  <si>
    <t>CULDE SAC</t>
  </si>
  <si>
    <t>GREENBROOKE VILLAGE (CHASE)</t>
  </si>
  <si>
    <t>ROYAL TERN CIR</t>
  </si>
  <si>
    <t>ALL THE WAY BACK AROUND</t>
  </si>
  <si>
    <t>GREENBROOKE VILLAGE (RUN)</t>
  </si>
  <si>
    <t>BLUE GROSBEAK CIR</t>
  </si>
  <si>
    <t>GREENBROOKE VILLAGE (BEND)</t>
  </si>
  <si>
    <t>WATERBUSH PL</t>
  </si>
  <si>
    <t>END @ CUL DE SAC</t>
  </si>
  <si>
    <t>ROBIN COVE</t>
  </si>
  <si>
    <t>GREENBROOKE CROSSINGS</t>
  </si>
  <si>
    <t>NIGHTHAWK TER</t>
  </si>
  <si>
    <t>PINE SISKIN GLEN</t>
  </si>
  <si>
    <t>BURROWING OWL COVE</t>
  </si>
  <si>
    <t>WARBLER LN</t>
  </si>
  <si>
    <t>NIGHTHHAWK TER</t>
  </si>
  <si>
    <t>GREENBROOKE VILLAGE(HAVENS)</t>
  </si>
  <si>
    <t>GLOSSY IBIS PL</t>
  </si>
  <si>
    <t>WILLET CT</t>
  </si>
  <si>
    <t>MACAW GLEN</t>
  </si>
  <si>
    <t>GREENBROOKE VILLAGE(GARDENS)</t>
  </si>
  <si>
    <t>PURPLE FINCH CIR</t>
  </si>
  <si>
    <t>GREEBROOKE</t>
  </si>
  <si>
    <t>GREENBROOKE VILLAGE (TRAILS)</t>
  </si>
  <si>
    <t>SWALLOW TAIL DR</t>
  </si>
  <si>
    <t>GREENBROOKE DR</t>
  </si>
  <si>
    <t>INDIGO BUNITNG PL</t>
  </si>
  <si>
    <t>TANGER COVE</t>
  </si>
  <si>
    <t>INDIGO BUNTING PL</t>
  </si>
  <si>
    <t>GREENBROOKE VILLAGE (VISTAS</t>
  </si>
  <si>
    <t>COOPERS HAWK CT</t>
  </si>
  <si>
    <t>BROWN THRUSH PIKE</t>
  </si>
  <si>
    <t>GOLD FINCH DR</t>
  </si>
  <si>
    <t>CHICKADEE LN</t>
  </si>
  <si>
    <t>TURNSTONE LN</t>
  </si>
  <si>
    <t>GREENBROOKE VILLAGE(RIVERS)</t>
  </si>
  <si>
    <t>FLYCATCHER LANE</t>
  </si>
  <si>
    <t>WOOD DUCK CIR</t>
  </si>
  <si>
    <t>FLYCATCHER LOOP</t>
  </si>
  <si>
    <t>GREENBROOKE VILLAGE(FIELDS</t>
  </si>
  <si>
    <t>FIELD SPARROW GLEN</t>
  </si>
  <si>
    <t>SECOND CATTLE EGRET PL</t>
  </si>
  <si>
    <t>CATTLE EGRET PL</t>
  </si>
  <si>
    <t>GREENBROOKE VILLAGE(RAVINES)</t>
  </si>
  <si>
    <t>PIRATE PERCH TRL</t>
  </si>
  <si>
    <t>GREEN BROOKE BLVD</t>
  </si>
  <si>
    <t>SUNDIAL PL SOUTH END</t>
  </si>
  <si>
    <t>SUNDIAL PL</t>
  </si>
  <si>
    <t>ROSY BARB CT</t>
  </si>
  <si>
    <t>SILVER TROUT</t>
  </si>
  <si>
    <t>GREENBROOKE VILLAGE(PRESERVE)</t>
  </si>
  <si>
    <t>LADY FISH TRL</t>
  </si>
  <si>
    <t>SUNDIAL TRL</t>
  </si>
  <si>
    <t>BOWFIN TER</t>
  </si>
  <si>
    <t>QUILLBACK LN</t>
  </si>
  <si>
    <t>TOP MINNOW LN</t>
  </si>
  <si>
    <t>GREENBROOKE VILLAGE (BANKS)</t>
  </si>
  <si>
    <t>LEMON FISH DR</t>
  </si>
  <si>
    <t>GREENBROOK BLVD</t>
  </si>
  <si>
    <t>GOLDEN EYE GLEN</t>
  </si>
  <si>
    <t>BLUE FISH CIR</t>
  </si>
  <si>
    <t>BUTTERFISH PL</t>
  </si>
  <si>
    <t>GREENBROOKE VILLAGE TERRACE</t>
  </si>
  <si>
    <t>SKIP JACK LOOP</t>
  </si>
  <si>
    <t>SEA ROBIN DR</t>
  </si>
  <si>
    <t>BLUE RUNNER CT</t>
  </si>
  <si>
    <t>BLACK DRUM CT</t>
  </si>
  <si>
    <t>UNIVERSITY CORNERS</t>
  </si>
  <si>
    <t>THE MASTERS AVE.</t>
  </si>
  <si>
    <t>PLAYERS DR</t>
  </si>
  <si>
    <t>COVENANT WAY</t>
  </si>
  <si>
    <t>213TH ST E</t>
  </si>
  <si>
    <t>END OF MEDIAN</t>
  </si>
  <si>
    <t>PANTHER RIDGE TRAIL</t>
  </si>
  <si>
    <t>PANTHER LOOP</t>
  </si>
  <si>
    <t>PANTHER LOOP MEDIAN</t>
  </si>
  <si>
    <t>NIGHT HERON WAY</t>
  </si>
  <si>
    <t>NIGHT HERON WAY BRIDGE</t>
  </si>
  <si>
    <t>CURLEW CT</t>
  </si>
  <si>
    <t>RED ROBIN PL</t>
  </si>
  <si>
    <t>TOTAL MILES ZONE 14</t>
  </si>
  <si>
    <t>.</t>
  </si>
  <si>
    <t>SUMMERFIELD FOREST</t>
  </si>
  <si>
    <t>Zone 16</t>
  </si>
  <si>
    <t>Zone 15</t>
  </si>
  <si>
    <t>Zone 14</t>
  </si>
  <si>
    <t>Zone 13</t>
  </si>
  <si>
    <t>Zone 12</t>
  </si>
  <si>
    <t>Zone 11</t>
  </si>
  <si>
    <t>Zone 10</t>
  </si>
  <si>
    <t>Zone 9</t>
  </si>
  <si>
    <t>Zone 6</t>
  </si>
  <si>
    <t>Zone 5</t>
  </si>
  <si>
    <t>Zone 4</t>
  </si>
  <si>
    <t>Zone 3</t>
  </si>
  <si>
    <t>Zone 2</t>
  </si>
  <si>
    <t>Zone 1</t>
  </si>
  <si>
    <r>
      <t xml:space="preserve">BLUE FISH CIR </t>
    </r>
    <r>
      <rPr>
        <b/>
        <sz val="18"/>
        <rFont val="Arial"/>
        <family val="2"/>
      </rPr>
      <t>(COMPLETE CIR)</t>
    </r>
  </si>
  <si>
    <t>FROM, SABAL HARBOUR  TO MAGNOLIA RIDGE</t>
  </si>
  <si>
    <t>ZONE 15</t>
  </si>
  <si>
    <t>MILL CREEK PHASE VII</t>
  </si>
  <si>
    <t>18TH PL E</t>
  </si>
  <si>
    <t>145TH ST E</t>
  </si>
  <si>
    <t>RYE RD</t>
  </si>
  <si>
    <t>141ST ST E</t>
  </si>
  <si>
    <t>143RD CT E</t>
  </si>
  <si>
    <t>SR 64</t>
  </si>
  <si>
    <t>22ND PL E</t>
  </si>
  <si>
    <t>154TH ST E</t>
  </si>
  <si>
    <t>147TH CT E</t>
  </si>
  <si>
    <t>152ND CT E</t>
  </si>
  <si>
    <t>17TH AVE E</t>
  </si>
  <si>
    <t>153RD CT E</t>
  </si>
  <si>
    <t>148TH CT E</t>
  </si>
  <si>
    <t>MILL CREEK SUBDIVISION</t>
  </si>
  <si>
    <t>MILL RUN &amp; MEDIANS</t>
  </si>
  <si>
    <t>134TH ST E</t>
  </si>
  <si>
    <t>131ST ST E/ MILL RN</t>
  </si>
  <si>
    <t>136TH ST E</t>
  </si>
  <si>
    <t>131ST ST E</t>
  </si>
  <si>
    <t>136TH CT E</t>
  </si>
  <si>
    <t>135TH ST E</t>
  </si>
  <si>
    <t>137TH ST E</t>
  </si>
  <si>
    <t>137TH ST NE</t>
  </si>
  <si>
    <t>4TH PLZ E</t>
  </si>
  <si>
    <t>133RD ST E</t>
  </si>
  <si>
    <t>WOODVIEW WAY</t>
  </si>
  <si>
    <t>11TH TER E</t>
  </si>
  <si>
    <t>6TH PL E</t>
  </si>
  <si>
    <t>COUNTRY CREEK SUBDIVISION</t>
  </si>
  <si>
    <t>147TH ST NE</t>
  </si>
  <si>
    <t>1ST AVE NE</t>
  </si>
  <si>
    <t>141ST CT NE</t>
  </si>
  <si>
    <t>2ND AVE NE</t>
  </si>
  <si>
    <t>MILL RN</t>
  </si>
  <si>
    <t>135TH ST NE</t>
  </si>
  <si>
    <t>7TH AVE CIR NE</t>
  </si>
  <si>
    <t>5TH AVE NE</t>
  </si>
  <si>
    <t>4TH AVE NE</t>
  </si>
  <si>
    <t>4TH AVE E</t>
  </si>
  <si>
    <t>3RD AVE NE</t>
  </si>
  <si>
    <t>133RD LN NE</t>
  </si>
  <si>
    <t>3RD DR E (COUNTRY CREEK)</t>
  </si>
  <si>
    <t>RYE WILDERNESS</t>
  </si>
  <si>
    <t>167TH BLVD NE</t>
  </si>
  <si>
    <t>RYE  RD</t>
  </si>
  <si>
    <t>165TH CT NE</t>
  </si>
  <si>
    <t>166TH ST NE</t>
  </si>
  <si>
    <t>1ST DR NE</t>
  </si>
  <si>
    <t>167TH BLVD E</t>
  </si>
  <si>
    <t>172ND ST E</t>
  </si>
  <si>
    <t>170TH ST E</t>
  </si>
  <si>
    <t>1ST DR E</t>
  </si>
  <si>
    <t>171ST ST E</t>
  </si>
  <si>
    <t>169TH CT NE</t>
  </si>
  <si>
    <t>RYE BRIDGE RD</t>
  </si>
  <si>
    <t>5TH TER NE</t>
  </si>
  <si>
    <t>RYE RD BRIDGE</t>
  </si>
  <si>
    <t>ALL CURBED AREA</t>
  </si>
  <si>
    <t>COUNTRY MEADOWS</t>
  </si>
  <si>
    <t>COUNTRY MEADOWS WAY</t>
  </si>
  <si>
    <t>2ND AVE CIR NE</t>
  </si>
  <si>
    <t>7TH AVE NE</t>
  </si>
  <si>
    <t>147TH CT NE</t>
  </si>
  <si>
    <t>4TH DR NE</t>
  </si>
  <si>
    <t>148TH DR NE</t>
  </si>
  <si>
    <t>148TH CT NE</t>
  </si>
  <si>
    <t>WINDING RIVER</t>
  </si>
  <si>
    <t>143RD ST NE</t>
  </si>
  <si>
    <t>11TH TER NE</t>
  </si>
  <si>
    <t>9TH TER NE</t>
  </si>
  <si>
    <t>UPPER MANATEE RIVER RD         (BRIDGE)</t>
  </si>
  <si>
    <t>MILL CREEK RD</t>
  </si>
  <si>
    <t>129TH ST NE</t>
  </si>
  <si>
    <t>BROOKSIDE ESTATES</t>
  </si>
  <si>
    <t>HIDDEN OAKS SUBDIVISION</t>
  </si>
  <si>
    <t>128TH ST NE  (UPPER MANATEE RIVER RD ENTRANCE)</t>
  </si>
  <si>
    <t xml:space="preserve"> MEDIAN</t>
  </si>
  <si>
    <t>132ND ST NE</t>
  </si>
  <si>
    <t>130TH ST NE</t>
  </si>
  <si>
    <t>132ND ST CIR NE</t>
  </si>
  <si>
    <t>RAVEN CREST</t>
  </si>
  <si>
    <t>116TH CT NE</t>
  </si>
  <si>
    <t>UPPER MANATEE RIVER</t>
  </si>
  <si>
    <t>8TH TERRACE NE</t>
  </si>
  <si>
    <t>GATES CREEK RD</t>
  </si>
  <si>
    <t>GATES CREEK SUBDIVISION</t>
  </si>
  <si>
    <t>112TH ST E</t>
  </si>
  <si>
    <t>111TH ST E</t>
  </si>
  <si>
    <t>116TH ST E</t>
  </si>
  <si>
    <t>113TH ST E</t>
  </si>
  <si>
    <t>GREENFIELD PLANTATION</t>
  </si>
  <si>
    <t>GREENFIELD BLVD &amp; MEDIANS</t>
  </si>
  <si>
    <t>OLD GROVE SUBDIVISION</t>
  </si>
  <si>
    <t>COUNTRY LN</t>
  </si>
  <si>
    <t>GREENFIELD BLVD</t>
  </si>
  <si>
    <t>OLD GROVE CIR</t>
  </si>
  <si>
    <t>HUNTER LN</t>
  </si>
  <si>
    <t>PECAN LN</t>
  </si>
  <si>
    <t>TURNER LN</t>
  </si>
  <si>
    <t>REGAN DAIRY TRL</t>
  </si>
  <si>
    <t>PLANTERS MANOR/THE PRESERVE</t>
  </si>
  <si>
    <t>OLD QUARRY RD</t>
  </si>
  <si>
    <t>PLANTERS MANOR WAY</t>
  </si>
  <si>
    <t>BLADESMITH LN</t>
  </si>
  <si>
    <t>SUMMERHOUSE LN</t>
  </si>
  <si>
    <t>SCHOOLHOUSE RD</t>
  </si>
  <si>
    <t>HAILE MIDDLE SCHOOL</t>
  </si>
  <si>
    <t>MILLBROOK SUBDIVISION</t>
  </si>
  <si>
    <t>SUGARMILL DR</t>
  </si>
  <si>
    <t>CANEMILL LN</t>
  </si>
  <si>
    <t>MILLBROOK CIR</t>
  </si>
  <si>
    <t>CANE MILL LN</t>
  </si>
  <si>
    <t>SPRINGWOOD</t>
  </si>
  <si>
    <t>SPRINGWOOD CIR</t>
  </si>
  <si>
    <t>TALLGRASS LN</t>
  </si>
  <si>
    <t>OSPREY LANDING</t>
  </si>
  <si>
    <t>117TH ST E</t>
  </si>
  <si>
    <t xml:space="preserve">116TH ST E </t>
  </si>
  <si>
    <t xml:space="preserve">117TH ST E </t>
  </si>
  <si>
    <t>TRAVELER'S OASIS</t>
  </si>
  <si>
    <t>66TH ST CT E</t>
  </si>
  <si>
    <t>MANATEE PALMS SUBDIVISION</t>
  </si>
  <si>
    <t>65TH ST E</t>
  </si>
  <si>
    <t>ALPINE LN</t>
  </si>
  <si>
    <t xml:space="preserve">MANATEE PALMS DR </t>
  </si>
  <si>
    <t>ALPINE CT</t>
  </si>
  <si>
    <t>KAY RD</t>
  </si>
  <si>
    <t>66TH ST E</t>
  </si>
  <si>
    <t>65TH ST NE</t>
  </si>
  <si>
    <t>64TH ST NE</t>
  </si>
  <si>
    <t>67TH ST NE</t>
  </si>
  <si>
    <t xml:space="preserve">ALPINE CIR </t>
  </si>
  <si>
    <t>CYPRESS CREEK BLVD &amp; MEDIANS</t>
  </si>
  <si>
    <t>CYPRESS CREEK BLVD</t>
  </si>
  <si>
    <t>PORT HARBOUR</t>
  </si>
  <si>
    <t>STONEY BROOKE</t>
  </si>
  <si>
    <t>PORT HARBOUR PKWY</t>
  </si>
  <si>
    <t>CYPRESS CREEK RD</t>
  </si>
  <si>
    <t>CIRCLE, &amp; MEDIANS</t>
  </si>
  <si>
    <t>INTERSTATE BUSINESS PARK</t>
  </si>
  <si>
    <t>60TH ST  CT E</t>
  </si>
  <si>
    <t>THE INLETS SUBDIVISION</t>
  </si>
  <si>
    <t>43RD ST BLVD E</t>
  </si>
  <si>
    <t>BOW LN</t>
  </si>
  <si>
    <t>4TH AVE DR E</t>
  </si>
  <si>
    <t>AMERICAS CUP BLVD</t>
  </si>
  <si>
    <t>AMERICA'S CUP BLVD</t>
  </si>
  <si>
    <t xml:space="preserve">CLIPPER DR </t>
  </si>
  <si>
    <t>PENNICLE DR</t>
  </si>
  <si>
    <t>HALYARD DR</t>
  </si>
  <si>
    <t xml:space="preserve">COMPASS DR </t>
  </si>
  <si>
    <t xml:space="preserve">SPINNAKER DR </t>
  </si>
  <si>
    <t xml:space="preserve">STARBOARD DR </t>
  </si>
  <si>
    <t>3RD AVE DR E</t>
  </si>
  <si>
    <t xml:space="preserve">SHARK DR </t>
  </si>
  <si>
    <t xml:space="preserve">SWORDFISH DR </t>
  </si>
  <si>
    <t xml:space="preserve">BARRACUDA DR </t>
  </si>
  <si>
    <t xml:space="preserve">BLUE MARLIN DR </t>
  </si>
  <si>
    <t>43RD STREET BLVD E</t>
  </si>
  <si>
    <t>RIVERDALE SUBDIVISION</t>
  </si>
  <si>
    <t>43RD AVE BLVD E</t>
  </si>
  <si>
    <t>41ST CIR E</t>
  </si>
  <si>
    <t>43RD AVE BLVD NE</t>
  </si>
  <si>
    <t xml:space="preserve">41ST ST </t>
  </si>
  <si>
    <t>41ST ST CIR E</t>
  </si>
  <si>
    <t>41ST ST NE</t>
  </si>
  <si>
    <t>39TH ST NE</t>
  </si>
  <si>
    <t>2ND DR E</t>
  </si>
  <si>
    <t>2ND DR NE</t>
  </si>
  <si>
    <t>36TH ST NE</t>
  </si>
  <si>
    <t>TOTAL MILES ZONE 15</t>
  </si>
  <si>
    <r>
      <t xml:space="preserve">MORGAN JOHNSON </t>
    </r>
    <r>
      <rPr>
        <sz val="16"/>
        <color indexed="8"/>
        <rFont val="Arial"/>
        <family val="2"/>
      </rPr>
      <t>(AT HOME DEPOT)</t>
    </r>
  </si>
  <si>
    <r>
      <t>3515 MORGAN JOHNSON RD (</t>
    </r>
    <r>
      <rPr>
        <sz val="16"/>
        <color indexed="8"/>
        <rFont val="Arial"/>
        <family val="2"/>
      </rPr>
      <t>SCHOOL)</t>
    </r>
  </si>
  <si>
    <t>CHIN ROAD</t>
  </si>
  <si>
    <t xml:space="preserve">SHADOW BROOK LN  </t>
  </si>
  <si>
    <t>69TH ST E @ 47TH AVE E</t>
  </si>
  <si>
    <t>TOTAL MILES ZONE4                FROM</t>
  </si>
  <si>
    <t xml:space="preserve">  ''                ''               ''            FROM</t>
  </si>
  <si>
    <t>SHADOW BROOK LN   (64TH ST E)</t>
  </si>
  <si>
    <t>36TH AVE DR E</t>
  </si>
  <si>
    <t>BUFFALO RD. BRIDGE</t>
  </si>
  <si>
    <t>CANAL RD E</t>
  </si>
  <si>
    <t>MENDOZA RD/37TH ST E</t>
  </si>
  <si>
    <t>69TH ST E MEDIAN</t>
  </si>
  <si>
    <t>SYSCO ENTRANCE</t>
  </si>
  <si>
    <t>99TH ST NW</t>
  </si>
  <si>
    <t>88TH ST NW</t>
  </si>
  <si>
    <t>MANATEE AVE W</t>
  </si>
  <si>
    <t>CORTEZ RD W</t>
  </si>
  <si>
    <t>9TH AVE W &amp; CIR</t>
  </si>
  <si>
    <t>43RD ST W (CURBED AREAS)</t>
  </si>
  <si>
    <t>53RD AV W</t>
  </si>
  <si>
    <t>53RD AVE W (AND MEDIANS)</t>
  </si>
  <si>
    <t>301 BLVD E</t>
  </si>
  <si>
    <t>35TH AVE DR E</t>
  </si>
  <si>
    <t>MANATEE AVE E</t>
  </si>
  <si>
    <t>BAYSHORE GARDENS PKWY MEDIAN</t>
  </si>
  <si>
    <t>34TH ST W &amp; MEDIANS</t>
  </si>
  <si>
    <t>BAYSHORE REC CENTER</t>
  </si>
  <si>
    <t>PENNSYLVANIA AVE (CURBED AREAS)</t>
  </si>
  <si>
    <t>63RD AVE E &amp; MEDIANS</t>
  </si>
  <si>
    <t>63RD AVE &amp; MEIDANS</t>
  </si>
  <si>
    <t>9TH ST E (CURBED AREAS)</t>
  </si>
  <si>
    <t xml:space="preserve">57TH AVE E </t>
  </si>
  <si>
    <t>TUTTLE</t>
  </si>
  <si>
    <t>63RD AVE E (+ MEDIAN)</t>
  </si>
  <si>
    <t>OLD FARM RD &amp; MEDIAN</t>
  </si>
  <si>
    <t>CARUSO RD NORTH OF SR 70</t>
  </si>
  <si>
    <t>RANGELAND PKWY</t>
  </si>
  <si>
    <t>BLOOMFIELD RUN</t>
  </si>
  <si>
    <t xml:space="preserve">WHITE EAGLE </t>
  </si>
  <si>
    <t>MALACHITE RD</t>
  </si>
  <si>
    <t>CENTRAL PARK BLVD.</t>
  </si>
  <si>
    <t>WOOD FERN TRL.</t>
  </si>
  <si>
    <t>SR64</t>
  </si>
  <si>
    <t>ZONE 16</t>
  </si>
  <si>
    <t>75TH ST W CURBED AREA &amp; (MEDIAN)</t>
  </si>
  <si>
    <t xml:space="preserve">7TH AVE NW </t>
  </si>
  <si>
    <t>75TH ST W (MEDIAN, CIRCLE AND 53RD)</t>
  </si>
  <si>
    <t>59TH ST W (ALL CURBED AREAS)</t>
  </si>
  <si>
    <t>51ST ST W (ALL CURBED AREAS)</t>
  </si>
  <si>
    <t>US 41 (14TH ST W)</t>
  </si>
  <si>
    <t>75TH ST W (EXTENDED FROM 43RD)</t>
  </si>
  <si>
    <t>CONNECTOR @ CORTEZ</t>
  </si>
  <si>
    <t xml:space="preserve">60TH AVE </t>
  </si>
  <si>
    <t>ZONE</t>
  </si>
  <si>
    <t>WHITFIELD AVE    (CURB ONLY)</t>
  </si>
  <si>
    <t>TALLEVAST RD (ALL CURBED AREAS)</t>
  </si>
  <si>
    <t>45TH ST E/LOCKWOOD RIDGE RD</t>
  </si>
  <si>
    <t>WHITFIELD AVE    (CURB AND MEDIAN)</t>
  </si>
  <si>
    <t>HONORE AVE    (CURB ONLY)</t>
  </si>
  <si>
    <t>RIVERCLUB BLVD &amp; MEDIANS</t>
  </si>
  <si>
    <t>FT HAMMER BRIDGE  (NEW)</t>
  </si>
  <si>
    <t>AT FT HAMMER BRIDGE</t>
  </si>
  <si>
    <t>END OF CURB - END OF CURB</t>
  </si>
  <si>
    <t>LORRAINE RD   CURB ONLY</t>
  </si>
  <si>
    <t>HIDDEN RIVER TRAIL</t>
  </si>
  <si>
    <t xml:space="preserve">LORRAINE RD </t>
  </si>
  <si>
    <t>GRAND TOTAL ZONE 16</t>
  </si>
  <si>
    <t>TOTAL ZONE 16 TOP HALF</t>
  </si>
  <si>
    <t>TOTAL ZONE 16 BOTTOM HALF</t>
  </si>
  <si>
    <t>TOTAL, TOP HALF.</t>
  </si>
  <si>
    <t xml:space="preserve">  </t>
  </si>
  <si>
    <t>40TH AVE E</t>
  </si>
  <si>
    <t>64TH ST E</t>
  </si>
  <si>
    <t>43TH AVE E</t>
  </si>
  <si>
    <t>68TH ST CT E</t>
  </si>
  <si>
    <t>WILLOW BRANCH PL</t>
  </si>
  <si>
    <t xml:space="preserve">CUL-DE-SAC </t>
  </si>
  <si>
    <t>WILLOW PRESERVE WAY</t>
  </si>
  <si>
    <t>WEAPING WILLOW RUN</t>
  </si>
  <si>
    <t>BLUE WILLOW WAY</t>
  </si>
  <si>
    <t xml:space="preserve">WILLOW PRESERVE WAY </t>
  </si>
  <si>
    <t>WILLOW HAMMOCK DR.</t>
  </si>
  <si>
    <t xml:space="preserve">PARK WILLOW AVE. </t>
  </si>
  <si>
    <t>WEDGELEAF WAY</t>
  </si>
  <si>
    <t>OLD TURNER ROAD</t>
  </si>
  <si>
    <t>PARK WILLOW AVE.</t>
  </si>
  <si>
    <t xml:space="preserve">WEDGELEAF WAY </t>
  </si>
  <si>
    <t>WILLOW BREEZE WAY</t>
  </si>
  <si>
    <t>WILLOW HAMMOCK DR</t>
  </si>
  <si>
    <t xml:space="preserve">36TH AVE E </t>
  </si>
  <si>
    <t>77TH CT E</t>
  </si>
  <si>
    <t>FT HAMER RD AND MEDIAN</t>
  </si>
  <si>
    <t>CIRCLE AT 20TH ST E</t>
  </si>
  <si>
    <t>151ST TER E</t>
  </si>
  <si>
    <t>149TH PL E</t>
  </si>
  <si>
    <t xml:space="preserve">20TH ST E </t>
  </si>
  <si>
    <t>39TH GLEN E</t>
  </si>
  <si>
    <t>OLD TAMPA RD.</t>
  </si>
  <si>
    <t>LEXINGTON TO OAKLEY PL.</t>
  </si>
  <si>
    <t>SILVERSTONE TO MOCCASIN WALLOW</t>
  </si>
  <si>
    <t xml:space="preserve">BUFFALO ROAD </t>
  </si>
  <si>
    <t xml:space="preserve">69TH ST E </t>
  </si>
  <si>
    <t>RIVERVIEW BRIDGE</t>
  </si>
  <si>
    <t>RIVERVIEW BRIDGE SUBDIVISION</t>
  </si>
  <si>
    <t xml:space="preserve"> </t>
  </si>
  <si>
    <t xml:space="preserve">39TH ST E </t>
  </si>
  <si>
    <t>PEACFUL CREEK CV</t>
  </si>
  <si>
    <t>12TH ST E WEST SIDE CURB</t>
  </si>
  <si>
    <t>SCHOOL ENTRANCE GATE</t>
  </si>
  <si>
    <t xml:space="preserve">SHEPHERD ST </t>
  </si>
  <si>
    <t xml:space="preserve">PHILLIPS ST </t>
  </si>
  <si>
    <r>
      <t>28TH AVE E (</t>
    </r>
    <r>
      <rPr>
        <b/>
        <sz val="18"/>
        <rFont val="Arial"/>
        <family val="2"/>
      </rPr>
      <t>NORTH SIDE</t>
    </r>
    <r>
      <rPr>
        <sz val="18"/>
        <rFont val="Arial"/>
        <family val="2"/>
      </rPr>
      <t>)</t>
    </r>
  </si>
  <si>
    <t>Compatibility Report for SWEEPER ZONES 1 THRU 16 - Working Copy - 2 for contractor - Copy.xls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</si>
  <si>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</si>
  <si>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</si>
  <si>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</si>
  <si>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</si>
  <si>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Excel 97-2003</t>
  </si>
  <si>
    <t>Some cells or styles in this workbook contain formatting that is not supported by the selected file format. These formats will be converted to the closest format available.</t>
  </si>
  <si>
    <t>Run on 7/16/2019 13:00</t>
  </si>
  <si>
    <t>137ST ST NE</t>
  </si>
  <si>
    <t>92ND AVE E      (AND MEDIAN)</t>
  </si>
  <si>
    <t>29TH ST E       (AND MEDIAN)</t>
  </si>
  <si>
    <t>95TH DR E         (AND MEDIAN)</t>
  </si>
  <si>
    <t>101ST AVE E     (AND MEDIAN)</t>
  </si>
  <si>
    <t>RIVER WOODS DR  (AND MEDIAN)</t>
  </si>
  <si>
    <t>28TH ST CIR E     (AND MEDIAN)</t>
  </si>
  <si>
    <t>30TH CV E  (AND MEDIAN)</t>
  </si>
  <si>
    <t>115TH TER E   (AND MEDIAN)</t>
  </si>
  <si>
    <t>WALDEN LOOP    (AND MEDIAN)</t>
  </si>
  <si>
    <t>KINGSFIELD DR    (AND MEDIAN)</t>
  </si>
  <si>
    <t>LARSON PL         (AND MEDIAN)</t>
  </si>
  <si>
    <t>BERKLEY DR       (AND MEDIAN)</t>
  </si>
  <si>
    <t>WALLINGFORD WAY   (AND MEDIAN)</t>
  </si>
  <si>
    <t>SHIRBURN CIR     (AND MEDIAN)</t>
  </si>
  <si>
    <t>OLD TAMPA RD    (AND MEDIAN)</t>
  </si>
  <si>
    <t>89TH AVE E    (AND MEDIAN)</t>
  </si>
  <si>
    <t>31ST AVE E    (AND MEDIAN)</t>
  </si>
  <si>
    <t>ELLENTON-GILLETTE RD  (&amp; MEDIAN)</t>
  </si>
  <si>
    <t>SUMMIT ROCK CT</t>
  </si>
  <si>
    <t>BRIDGE @ GAMBLE CRK (BETWEEN)</t>
  </si>
  <si>
    <t>TWIN RIVERS TRL.</t>
  </si>
  <si>
    <t>JIM DAVIS RD.</t>
  </si>
  <si>
    <t>GRAND TOTAL ZONE 1-16</t>
  </si>
  <si>
    <t>CREEKWOOD E. TO SUMMERFIELD CREST &amp; PINES GLEN</t>
  </si>
  <si>
    <t>LAKEWOOD RANCH COMM PARK TO PANTHER RIDGE</t>
  </si>
  <si>
    <t>ITEM</t>
  </si>
  <si>
    <t>DESCRIPTION</t>
  </si>
  <si>
    <t>MILES MULTIPLIER</t>
  </si>
  <si>
    <t>UNIT PRICE</t>
  </si>
  <si>
    <t>EXTENDED PRICE</t>
  </si>
  <si>
    <t>Group 1: Subtotal</t>
  </si>
  <si>
    <t>Group 2: Subtotal</t>
  </si>
  <si>
    <t>Night sweeping per mile</t>
  </si>
  <si>
    <t>Day sweeping per mile</t>
  </si>
  <si>
    <t>Group 3: Subtotal</t>
  </si>
  <si>
    <t>Grand Total for Award Purposes</t>
  </si>
  <si>
    <t>Zone Miles</t>
  </si>
  <si>
    <t xml:space="preserve">Zone 8 </t>
  </si>
  <si>
    <t xml:space="preserve">Zone 7 </t>
  </si>
  <si>
    <t>ATTACHMENT H PRICING FORM</t>
  </si>
  <si>
    <t>IFB 19-R071731SR</t>
  </si>
  <si>
    <t>STREET SWEEPING SERVICES</t>
  </si>
  <si>
    <t>Group 1: MONTHLY NIGHT SWEEPS PER MILE</t>
  </si>
  <si>
    <t>Group 3: SPECIAL SERVICES</t>
  </si>
  <si>
    <t>Group 2: MONTHLY DAY SWEEPS PER MILE</t>
  </si>
  <si>
    <r>
      <rPr>
        <b/>
        <sz val="11"/>
        <color indexed="8"/>
        <rFont val="Arial"/>
        <family val="2"/>
      </rPr>
      <t>Hourly</t>
    </r>
    <r>
      <rPr>
        <sz val="11"/>
        <color indexed="8"/>
        <rFont val="Arial"/>
        <family val="2"/>
      </rPr>
      <t xml:space="preserve"> price for Special Services, Out of Cycle Sweeping</t>
    </r>
  </si>
  <si>
    <r>
      <t>A.</t>
    </r>
    <r>
      <rPr>
        <sz val="7"/>
        <rFont val="Times New Roman"/>
        <family val="1"/>
      </rPr>
      <t xml:space="preserve">     </t>
    </r>
    <r>
      <rPr>
        <sz val="11"/>
        <rFont val="Calibri"/>
        <family val="2"/>
      </rPr>
      <t>One curb mile is defined as a minimum of eight feet wide and one mile long, continuous or accumulative in areas swept.</t>
    </r>
  </si>
  <si>
    <r>
      <t>B.</t>
    </r>
    <r>
      <rPr>
        <sz val="7"/>
        <rFont val="Times New Roman"/>
        <family val="1"/>
      </rPr>
      <t xml:space="preserve">     </t>
    </r>
    <r>
      <rPr>
        <sz val="11"/>
        <rFont val="Calibri"/>
        <family val="2"/>
      </rPr>
      <t>Streets with curbs on both sides will have double the curb miles, streets with curbed medians will have quadruple the curb miles.</t>
    </r>
  </si>
  <si>
    <t>NOTES:</t>
  </si>
  <si>
    <t>C.   The County reserves the right to require unscheduled services by the hour. Therefore, if an hourly price is not provided in this Attachment H, Group 3 - Special Services, the Contractor will be deemed non-responsive.</t>
  </si>
  <si>
    <r>
      <t xml:space="preserve">41ST AVE E - </t>
    </r>
    <r>
      <rPr>
        <sz val="14"/>
        <rFont val="Arial"/>
        <family val="2"/>
      </rPr>
      <t>Curb on both sides of street</t>
    </r>
  </si>
  <si>
    <r>
      <t xml:space="preserve">68TH ST CT E - </t>
    </r>
    <r>
      <rPr>
        <sz val="14"/>
        <rFont val="Arial"/>
        <family val="2"/>
      </rPr>
      <t>Center road curb, one run</t>
    </r>
  </si>
  <si>
    <t>SILVERSTONE - Newly added subdivision</t>
  </si>
  <si>
    <r>
      <t xml:space="preserve">44TH AVE E  </t>
    </r>
    <r>
      <rPr>
        <sz val="14"/>
        <rFont val="Arial"/>
        <family val="2"/>
      </rPr>
      <t>(EXT. CREEKWOOD THOROUGHFARE)</t>
    </r>
  </si>
  <si>
    <r>
      <t xml:space="preserve">END OF CURB </t>
    </r>
    <r>
      <rPr>
        <sz val="14"/>
        <rFont val="Arial"/>
        <family val="2"/>
      </rPr>
      <t>(STEWART SCHOOL)</t>
    </r>
  </si>
  <si>
    <r>
      <t xml:space="preserve">DEAD END </t>
    </r>
    <r>
      <rPr>
        <sz val="14"/>
        <rFont val="Arial"/>
        <family val="2"/>
      </rPr>
      <t>(SCHOOL PROPERTY)</t>
    </r>
  </si>
  <si>
    <r>
      <t xml:space="preserve">PANTHER RIDGE </t>
    </r>
    <r>
      <rPr>
        <b/>
        <sz val="18"/>
        <color indexed="8"/>
        <rFont val="Arial"/>
        <family val="2"/>
      </rPr>
      <t>(BY WORK ORDE</t>
    </r>
    <r>
      <rPr>
        <b/>
        <sz val="18"/>
        <rFont val="Arial"/>
        <family val="2"/>
      </rPr>
      <t>R)</t>
    </r>
  </si>
  <si>
    <t>UPPER MANATEE RIVER RD(BRIDGE)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</si>
</sst>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m/d/yy;@"/>
    <numFmt numFmtId="171" formatCode="0.00000"/>
    <numFmt numFmtId="172" formatCode="0.00_);\(0.00\)"/>
    <numFmt numFmtId="173" formatCode="[$-F800]dddd\,\ mmmm\ dd\,\ yyyy"/>
    <numFmt numFmtId="174" formatCode="0.0000"/>
    <numFmt numFmtId="175" formatCode="0.000"/>
    <numFmt numFmtId="176" formatCode="0.000000"/>
    <numFmt numFmtId="177" formatCode="0.0000000"/>
    <numFmt numFmtId="178" formatCode="0.0"/>
    <numFmt numFmtId="179" formatCode="&quot;$&quot;#,##0.00"/>
    <numFmt numFmtId="180" formatCode="&quot;$&quot;#,##0.00;[Red]&quot;$&quot;#,##0.0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b/>
      <u val="single"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60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18"/>
      <color rgb="FFC00000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35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/>
    </xf>
    <xf numFmtId="2" fontId="7" fillId="35" borderId="0" xfId="0" applyNumberFormat="1" applyFont="1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8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2" fontId="8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2" fillId="0" borderId="0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44" fontId="71" fillId="0" borderId="0" xfId="0" applyNumberFormat="1" applyFont="1" applyBorder="1" applyAlignment="1" applyProtection="1">
      <alignment/>
      <protection locked="0"/>
    </xf>
    <xf numFmtId="0" fontId="71" fillId="0" borderId="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/>
    </xf>
    <xf numFmtId="44" fontId="71" fillId="0" borderId="21" xfId="0" applyNumberFormat="1" applyFont="1" applyBorder="1" applyAlignment="1" applyProtection="1">
      <alignment/>
      <protection locked="0"/>
    </xf>
    <xf numFmtId="44" fontId="71" fillId="0" borderId="22" xfId="0" applyNumberFormat="1" applyFont="1" applyBorder="1" applyAlignment="1" applyProtection="1">
      <alignment/>
      <protection locked="0"/>
    </xf>
    <xf numFmtId="44" fontId="71" fillId="0" borderId="23" xfId="0" applyNumberFormat="1" applyFont="1" applyBorder="1" applyAlignment="1" applyProtection="1">
      <alignment/>
      <protection locked="0"/>
    </xf>
    <xf numFmtId="44" fontId="74" fillId="0" borderId="10" xfId="0" applyNumberFormat="1" applyFont="1" applyBorder="1" applyAlignment="1">
      <alignment horizontal="center" wrapText="1"/>
    </xf>
    <xf numFmtId="44" fontId="74" fillId="0" borderId="10" xfId="0" applyNumberFormat="1" applyFont="1" applyBorder="1" applyAlignment="1" applyProtection="1">
      <alignment horizont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44" fontId="74" fillId="0" borderId="21" xfId="0" applyNumberFormat="1" applyFont="1" applyBorder="1" applyAlignment="1" applyProtection="1">
      <alignment vertical="center"/>
      <protection locked="0"/>
    </xf>
    <xf numFmtId="44" fontId="74" fillId="0" borderId="21" xfId="0" applyNumberFormat="1" applyFont="1" applyBorder="1" applyAlignment="1">
      <alignment vertical="center"/>
    </xf>
    <xf numFmtId="0" fontId="74" fillId="0" borderId="2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44" fontId="74" fillId="0" borderId="10" xfId="0" applyNumberFormat="1" applyFont="1" applyBorder="1" applyAlignment="1">
      <alignment horizontal="center" vertical="center" wrapText="1"/>
    </xf>
    <xf numFmtId="44" fontId="74" fillId="0" borderId="21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/>
    </xf>
    <xf numFmtId="0" fontId="71" fillId="0" borderId="2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/>
    </xf>
    <xf numFmtId="0" fontId="71" fillId="0" borderId="11" xfId="0" applyFont="1" applyBorder="1" applyAlignment="1">
      <alignment horizontal="left" wrapText="1"/>
    </xf>
    <xf numFmtId="0" fontId="71" fillId="0" borderId="25" xfId="0" applyFont="1" applyBorder="1" applyAlignment="1">
      <alignment horizontal="center"/>
    </xf>
    <xf numFmtId="44" fontId="71" fillId="0" borderId="26" xfId="0" applyNumberFormat="1" applyFont="1" applyBorder="1" applyAlignment="1" applyProtection="1">
      <alignment/>
      <protection locked="0"/>
    </xf>
    <xf numFmtId="0" fontId="71" fillId="0" borderId="25" xfId="0" applyFont="1" applyBorder="1" applyAlignment="1">
      <alignment/>
    </xf>
    <xf numFmtId="44" fontId="71" fillId="0" borderId="0" xfId="0" applyNumberFormat="1" applyFont="1" applyBorder="1" applyAlignment="1">
      <alignment/>
    </xf>
    <xf numFmtId="0" fontId="71" fillId="0" borderId="11" xfId="0" applyFont="1" applyBorder="1" applyAlignment="1">
      <alignment horizontal="center" vertical="center"/>
    </xf>
    <xf numFmtId="180" fontId="71" fillId="0" borderId="10" xfId="0" applyNumberFormat="1" applyFont="1" applyBorder="1" applyAlignment="1" applyProtection="1">
      <alignment/>
      <protection locked="0"/>
    </xf>
    <xf numFmtId="180" fontId="71" fillId="0" borderId="11" xfId="0" applyNumberFormat="1" applyFont="1" applyBorder="1" applyAlignment="1" applyProtection="1">
      <alignment/>
      <protection locked="0"/>
    </xf>
    <xf numFmtId="179" fontId="71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justify" vertical="center"/>
    </xf>
    <xf numFmtId="0" fontId="3" fillId="0" borderId="14" xfId="0" applyFont="1" applyBorder="1" applyAlignment="1">
      <alignment wrapText="1"/>
    </xf>
    <xf numFmtId="2" fontId="75" fillId="38" borderId="27" xfId="0" applyNumberFormat="1" applyFont="1" applyFill="1" applyBorder="1" applyAlignment="1">
      <alignment horizontal="center" vertical="center"/>
    </xf>
    <xf numFmtId="0" fontId="75" fillId="38" borderId="27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8" fillId="34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1" fillId="34" borderId="20" xfId="0" applyFont="1" applyFill="1" applyBorder="1" applyAlignment="1">
      <alignment/>
    </xf>
    <xf numFmtId="0" fontId="68" fillId="0" borderId="20" xfId="0" applyFont="1" applyBorder="1" applyAlignment="1">
      <alignment/>
    </xf>
    <xf numFmtId="0" fontId="68" fillId="0" borderId="2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68" fillId="0" borderId="20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1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7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8" fillId="39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74" fillId="40" borderId="24" xfId="0" applyFont="1" applyFill="1" applyBorder="1" applyAlignment="1">
      <alignment horizontal="center" vertical="center" wrapText="1"/>
    </xf>
    <xf numFmtId="44" fontId="71" fillId="40" borderId="22" xfId="0" applyNumberFormat="1" applyFont="1" applyFill="1" applyBorder="1" applyAlignment="1" applyProtection="1">
      <alignment/>
      <protection locked="0"/>
    </xf>
    <xf numFmtId="0" fontId="74" fillId="3" borderId="24" xfId="0" applyFont="1" applyFill="1" applyBorder="1" applyAlignment="1">
      <alignment horizontal="center" vertical="center"/>
    </xf>
    <xf numFmtId="44" fontId="71" fillId="3" borderId="22" xfId="0" applyNumberFormat="1" applyFont="1" applyFill="1" applyBorder="1" applyAlignment="1" applyProtection="1">
      <alignment horizontal="center" vertical="center"/>
      <protection locked="0"/>
    </xf>
    <xf numFmtId="44" fontId="71" fillId="4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70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34" borderId="21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8" fillId="37" borderId="37" xfId="0" applyFont="1" applyFill="1" applyBorder="1" applyAlignment="1">
      <alignment/>
    </xf>
    <xf numFmtId="0" fontId="7" fillId="37" borderId="24" xfId="0" applyFont="1" applyFill="1" applyBorder="1" applyAlignment="1">
      <alignment wrapText="1"/>
    </xf>
    <xf numFmtId="0" fontId="68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 horizontal="left"/>
    </xf>
    <xf numFmtId="0" fontId="7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7" fillId="0" borderId="20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0" fontId="8" fillId="34" borderId="20" xfId="0" applyFont="1" applyFill="1" applyBorder="1" applyAlignment="1">
      <alignment horizontal="right"/>
    </xf>
    <xf numFmtId="0" fontId="8" fillId="34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8" fillId="37" borderId="24" xfId="0" applyFont="1" applyFill="1" applyBorder="1" applyAlignment="1">
      <alignment wrapText="1"/>
    </xf>
    <xf numFmtId="0" fontId="3" fillId="37" borderId="22" xfId="0" applyFont="1" applyFill="1" applyBorder="1" applyAlignment="1">
      <alignment horizontal="right"/>
    </xf>
    <xf numFmtId="0" fontId="68" fillId="0" borderId="35" xfId="0" applyFont="1" applyFill="1" applyBorder="1" applyAlignment="1">
      <alignment/>
    </xf>
    <xf numFmtId="0" fontId="4" fillId="0" borderId="36" xfId="0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3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8" fillId="35" borderId="14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6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8" fillId="37" borderId="37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8" fillId="34" borderId="2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70" fillId="0" borderId="20" xfId="0" applyFont="1" applyFill="1" applyBorder="1" applyAlignment="1">
      <alignment/>
    </xf>
    <xf numFmtId="0" fontId="7" fillId="0" borderId="20" xfId="0" applyFont="1" applyFill="1" applyBorder="1" applyAlignment="1" quotePrefix="1">
      <alignment/>
    </xf>
    <xf numFmtId="0" fontId="8" fillId="35" borderId="20" xfId="0" applyFont="1" applyFill="1" applyBorder="1" applyAlignment="1">
      <alignment/>
    </xf>
    <xf numFmtId="0" fontId="8" fillId="35" borderId="21" xfId="0" applyNumberFormat="1" applyFont="1" applyFill="1" applyBorder="1" applyAlignment="1">
      <alignment horizontal="center"/>
    </xf>
    <xf numFmtId="0" fontId="8" fillId="37" borderId="24" xfId="0" applyNumberFormat="1" applyFont="1" applyFill="1" applyBorder="1" applyAlignment="1">
      <alignment horizontal="center"/>
    </xf>
    <xf numFmtId="0" fontId="8" fillId="37" borderId="22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0" fontId="13" fillId="0" borderId="21" xfId="0" applyFont="1" applyFill="1" applyBorder="1" applyAlignment="1">
      <alignment horizontal="center"/>
    </xf>
    <xf numFmtId="0" fontId="68" fillId="0" borderId="20" xfId="0" applyFont="1" applyBorder="1" applyAlignment="1">
      <alignment/>
    </xf>
    <xf numFmtId="0" fontId="8" fillId="35" borderId="41" xfId="0" applyFont="1" applyFill="1" applyBorder="1" applyAlignment="1">
      <alignment horizontal="center"/>
    </xf>
    <xf numFmtId="0" fontId="8" fillId="37" borderId="42" xfId="0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67" fillId="34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7" fillId="34" borderId="20" xfId="0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7" fillId="37" borderId="22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2" fontId="8" fillId="34" borderId="21" xfId="0" applyNumberFormat="1" applyFont="1" applyFill="1" applyBorder="1" applyAlignment="1">
      <alignment horizontal="center"/>
    </xf>
    <xf numFmtId="2" fontId="8" fillId="35" borderId="21" xfId="0" applyNumberFormat="1" applyFont="1" applyFill="1" applyBorder="1" applyAlignment="1">
      <alignment horizontal="center"/>
    </xf>
    <xf numFmtId="2" fontId="8" fillId="37" borderId="24" xfId="0" applyNumberFormat="1" applyFont="1" applyFill="1" applyBorder="1" applyAlignment="1">
      <alignment horizontal="center"/>
    </xf>
    <xf numFmtId="2" fontId="8" fillId="37" borderId="2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left"/>
    </xf>
    <xf numFmtId="0" fontId="8" fillId="34" borderId="4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wrapText="1"/>
    </xf>
    <xf numFmtId="0" fontId="68" fillId="0" borderId="20" xfId="0" applyFont="1" applyFill="1" applyBorder="1" applyAlignment="1">
      <alignment horizontal="left"/>
    </xf>
    <xf numFmtId="0" fontId="8" fillId="36" borderId="20" xfId="0" applyFont="1" applyFill="1" applyBorder="1" applyAlignment="1">
      <alignment horizontal="left"/>
    </xf>
    <xf numFmtId="0" fontId="8" fillId="36" borderId="21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left"/>
    </xf>
    <xf numFmtId="0" fontId="8" fillId="37" borderId="44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0" fontId="8" fillId="37" borderId="46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7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1" fillId="34" borderId="20" xfId="0" applyFont="1" applyFill="1" applyBorder="1" applyAlignment="1">
      <alignment horizontal="left"/>
    </xf>
    <xf numFmtId="0" fontId="11" fillId="34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8" fillId="35" borderId="20" xfId="0" applyFont="1" applyFill="1" applyBorder="1" applyAlignment="1">
      <alignment horizontal="left"/>
    </xf>
    <xf numFmtId="0" fontId="7" fillId="37" borderId="2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left"/>
    </xf>
    <xf numFmtId="0" fontId="67" fillId="34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20" fillId="2" borderId="47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77" fillId="4" borderId="52" xfId="0" applyFont="1" applyFill="1" applyBorder="1" applyAlignment="1">
      <alignment horizontal="center" vertical="center"/>
    </xf>
    <xf numFmtId="0" fontId="77" fillId="4" borderId="53" xfId="0" applyFont="1" applyFill="1" applyBorder="1" applyAlignment="1">
      <alignment horizontal="center" vertical="center"/>
    </xf>
    <xf numFmtId="0" fontId="77" fillId="4" borderId="54" xfId="0" applyFont="1" applyFill="1" applyBorder="1" applyAlignment="1">
      <alignment horizontal="center" vertical="center"/>
    </xf>
    <xf numFmtId="0" fontId="77" fillId="40" borderId="52" xfId="0" applyFont="1" applyFill="1" applyBorder="1" applyAlignment="1">
      <alignment horizontal="center" vertical="center"/>
    </xf>
    <xf numFmtId="0" fontId="77" fillId="40" borderId="53" xfId="0" applyFont="1" applyFill="1" applyBorder="1" applyAlignment="1">
      <alignment horizontal="center" vertical="center"/>
    </xf>
    <xf numFmtId="0" fontId="77" fillId="40" borderId="54" xfId="0" applyFont="1" applyFill="1" applyBorder="1" applyAlignment="1">
      <alignment horizontal="center" vertical="center"/>
    </xf>
    <xf numFmtId="0" fontId="77" fillId="3" borderId="52" xfId="0" applyFont="1" applyFill="1" applyBorder="1" applyAlignment="1">
      <alignment horizontal="center" vertical="center"/>
    </xf>
    <xf numFmtId="0" fontId="77" fillId="3" borderId="53" xfId="0" applyFont="1" applyFill="1" applyBorder="1" applyAlignment="1">
      <alignment horizontal="center" vertical="center"/>
    </xf>
    <xf numFmtId="0" fontId="77" fillId="3" borderId="54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72" fillId="40" borderId="58" xfId="0" applyFont="1" applyFill="1" applyBorder="1" applyAlignment="1">
      <alignment horizontal="center" vertical="center" wrapText="1"/>
    </xf>
    <xf numFmtId="0" fontId="72" fillId="40" borderId="45" xfId="0" applyFont="1" applyFill="1" applyBorder="1" applyAlignment="1">
      <alignment horizontal="center" vertical="center" wrapText="1"/>
    </xf>
    <xf numFmtId="0" fontId="78" fillId="4" borderId="59" xfId="0" applyFont="1" applyFill="1" applyBorder="1" applyAlignment="1">
      <alignment horizontal="center" vertical="center" wrapText="1"/>
    </xf>
    <xf numFmtId="0" fontId="78" fillId="4" borderId="60" xfId="0" applyFont="1" applyFill="1" applyBorder="1" applyAlignment="1">
      <alignment horizontal="center" vertical="center" wrapText="1"/>
    </xf>
    <xf numFmtId="0" fontId="78" fillId="4" borderId="61" xfId="0" applyFont="1" applyFill="1" applyBorder="1" applyAlignment="1">
      <alignment horizontal="center" vertical="center" wrapText="1"/>
    </xf>
    <xf numFmtId="0" fontId="72" fillId="3" borderId="58" xfId="0" applyFont="1" applyFill="1" applyBorder="1" applyAlignment="1">
      <alignment horizontal="center" vertical="center" wrapText="1"/>
    </xf>
    <xf numFmtId="0" fontId="72" fillId="3" borderId="45" xfId="0" applyFont="1" applyFill="1" applyBorder="1" applyAlignment="1">
      <alignment horizontal="center" vertical="center" wrapText="1"/>
    </xf>
    <xf numFmtId="0" fontId="72" fillId="0" borderId="58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25" fillId="2" borderId="59" xfId="0" applyFont="1" applyFill="1" applyBorder="1" applyAlignment="1">
      <alignment horizontal="center" vertical="center"/>
    </xf>
    <xf numFmtId="0" fontId="25" fillId="2" borderId="60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37" borderId="58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/>
    </xf>
    <xf numFmtId="0" fontId="8" fillId="37" borderId="58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0" fontId="8" fillId="37" borderId="4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left" wrapText="1"/>
    </xf>
    <xf numFmtId="0" fontId="25" fillId="2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8.421875" style="0" customWidth="1"/>
    <col min="2" max="2" width="35.421875" style="0" customWidth="1"/>
    <col min="3" max="3" width="11.421875" style="0" bestFit="1" customWidth="1"/>
    <col min="4" max="4" width="21.57421875" style="0" bestFit="1" customWidth="1"/>
    <col min="5" max="5" width="21.8515625" style="0" bestFit="1" customWidth="1"/>
  </cols>
  <sheetData>
    <row r="1" spans="1:5" ht="24.75" customHeight="1">
      <c r="A1" s="419" t="s">
        <v>2689</v>
      </c>
      <c r="B1" s="420"/>
      <c r="C1" s="420"/>
      <c r="D1" s="420"/>
      <c r="E1" s="421"/>
    </row>
    <row r="2" spans="1:5" ht="24.75" customHeight="1">
      <c r="A2" s="422" t="s">
        <v>2690</v>
      </c>
      <c r="B2" s="423"/>
      <c r="C2" s="423"/>
      <c r="D2" s="423"/>
      <c r="E2" s="424"/>
    </row>
    <row r="3" spans="1:5" ht="24.75" customHeight="1" thickBot="1">
      <c r="A3" s="425" t="s">
        <v>2691</v>
      </c>
      <c r="B3" s="426"/>
      <c r="C3" s="426"/>
      <c r="D3" s="426"/>
      <c r="E3" s="427"/>
    </row>
    <row r="4" spans="1:5" ht="24.75" customHeight="1">
      <c r="A4" s="431" t="s">
        <v>2692</v>
      </c>
      <c r="B4" s="432"/>
      <c r="C4" s="432"/>
      <c r="D4" s="432"/>
      <c r="E4" s="433"/>
    </row>
    <row r="5" spans="1:5" ht="30">
      <c r="A5" s="226" t="s">
        <v>2675</v>
      </c>
      <c r="B5" s="227" t="s">
        <v>2676</v>
      </c>
      <c r="C5" s="222" t="s">
        <v>2678</v>
      </c>
      <c r="D5" s="223" t="s">
        <v>2686</v>
      </c>
      <c r="E5" s="224" t="s">
        <v>2679</v>
      </c>
    </row>
    <row r="6" spans="1:5" ht="14.25">
      <c r="A6" s="217">
        <v>1</v>
      </c>
      <c r="B6" s="204" t="s">
        <v>2339</v>
      </c>
      <c r="C6" s="242"/>
      <c r="D6" s="204">
        <v>277.075</v>
      </c>
      <c r="E6" s="218">
        <f>SUM(C6*D6)</f>
        <v>0</v>
      </c>
    </row>
    <row r="7" spans="1:5" ht="19.5" customHeight="1" thickBot="1">
      <c r="A7" s="444" t="s">
        <v>2680</v>
      </c>
      <c r="B7" s="445"/>
      <c r="C7" s="445"/>
      <c r="D7" s="284">
        <v>277.075</v>
      </c>
      <c r="E7" s="285">
        <f>SUM(E6)</f>
        <v>0</v>
      </c>
    </row>
    <row r="8" spans="1:5" ht="15" customHeight="1" thickBot="1">
      <c r="A8" s="235"/>
      <c r="B8" s="214"/>
      <c r="C8" s="215"/>
      <c r="D8" s="216"/>
      <c r="E8" s="236"/>
    </row>
    <row r="9" spans="1:5" ht="24.75" customHeight="1">
      <c r="A9" s="434" t="s">
        <v>2694</v>
      </c>
      <c r="B9" s="435"/>
      <c r="C9" s="435"/>
      <c r="D9" s="435"/>
      <c r="E9" s="436"/>
    </row>
    <row r="10" spans="1:5" ht="30">
      <c r="A10" s="226" t="s">
        <v>2675</v>
      </c>
      <c r="B10" s="227" t="s">
        <v>2676</v>
      </c>
      <c r="C10" s="221" t="s">
        <v>2678</v>
      </c>
      <c r="D10" s="223" t="s">
        <v>2686</v>
      </c>
      <c r="E10" s="225" t="s">
        <v>2679</v>
      </c>
    </row>
    <row r="11" spans="1:5" ht="14.25">
      <c r="A11" s="217">
        <v>1</v>
      </c>
      <c r="B11" s="204" t="s">
        <v>2352</v>
      </c>
      <c r="C11" s="242"/>
      <c r="D11" s="205">
        <v>59.592</v>
      </c>
      <c r="E11" s="218">
        <f>SUM(C11*D11)</f>
        <v>0</v>
      </c>
    </row>
    <row r="12" spans="1:5" ht="14.25">
      <c r="A12" s="217">
        <v>2</v>
      </c>
      <c r="B12" s="204" t="s">
        <v>2351</v>
      </c>
      <c r="C12" s="242"/>
      <c r="D12" s="205">
        <v>43.734</v>
      </c>
      <c r="E12" s="218">
        <f aca="true" t="shared" si="0" ref="E12:E25">SUM(C12*D12)</f>
        <v>0</v>
      </c>
    </row>
    <row r="13" spans="1:5" ht="14.25">
      <c r="A13" s="217">
        <v>3</v>
      </c>
      <c r="B13" s="204" t="s">
        <v>2350</v>
      </c>
      <c r="C13" s="242"/>
      <c r="D13" s="205">
        <v>4.501</v>
      </c>
      <c r="E13" s="218">
        <f t="shared" si="0"/>
        <v>0</v>
      </c>
    </row>
    <row r="14" spans="1:5" ht="14.25">
      <c r="A14" s="217">
        <v>4</v>
      </c>
      <c r="B14" s="204" t="s">
        <v>2349</v>
      </c>
      <c r="C14" s="242"/>
      <c r="D14" s="205">
        <v>121.128</v>
      </c>
      <c r="E14" s="218">
        <f t="shared" si="0"/>
        <v>0</v>
      </c>
    </row>
    <row r="15" spans="1:5" ht="14.25">
      <c r="A15" s="217">
        <v>5</v>
      </c>
      <c r="B15" s="204" t="s">
        <v>2348</v>
      </c>
      <c r="C15" s="242"/>
      <c r="D15" s="205">
        <v>3.772</v>
      </c>
      <c r="E15" s="218">
        <f t="shared" si="0"/>
        <v>0</v>
      </c>
    </row>
    <row r="16" spans="1:5" ht="14.25">
      <c r="A16" s="217">
        <v>6</v>
      </c>
      <c r="B16" s="204" t="s">
        <v>2347</v>
      </c>
      <c r="C16" s="242"/>
      <c r="D16" s="205">
        <v>13.208</v>
      </c>
      <c r="E16" s="218">
        <f>SUM(C16*D16)</f>
        <v>0</v>
      </c>
    </row>
    <row r="17" spans="1:5" ht="14.25">
      <c r="A17" s="217">
        <v>7</v>
      </c>
      <c r="B17" s="204" t="s">
        <v>2688</v>
      </c>
      <c r="C17" s="242"/>
      <c r="D17" s="205">
        <v>84.40432</v>
      </c>
      <c r="E17" s="218">
        <f t="shared" si="0"/>
        <v>0</v>
      </c>
    </row>
    <row r="18" spans="1:5" ht="14.25">
      <c r="A18" s="217">
        <v>8</v>
      </c>
      <c r="B18" s="204" t="s">
        <v>2687</v>
      </c>
      <c r="C18" s="242"/>
      <c r="D18" s="205">
        <v>98.63</v>
      </c>
      <c r="E18" s="218">
        <f t="shared" si="0"/>
        <v>0</v>
      </c>
    </row>
    <row r="19" spans="1:5" ht="14.25">
      <c r="A19" s="217">
        <v>9</v>
      </c>
      <c r="B19" s="204" t="s">
        <v>2346</v>
      </c>
      <c r="C19" s="242"/>
      <c r="D19" s="205">
        <v>93.981</v>
      </c>
      <c r="E19" s="218">
        <f t="shared" si="0"/>
        <v>0</v>
      </c>
    </row>
    <row r="20" spans="1:5" ht="14.25">
      <c r="A20" s="217">
        <v>10</v>
      </c>
      <c r="B20" s="204" t="s">
        <v>2345</v>
      </c>
      <c r="C20" s="242"/>
      <c r="D20" s="205">
        <v>69.701</v>
      </c>
      <c r="E20" s="218">
        <f t="shared" si="0"/>
        <v>0</v>
      </c>
    </row>
    <row r="21" spans="1:5" ht="14.25">
      <c r="A21" s="217">
        <v>11</v>
      </c>
      <c r="B21" s="204" t="s">
        <v>2344</v>
      </c>
      <c r="C21" s="242"/>
      <c r="D21" s="205">
        <v>51.62</v>
      </c>
      <c r="E21" s="218">
        <f t="shared" si="0"/>
        <v>0</v>
      </c>
    </row>
    <row r="22" spans="1:5" ht="14.25">
      <c r="A22" s="217">
        <v>12</v>
      </c>
      <c r="B22" s="204" t="s">
        <v>2343</v>
      </c>
      <c r="C22" s="242"/>
      <c r="D22" s="205">
        <v>32.822</v>
      </c>
      <c r="E22" s="218">
        <f t="shared" si="0"/>
        <v>0</v>
      </c>
    </row>
    <row r="23" spans="1:5" ht="14.25">
      <c r="A23" s="217">
        <v>13</v>
      </c>
      <c r="B23" s="204" t="s">
        <v>2342</v>
      </c>
      <c r="C23" s="242"/>
      <c r="D23" s="205">
        <v>146.243</v>
      </c>
      <c r="E23" s="218">
        <f t="shared" si="0"/>
        <v>0</v>
      </c>
    </row>
    <row r="24" spans="1:5" ht="14.25">
      <c r="A24" s="217">
        <v>14</v>
      </c>
      <c r="B24" s="204" t="s">
        <v>2341</v>
      </c>
      <c r="C24" s="242"/>
      <c r="D24" s="205">
        <v>118.551</v>
      </c>
      <c r="E24" s="218">
        <f t="shared" si="0"/>
        <v>0</v>
      </c>
    </row>
    <row r="25" spans="1:5" ht="14.25">
      <c r="A25" s="217">
        <v>15</v>
      </c>
      <c r="B25" s="204" t="s">
        <v>2340</v>
      </c>
      <c r="C25" s="242"/>
      <c r="D25" s="205">
        <v>51.655</v>
      </c>
      <c r="E25" s="218">
        <f t="shared" si="0"/>
        <v>0</v>
      </c>
    </row>
    <row r="26" spans="1:5" ht="19.5" customHeight="1" thickBot="1">
      <c r="A26" s="449" t="s">
        <v>2681</v>
      </c>
      <c r="B26" s="450"/>
      <c r="C26" s="450"/>
      <c r="D26" s="286">
        <f>SUM(D11:D25)</f>
        <v>993.5423199999999</v>
      </c>
      <c r="E26" s="287">
        <f>SUM(E11:E25)</f>
        <v>0</v>
      </c>
    </row>
    <row r="27" spans="1:5" ht="15" customHeight="1" thickBot="1">
      <c r="A27" s="237"/>
      <c r="B27" s="212"/>
      <c r="C27" s="238"/>
      <c r="D27" s="213"/>
      <c r="E27" s="236"/>
    </row>
    <row r="28" spans="1:5" ht="24.75" customHeight="1">
      <c r="A28" s="428" t="s">
        <v>2693</v>
      </c>
      <c r="B28" s="429"/>
      <c r="C28" s="429"/>
      <c r="D28" s="429"/>
      <c r="E28" s="430"/>
    </row>
    <row r="29" spans="1:5" ht="30">
      <c r="A29" s="226" t="s">
        <v>2675</v>
      </c>
      <c r="B29" s="227" t="s">
        <v>2676</v>
      </c>
      <c r="C29" s="228" t="s">
        <v>2678</v>
      </c>
      <c r="D29" s="223" t="s">
        <v>2677</v>
      </c>
      <c r="E29" s="229" t="s">
        <v>2679</v>
      </c>
    </row>
    <row r="30" spans="1:5" ht="14.25">
      <c r="A30" s="231">
        <v>1</v>
      </c>
      <c r="B30" s="232" t="s">
        <v>2682</v>
      </c>
      <c r="C30" s="240"/>
      <c r="D30" s="211">
        <v>277.075</v>
      </c>
      <c r="E30" s="218">
        <f>SUM(C30*D30)</f>
        <v>0</v>
      </c>
    </row>
    <row r="31" spans="1:5" ht="14.25">
      <c r="A31" s="231">
        <v>2</v>
      </c>
      <c r="B31" s="233" t="s">
        <v>2683</v>
      </c>
      <c r="C31" s="240"/>
      <c r="D31" s="213">
        <v>993.54232</v>
      </c>
      <c r="E31" s="218">
        <f>SUM(C31*D31)</f>
        <v>0</v>
      </c>
    </row>
    <row r="32" spans="1:5" ht="30" customHeight="1">
      <c r="A32" s="231">
        <v>3</v>
      </c>
      <c r="B32" s="234" t="s">
        <v>2695</v>
      </c>
      <c r="C32" s="241"/>
      <c r="D32" s="239">
        <v>50</v>
      </c>
      <c r="E32" s="220">
        <f>SUM(C32*D32)</f>
        <v>0</v>
      </c>
    </row>
    <row r="33" spans="1:5" ht="18" customHeight="1" thickBot="1">
      <c r="A33" s="451" t="s">
        <v>2684</v>
      </c>
      <c r="B33" s="452"/>
      <c r="C33" s="452"/>
      <c r="D33" s="230">
        <f>SUM(D30:D32)</f>
        <v>1320.61732</v>
      </c>
      <c r="E33" s="219">
        <f>SUM(E30:E32)</f>
        <v>0</v>
      </c>
    </row>
    <row r="34" spans="1:5" ht="30" customHeight="1" thickBot="1">
      <c r="A34" s="446" t="s">
        <v>2685</v>
      </c>
      <c r="B34" s="447"/>
      <c r="C34" s="447"/>
      <c r="D34" s="448"/>
      <c r="E34" s="288">
        <f>SUM(E7+E26+E33)</f>
        <v>0</v>
      </c>
    </row>
    <row r="35" spans="1:5" ht="42" customHeight="1">
      <c r="A35" s="437" t="s">
        <v>2698</v>
      </c>
      <c r="B35" s="440" t="s">
        <v>2696</v>
      </c>
      <c r="C35" s="440"/>
      <c r="D35" s="440"/>
      <c r="E35" s="441"/>
    </row>
    <row r="36" spans="1:5" ht="42" customHeight="1" thickBot="1">
      <c r="A36" s="438"/>
      <c r="B36" s="442" t="s">
        <v>2697</v>
      </c>
      <c r="C36" s="442"/>
      <c r="D36" s="442"/>
      <c r="E36" s="443"/>
    </row>
    <row r="37" spans="1:5" ht="43.5" customHeight="1" thickBot="1">
      <c r="A37" s="439"/>
      <c r="B37" s="442" t="s">
        <v>2699</v>
      </c>
      <c r="C37" s="442"/>
      <c r="D37" s="442"/>
      <c r="E37" s="443"/>
    </row>
    <row r="45" ht="15">
      <c r="B45" s="243"/>
    </row>
  </sheetData>
  <sheetProtection password="CC0B" sheet="1"/>
  <mergeCells count="14">
    <mergeCell ref="A35:A37"/>
    <mergeCell ref="B35:E35"/>
    <mergeCell ref="B37:E37"/>
    <mergeCell ref="B36:E36"/>
    <mergeCell ref="A7:C7"/>
    <mergeCell ref="A34:D34"/>
    <mergeCell ref="A26:C26"/>
    <mergeCell ref="A33:C33"/>
    <mergeCell ref="A1:E1"/>
    <mergeCell ref="A2:E2"/>
    <mergeCell ref="A3:E3"/>
    <mergeCell ref="A28:E28"/>
    <mergeCell ref="A4:E4"/>
    <mergeCell ref="A9:E9"/>
  </mergeCells>
  <printOptions horizontalCentered="1" verticalCentered="1"/>
  <pageMargins left="0" right="0" top="0.75" bottom="0.75" header="0.3" footer="0.3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8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46.57421875" defaultRowHeight="12.75"/>
  <cols>
    <col min="1" max="1" width="63.00390625" style="62" customWidth="1"/>
    <col min="2" max="2" width="43.28125" style="62" customWidth="1"/>
    <col min="3" max="3" width="50.421875" style="62" bestFit="1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69" t="s">
        <v>315</v>
      </c>
      <c r="B1" s="470"/>
      <c r="C1" s="470"/>
      <c r="D1" s="470"/>
      <c r="E1" s="470"/>
      <c r="F1" s="470"/>
      <c r="G1" s="471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347" t="s">
        <v>29</v>
      </c>
      <c r="B3" s="345"/>
      <c r="C3" s="345"/>
      <c r="D3" s="153"/>
      <c r="E3" s="346"/>
      <c r="F3" s="346"/>
      <c r="G3" s="348"/>
    </row>
    <row r="4" spans="1:7" s="4" customFormat="1" ht="26.25" customHeight="1">
      <c r="A4" s="339" t="s">
        <v>30</v>
      </c>
      <c r="B4" s="33" t="s">
        <v>16</v>
      </c>
      <c r="C4" s="33" t="s">
        <v>31</v>
      </c>
      <c r="D4" s="40"/>
      <c r="E4" s="182"/>
      <c r="F4" s="182">
        <v>0.36</v>
      </c>
      <c r="G4" s="349"/>
    </row>
    <row r="5" spans="1:7" s="4" customFormat="1" ht="26.25" customHeight="1">
      <c r="A5" s="339" t="s">
        <v>32</v>
      </c>
      <c r="B5" s="33" t="s">
        <v>33</v>
      </c>
      <c r="C5" s="33" t="s">
        <v>34</v>
      </c>
      <c r="D5" s="40"/>
      <c r="E5" s="182"/>
      <c r="F5" s="182">
        <v>0.88</v>
      </c>
      <c r="G5" s="349"/>
    </row>
    <row r="6" spans="1:7" s="4" customFormat="1" ht="26.25" customHeight="1">
      <c r="A6" s="339" t="s">
        <v>33</v>
      </c>
      <c r="B6" s="33" t="s">
        <v>16</v>
      </c>
      <c r="C6" s="33" t="s">
        <v>34</v>
      </c>
      <c r="D6" s="40"/>
      <c r="E6" s="182">
        <v>0.54</v>
      </c>
      <c r="F6" s="182">
        <v>1.26</v>
      </c>
      <c r="G6" s="349"/>
    </row>
    <row r="7" spans="1:7" s="4" customFormat="1" ht="26.25" customHeight="1">
      <c r="A7" s="339" t="s">
        <v>37</v>
      </c>
      <c r="B7" s="33" t="s">
        <v>33</v>
      </c>
      <c r="C7" s="33" t="s">
        <v>30</v>
      </c>
      <c r="D7" s="40"/>
      <c r="E7" s="182"/>
      <c r="F7" s="182">
        <v>0.14</v>
      </c>
      <c r="G7" s="349"/>
    </row>
    <row r="8" spans="1:7" s="4" customFormat="1" ht="26.25" customHeight="1">
      <c r="A8" s="339" t="s">
        <v>31</v>
      </c>
      <c r="B8" s="33" t="s">
        <v>37</v>
      </c>
      <c r="C8" s="33" t="s">
        <v>38</v>
      </c>
      <c r="D8" s="40"/>
      <c r="E8" s="182"/>
      <c r="F8" s="182">
        <v>0.4</v>
      </c>
      <c r="G8" s="349"/>
    </row>
    <row r="9" spans="1:7" s="4" customFormat="1" ht="26.25" customHeight="1">
      <c r="A9" s="339" t="s">
        <v>38</v>
      </c>
      <c r="B9" s="33" t="s">
        <v>38</v>
      </c>
      <c r="C9" s="33" t="s">
        <v>34</v>
      </c>
      <c r="D9" s="40"/>
      <c r="E9" s="182"/>
      <c r="F9" s="182">
        <v>0.62</v>
      </c>
      <c r="G9" s="349"/>
    </row>
    <row r="10" spans="1:7" s="4" customFormat="1" ht="26.25" customHeight="1">
      <c r="A10" s="339" t="s">
        <v>31</v>
      </c>
      <c r="B10" s="33" t="s">
        <v>30</v>
      </c>
      <c r="C10" s="33" t="s">
        <v>18</v>
      </c>
      <c r="D10" s="40"/>
      <c r="E10" s="182"/>
      <c r="F10" s="182">
        <v>0.56</v>
      </c>
      <c r="G10" s="349"/>
    </row>
    <row r="11" spans="1:7" s="4" customFormat="1" ht="26.25" customHeight="1">
      <c r="A11" s="339" t="s">
        <v>38</v>
      </c>
      <c r="B11" s="33" t="s">
        <v>33</v>
      </c>
      <c r="C11" s="33" t="s">
        <v>34</v>
      </c>
      <c r="D11" s="40"/>
      <c r="E11" s="182">
        <v>0.04</v>
      </c>
      <c r="F11" s="182">
        <v>0.18</v>
      </c>
      <c r="G11" s="349"/>
    </row>
    <row r="12" spans="1:7" s="4" customFormat="1" ht="26.25" customHeight="1">
      <c r="A12" s="339" t="s">
        <v>39</v>
      </c>
      <c r="B12" s="33" t="s">
        <v>38</v>
      </c>
      <c r="C12" s="33" t="s">
        <v>33</v>
      </c>
      <c r="D12" s="40"/>
      <c r="E12" s="182"/>
      <c r="F12" s="182">
        <v>0.74</v>
      </c>
      <c r="G12" s="349"/>
    </row>
    <row r="13" spans="1:7" s="4" customFormat="1" ht="26.25" customHeight="1">
      <c r="A13" s="339" t="s">
        <v>1593</v>
      </c>
      <c r="B13" s="33" t="s">
        <v>33</v>
      </c>
      <c r="C13" s="33" t="s">
        <v>40</v>
      </c>
      <c r="D13" s="40"/>
      <c r="E13" s="182"/>
      <c r="F13" s="182">
        <v>0.8</v>
      </c>
      <c r="G13" s="349"/>
    </row>
    <row r="14" spans="1:7" s="4" customFormat="1" ht="26.25" customHeight="1">
      <c r="A14" s="339" t="s">
        <v>1594</v>
      </c>
      <c r="B14" s="33" t="s">
        <v>1595</v>
      </c>
      <c r="C14" s="33" t="s">
        <v>40</v>
      </c>
      <c r="D14" s="40"/>
      <c r="E14" s="182"/>
      <c r="F14" s="182">
        <v>0.64</v>
      </c>
      <c r="G14" s="349"/>
    </row>
    <row r="15" spans="1:7" s="4" customFormat="1" ht="26.25" customHeight="1">
      <c r="A15" s="339" t="s">
        <v>35</v>
      </c>
      <c r="B15" s="33" t="s">
        <v>33</v>
      </c>
      <c r="C15" s="33" t="s">
        <v>36</v>
      </c>
      <c r="D15" s="40"/>
      <c r="E15" s="182"/>
      <c r="F15" s="182">
        <v>1</v>
      </c>
      <c r="G15" s="349"/>
    </row>
    <row r="16" spans="1:7" s="4" customFormat="1" ht="26.25" customHeight="1">
      <c r="A16" s="339" t="s">
        <v>43</v>
      </c>
      <c r="B16" s="33" t="s">
        <v>18</v>
      </c>
      <c r="C16" s="33" t="s">
        <v>34</v>
      </c>
      <c r="D16" s="40"/>
      <c r="E16" s="182"/>
      <c r="F16" s="182">
        <v>0.9</v>
      </c>
      <c r="G16" s="349"/>
    </row>
    <row r="17" spans="1:7" s="4" customFormat="1" ht="26.25" customHeight="1">
      <c r="A17" s="339" t="s">
        <v>42</v>
      </c>
      <c r="B17" s="33" t="s">
        <v>43</v>
      </c>
      <c r="C17" s="33" t="s">
        <v>40</v>
      </c>
      <c r="D17" s="40"/>
      <c r="E17" s="182"/>
      <c r="F17" s="182">
        <v>0.2</v>
      </c>
      <c r="G17" s="349"/>
    </row>
    <row r="18" spans="1:7" s="4" customFormat="1" ht="26.25" customHeight="1">
      <c r="A18" s="339" t="s">
        <v>44</v>
      </c>
      <c r="B18" s="33" t="s">
        <v>41</v>
      </c>
      <c r="C18" s="33" t="s">
        <v>43</v>
      </c>
      <c r="D18" s="40"/>
      <c r="E18" s="182"/>
      <c r="F18" s="182">
        <v>0.26</v>
      </c>
      <c r="G18" s="349"/>
    </row>
    <row r="19" spans="1:7" s="3" customFormat="1" ht="26.25" customHeight="1">
      <c r="A19" s="339" t="s">
        <v>36</v>
      </c>
      <c r="B19" s="33" t="s">
        <v>18</v>
      </c>
      <c r="C19" s="33" t="s">
        <v>31</v>
      </c>
      <c r="D19" s="40"/>
      <c r="E19" s="182"/>
      <c r="F19" s="182">
        <v>0.74</v>
      </c>
      <c r="G19" s="349"/>
    </row>
    <row r="20" spans="1:7" s="4" customFormat="1" ht="26.25" customHeight="1">
      <c r="A20" s="339" t="s">
        <v>41</v>
      </c>
      <c r="B20" s="33" t="s">
        <v>18</v>
      </c>
      <c r="C20" s="33" t="s">
        <v>34</v>
      </c>
      <c r="D20" s="40"/>
      <c r="E20" s="182"/>
      <c r="F20" s="182">
        <v>0.82</v>
      </c>
      <c r="G20" s="349"/>
    </row>
    <row r="21" spans="1:7" s="4" customFormat="1" ht="26.25" customHeight="1">
      <c r="A21" s="339" t="s">
        <v>269</v>
      </c>
      <c r="B21" s="33" t="s">
        <v>41</v>
      </c>
      <c r="C21" s="33" t="s">
        <v>33</v>
      </c>
      <c r="D21" s="40"/>
      <c r="E21" s="182"/>
      <c r="F21" s="182">
        <v>0.02</v>
      </c>
      <c r="G21" s="349"/>
    </row>
    <row r="22" spans="1:7" s="4" customFormat="1" ht="26.25" customHeight="1">
      <c r="A22" s="339" t="s">
        <v>45</v>
      </c>
      <c r="B22" s="33" t="s">
        <v>34</v>
      </c>
      <c r="C22" s="33" t="s">
        <v>46</v>
      </c>
      <c r="D22" s="40"/>
      <c r="E22" s="182"/>
      <c r="F22" s="182">
        <v>0.32</v>
      </c>
      <c r="G22" s="349"/>
    </row>
    <row r="23" spans="1:7" s="4" customFormat="1" ht="26.25" customHeight="1">
      <c r="A23" s="339" t="s">
        <v>47</v>
      </c>
      <c r="B23" s="33" t="s">
        <v>45</v>
      </c>
      <c r="C23" s="33" t="s">
        <v>361</v>
      </c>
      <c r="D23" s="40"/>
      <c r="E23" s="182"/>
      <c r="F23" s="182">
        <v>0.14</v>
      </c>
      <c r="G23" s="349"/>
    </row>
    <row r="24" spans="1:7" s="4" customFormat="1" ht="26.25" customHeight="1">
      <c r="A24" s="339" t="s">
        <v>45</v>
      </c>
      <c r="B24" s="33" t="s">
        <v>18</v>
      </c>
      <c r="C24" s="33" t="s">
        <v>1197</v>
      </c>
      <c r="D24" s="40"/>
      <c r="E24" s="182"/>
      <c r="F24" s="182">
        <v>0.28</v>
      </c>
      <c r="G24" s="349"/>
    </row>
    <row r="25" spans="1:7" s="4" customFormat="1" ht="26.25" customHeight="1">
      <c r="A25" s="339" t="s">
        <v>679</v>
      </c>
      <c r="B25" s="33" t="s">
        <v>45</v>
      </c>
      <c r="C25" s="33" t="s">
        <v>361</v>
      </c>
      <c r="D25" s="40"/>
      <c r="E25" s="182"/>
      <c r="F25" s="182">
        <v>0.32</v>
      </c>
      <c r="G25" s="349"/>
    </row>
    <row r="26" spans="1:7" s="4" customFormat="1" ht="26.25" customHeight="1">
      <c r="A26" s="339" t="s">
        <v>49</v>
      </c>
      <c r="B26" s="33" t="s">
        <v>18</v>
      </c>
      <c r="C26" s="33" t="s">
        <v>361</v>
      </c>
      <c r="D26" s="40"/>
      <c r="E26" s="182"/>
      <c r="F26" s="182">
        <v>0.2</v>
      </c>
      <c r="G26" s="349"/>
    </row>
    <row r="27" spans="1:7" s="3" customFormat="1" ht="26.25" customHeight="1">
      <c r="A27" s="339" t="s">
        <v>50</v>
      </c>
      <c r="B27" s="33" t="s">
        <v>18</v>
      </c>
      <c r="C27" s="33" t="s">
        <v>361</v>
      </c>
      <c r="D27" s="40"/>
      <c r="E27" s="182"/>
      <c r="F27" s="182">
        <v>0.18</v>
      </c>
      <c r="G27" s="349"/>
    </row>
    <row r="28" spans="1:7" s="5" customFormat="1" ht="26.25" customHeight="1">
      <c r="A28" s="339" t="s">
        <v>53</v>
      </c>
      <c r="B28" s="33" t="s">
        <v>18</v>
      </c>
      <c r="C28" s="33" t="s">
        <v>54</v>
      </c>
      <c r="D28" s="40"/>
      <c r="E28" s="182">
        <v>0.05</v>
      </c>
      <c r="F28" s="182">
        <v>0.5</v>
      </c>
      <c r="G28" s="349"/>
    </row>
    <row r="29" spans="1:7" s="4" customFormat="1" ht="26.25" customHeight="1">
      <c r="A29" s="339" t="s">
        <v>51</v>
      </c>
      <c r="B29" s="33" t="s">
        <v>18</v>
      </c>
      <c r="C29" s="33" t="s">
        <v>52</v>
      </c>
      <c r="D29" s="40"/>
      <c r="E29" s="182"/>
      <c r="F29" s="182">
        <v>0.44</v>
      </c>
      <c r="G29" s="349"/>
    </row>
    <row r="30" spans="1:7" s="4" customFormat="1" ht="26.25" customHeight="1">
      <c r="A30" s="339" t="s">
        <v>52</v>
      </c>
      <c r="B30" s="33" t="s">
        <v>51</v>
      </c>
      <c r="C30" s="33" t="s">
        <v>361</v>
      </c>
      <c r="D30" s="40"/>
      <c r="E30" s="182"/>
      <c r="F30" s="182">
        <v>0.24</v>
      </c>
      <c r="G30" s="349"/>
    </row>
    <row r="31" spans="1:7" s="4" customFormat="1" ht="26.25" customHeight="1">
      <c r="A31" s="259" t="s">
        <v>1174</v>
      </c>
      <c r="B31" s="49"/>
      <c r="C31" s="49"/>
      <c r="D31" s="30"/>
      <c r="E31" s="48">
        <f>SUM(E6,E11,E28)</f>
        <v>0.6300000000000001</v>
      </c>
      <c r="F31" s="48">
        <f>SUM(F4:F30)</f>
        <v>13.139999999999999</v>
      </c>
      <c r="G31" s="350">
        <f>SUM(E31,F31)</f>
        <v>13.77</v>
      </c>
    </row>
    <row r="32" spans="1:7" s="4" customFormat="1" ht="26.25" customHeight="1">
      <c r="A32" s="341" t="s">
        <v>55</v>
      </c>
      <c r="B32" s="33"/>
      <c r="C32" s="33"/>
      <c r="D32" s="40"/>
      <c r="E32" s="182"/>
      <c r="F32" s="182"/>
      <c r="G32" s="349"/>
    </row>
    <row r="33" spans="1:7" s="4" customFormat="1" ht="26.25" customHeight="1">
      <c r="A33" s="339" t="s">
        <v>19</v>
      </c>
      <c r="B33" s="33" t="s">
        <v>56</v>
      </c>
      <c r="C33" s="33" t="s">
        <v>57</v>
      </c>
      <c r="D33" s="40"/>
      <c r="E33" s="182"/>
      <c r="F33" s="182">
        <v>0.38</v>
      </c>
      <c r="G33" s="349"/>
    </row>
    <row r="34" spans="1:7" s="4" customFormat="1" ht="26.25" customHeight="1">
      <c r="A34" s="339" t="s">
        <v>57</v>
      </c>
      <c r="B34" s="33" t="s">
        <v>19</v>
      </c>
      <c r="C34" s="33" t="s">
        <v>58</v>
      </c>
      <c r="D34" s="40"/>
      <c r="E34" s="182"/>
      <c r="F34" s="182">
        <v>0.12</v>
      </c>
      <c r="G34" s="349"/>
    </row>
    <row r="35" spans="1:7" s="4" customFormat="1" ht="26.25" customHeight="1">
      <c r="A35" s="339" t="s">
        <v>58</v>
      </c>
      <c r="B35" s="33" t="s">
        <v>57</v>
      </c>
      <c r="C35" s="33" t="s">
        <v>59</v>
      </c>
      <c r="D35" s="40"/>
      <c r="E35" s="182"/>
      <c r="F35" s="182">
        <v>0.3</v>
      </c>
      <c r="G35" s="349"/>
    </row>
    <row r="36" spans="1:7" s="3" customFormat="1" ht="26.25" customHeight="1">
      <c r="A36" s="339" t="s">
        <v>59</v>
      </c>
      <c r="B36" s="33" t="s">
        <v>58</v>
      </c>
      <c r="C36" s="33" t="s">
        <v>19</v>
      </c>
      <c r="D36" s="40"/>
      <c r="E36" s="182"/>
      <c r="F36" s="182">
        <v>0.12</v>
      </c>
      <c r="G36" s="349"/>
    </row>
    <row r="37" spans="1:7" s="103" customFormat="1" ht="26.25" customHeight="1">
      <c r="A37" s="339" t="s">
        <v>60</v>
      </c>
      <c r="B37" s="33" t="s">
        <v>19</v>
      </c>
      <c r="C37" s="33" t="s">
        <v>1197</v>
      </c>
      <c r="D37" s="40"/>
      <c r="E37" s="182"/>
      <c r="F37" s="182">
        <v>0.02</v>
      </c>
      <c r="G37" s="349"/>
    </row>
    <row r="38" spans="1:7" s="43" customFormat="1" ht="26.25" customHeight="1">
      <c r="A38" s="339" t="s">
        <v>60</v>
      </c>
      <c r="B38" s="33" t="s">
        <v>61</v>
      </c>
      <c r="C38" s="33" t="s">
        <v>34</v>
      </c>
      <c r="D38" s="40"/>
      <c r="E38" s="182"/>
      <c r="F38" s="182">
        <v>0.46</v>
      </c>
      <c r="G38" s="349"/>
    </row>
    <row r="39" spans="1:7" s="43" customFormat="1" ht="26.25" customHeight="1">
      <c r="A39" s="339" t="s">
        <v>62</v>
      </c>
      <c r="B39" s="33" t="s">
        <v>60</v>
      </c>
      <c r="C39" s="33" t="s">
        <v>63</v>
      </c>
      <c r="D39" s="40"/>
      <c r="E39" s="182"/>
      <c r="F39" s="182">
        <v>0.18</v>
      </c>
      <c r="G39" s="349"/>
    </row>
    <row r="40" spans="1:7" s="43" customFormat="1" ht="26.25" customHeight="1">
      <c r="A40" s="339" t="s">
        <v>63</v>
      </c>
      <c r="B40" s="33" t="s">
        <v>62</v>
      </c>
      <c r="C40" s="33" t="s">
        <v>34</v>
      </c>
      <c r="D40" s="40"/>
      <c r="E40" s="182"/>
      <c r="F40" s="182">
        <v>0.44</v>
      </c>
      <c r="G40" s="349"/>
    </row>
    <row r="41" spans="1:7" s="43" customFormat="1" ht="26.25" customHeight="1">
      <c r="A41" s="339" t="s">
        <v>57</v>
      </c>
      <c r="B41" s="33" t="s">
        <v>62</v>
      </c>
      <c r="C41" s="33" t="s">
        <v>34</v>
      </c>
      <c r="D41" s="40"/>
      <c r="E41" s="182"/>
      <c r="F41" s="182">
        <v>0.44</v>
      </c>
      <c r="G41" s="349"/>
    </row>
    <row r="42" spans="1:7" s="43" customFormat="1" ht="26.25" customHeight="1">
      <c r="A42" s="259" t="s">
        <v>1174</v>
      </c>
      <c r="B42" s="49"/>
      <c r="C42" s="49"/>
      <c r="D42" s="30"/>
      <c r="E42" s="48">
        <f>SUM(0)</f>
        <v>0</v>
      </c>
      <c r="F42" s="48">
        <f>SUM(F33:F41)</f>
        <v>2.46</v>
      </c>
      <c r="G42" s="350">
        <f>SUM(E42,F42)</f>
        <v>2.46</v>
      </c>
    </row>
    <row r="43" spans="1:7" s="43" customFormat="1" ht="26.25" customHeight="1">
      <c r="A43" s="341" t="s">
        <v>1191</v>
      </c>
      <c r="B43" s="33"/>
      <c r="C43" s="33"/>
      <c r="D43" s="40"/>
      <c r="E43" s="182"/>
      <c r="F43" s="182"/>
      <c r="G43" s="349"/>
    </row>
    <row r="44" spans="1:7" s="43" customFormat="1" ht="26.25" customHeight="1">
      <c r="A44" s="339" t="s">
        <v>1660</v>
      </c>
      <c r="B44" s="33" t="s">
        <v>1661</v>
      </c>
      <c r="C44" s="33" t="s">
        <v>1197</v>
      </c>
      <c r="D44" s="40"/>
      <c r="E44" s="182"/>
      <c r="F44" s="182">
        <v>0.08</v>
      </c>
      <c r="G44" s="349"/>
    </row>
    <row r="45" spans="1:7" s="43" customFormat="1" ht="26.25" customHeight="1">
      <c r="A45" s="339" t="s">
        <v>1307</v>
      </c>
      <c r="B45" s="33" t="s">
        <v>34</v>
      </c>
      <c r="C45" s="33" t="s">
        <v>34</v>
      </c>
      <c r="D45" s="40"/>
      <c r="E45" s="182"/>
      <c r="F45" s="182">
        <v>0.48</v>
      </c>
      <c r="G45" s="349"/>
    </row>
    <row r="46" spans="1:7" s="43" customFormat="1" ht="26.25" customHeight="1">
      <c r="A46" s="259" t="s">
        <v>1174</v>
      </c>
      <c r="B46" s="49"/>
      <c r="C46" s="49"/>
      <c r="D46" s="30"/>
      <c r="E46" s="48">
        <f>SUM(0)</f>
        <v>0</v>
      </c>
      <c r="F46" s="48">
        <f>SUM(F44:F45)</f>
        <v>0.5599999999999999</v>
      </c>
      <c r="G46" s="350">
        <f>SUM(E46,F46)</f>
        <v>0.5599999999999999</v>
      </c>
    </row>
    <row r="47" spans="1:7" s="43" customFormat="1" ht="26.25" customHeight="1">
      <c r="A47" s="341" t="s">
        <v>64</v>
      </c>
      <c r="B47" s="49"/>
      <c r="C47" s="49"/>
      <c r="D47" s="30"/>
      <c r="E47" s="183"/>
      <c r="F47" s="183"/>
      <c r="G47" s="351"/>
    </row>
    <row r="48" spans="1:7" s="43" customFormat="1" ht="26.25" customHeight="1">
      <c r="A48" s="339" t="s">
        <v>65</v>
      </c>
      <c r="B48" s="33" t="s">
        <v>66</v>
      </c>
      <c r="C48" s="33" t="s">
        <v>361</v>
      </c>
      <c r="D48" s="40"/>
      <c r="E48" s="182">
        <v>0.17</v>
      </c>
      <c r="F48" s="182">
        <v>1.38</v>
      </c>
      <c r="G48" s="349"/>
    </row>
    <row r="49" spans="1:7" s="43" customFormat="1" ht="26.25" customHeight="1">
      <c r="A49" s="339" t="s">
        <v>67</v>
      </c>
      <c r="B49" s="33" t="s">
        <v>65</v>
      </c>
      <c r="C49" s="33" t="s">
        <v>361</v>
      </c>
      <c r="D49" s="40"/>
      <c r="E49" s="182"/>
      <c r="F49" s="182">
        <v>0.8</v>
      </c>
      <c r="G49" s="349"/>
    </row>
    <row r="50" spans="1:7" s="43" customFormat="1" ht="26.25" customHeight="1">
      <c r="A50" s="339" t="s">
        <v>68</v>
      </c>
      <c r="B50" s="33" t="s">
        <v>65</v>
      </c>
      <c r="C50" s="33" t="s">
        <v>361</v>
      </c>
      <c r="D50" s="40"/>
      <c r="E50" s="182"/>
      <c r="F50" s="182">
        <v>0.76</v>
      </c>
      <c r="G50" s="349"/>
    </row>
    <row r="51" spans="1:7" s="43" customFormat="1" ht="26.25" customHeight="1">
      <c r="A51" s="339" t="s">
        <v>69</v>
      </c>
      <c r="B51" s="33" t="s">
        <v>65</v>
      </c>
      <c r="C51" s="33" t="s">
        <v>361</v>
      </c>
      <c r="D51" s="40"/>
      <c r="E51" s="182"/>
      <c r="F51" s="182">
        <v>0.76</v>
      </c>
      <c r="G51" s="349"/>
    </row>
    <row r="52" spans="1:7" s="43" customFormat="1" ht="26.25" customHeight="1">
      <c r="A52" s="259" t="s">
        <v>1174</v>
      </c>
      <c r="B52" s="49"/>
      <c r="C52" s="49"/>
      <c r="D52" s="30"/>
      <c r="E52" s="48">
        <f>SUM(E48)</f>
        <v>0.17</v>
      </c>
      <c r="F52" s="48">
        <f>SUM(F48:F51)</f>
        <v>3.6999999999999993</v>
      </c>
      <c r="G52" s="350">
        <f>SUM(E52,F52)</f>
        <v>3.869999999999999</v>
      </c>
    </row>
    <row r="53" spans="1:7" s="43" customFormat="1" ht="26.25" customHeight="1">
      <c r="A53" s="341" t="s">
        <v>70</v>
      </c>
      <c r="B53" s="33"/>
      <c r="C53" s="33"/>
      <c r="D53" s="40"/>
      <c r="E53" s="182"/>
      <c r="F53" s="182"/>
      <c r="G53" s="349"/>
    </row>
    <row r="54" spans="1:7" s="43" customFormat="1" ht="26.25" customHeight="1">
      <c r="A54" s="339" t="s">
        <v>71</v>
      </c>
      <c r="B54" s="33" t="s">
        <v>56</v>
      </c>
      <c r="C54" s="33" t="s">
        <v>72</v>
      </c>
      <c r="D54" s="40"/>
      <c r="E54" s="182"/>
      <c r="F54" s="182">
        <v>0.58</v>
      </c>
      <c r="G54" s="349"/>
    </row>
    <row r="55" spans="1:7" s="43" customFormat="1" ht="26.25" customHeight="1">
      <c r="A55" s="339" t="s">
        <v>73</v>
      </c>
      <c r="B55" s="33" t="s">
        <v>56</v>
      </c>
      <c r="C55" s="33" t="s">
        <v>72</v>
      </c>
      <c r="D55" s="40"/>
      <c r="E55" s="182">
        <v>0.6</v>
      </c>
      <c r="F55" s="182">
        <v>0.6</v>
      </c>
      <c r="G55" s="349"/>
    </row>
    <row r="56" spans="1:7" s="43" customFormat="1" ht="26.25" customHeight="1">
      <c r="A56" s="259" t="s">
        <v>1174</v>
      </c>
      <c r="B56" s="49"/>
      <c r="C56" s="49"/>
      <c r="D56" s="30"/>
      <c r="E56" s="48">
        <f>SUM(E55)</f>
        <v>0.6</v>
      </c>
      <c r="F56" s="48">
        <f>SUM(F54:F55)</f>
        <v>1.18</v>
      </c>
      <c r="G56" s="350">
        <f>SUM(E56,F56)</f>
        <v>1.7799999999999998</v>
      </c>
    </row>
    <row r="57" spans="1:7" s="43" customFormat="1" ht="26.25" customHeight="1">
      <c r="A57" s="341" t="s">
        <v>79</v>
      </c>
      <c r="B57" s="49"/>
      <c r="C57" s="49"/>
      <c r="D57" s="30"/>
      <c r="E57" s="183"/>
      <c r="F57" s="183"/>
      <c r="G57" s="349"/>
    </row>
    <row r="58" spans="1:7" s="43" customFormat="1" ht="26.25" customHeight="1">
      <c r="A58" s="339" t="s">
        <v>80</v>
      </c>
      <c r="B58" s="33" t="s">
        <v>66</v>
      </c>
      <c r="C58" s="33" t="s">
        <v>270</v>
      </c>
      <c r="D58" s="40"/>
      <c r="E58" s="182">
        <v>0.25</v>
      </c>
      <c r="F58" s="182">
        <v>1.5</v>
      </c>
      <c r="G58" s="349"/>
    </row>
    <row r="59" spans="1:7" s="43" customFormat="1" ht="26.25" customHeight="1">
      <c r="A59" s="259" t="s">
        <v>1174</v>
      </c>
      <c r="B59" s="49"/>
      <c r="C59" s="49"/>
      <c r="D59" s="30"/>
      <c r="E59" s="48">
        <f>SUM(E58)</f>
        <v>0.25</v>
      </c>
      <c r="F59" s="48">
        <f>SUM(F58)</f>
        <v>1.5</v>
      </c>
      <c r="G59" s="350">
        <f>SUM(E59:F59)</f>
        <v>1.75</v>
      </c>
    </row>
    <row r="60" spans="1:7" s="43" customFormat="1" ht="26.25" customHeight="1">
      <c r="A60" s="341" t="s">
        <v>81</v>
      </c>
      <c r="B60" s="33"/>
      <c r="C60" s="33"/>
      <c r="D60" s="40"/>
      <c r="E60" s="182"/>
      <c r="F60" s="182"/>
      <c r="G60" s="349"/>
    </row>
    <row r="61" spans="1:7" s="43" customFormat="1" ht="26.25" customHeight="1">
      <c r="A61" s="339" t="s">
        <v>83</v>
      </c>
      <c r="B61" s="33" t="s">
        <v>66</v>
      </c>
      <c r="C61" s="33" t="s">
        <v>1175</v>
      </c>
      <c r="D61" s="40"/>
      <c r="E61" s="182"/>
      <c r="F61" s="182">
        <v>0.5</v>
      </c>
      <c r="G61" s="349"/>
    </row>
    <row r="62" spans="1:7" s="43" customFormat="1" ht="26.25" customHeight="1">
      <c r="A62" s="339" t="s">
        <v>271</v>
      </c>
      <c r="B62" s="33" t="s">
        <v>1175</v>
      </c>
      <c r="C62" s="33" t="s">
        <v>83</v>
      </c>
      <c r="D62" s="40"/>
      <c r="E62" s="182"/>
      <c r="F62" s="182">
        <v>0.2</v>
      </c>
      <c r="G62" s="349"/>
    </row>
    <row r="63" spans="1:7" s="43" customFormat="1" ht="26.25" customHeight="1">
      <c r="A63" s="339" t="s">
        <v>84</v>
      </c>
      <c r="B63" s="33" t="s">
        <v>85</v>
      </c>
      <c r="C63" s="33" t="s">
        <v>86</v>
      </c>
      <c r="D63" s="40"/>
      <c r="E63" s="182"/>
      <c r="F63" s="182">
        <v>0.42</v>
      </c>
      <c r="G63" s="349"/>
    </row>
    <row r="64" spans="1:7" s="43" customFormat="1" ht="26.25" customHeight="1">
      <c r="A64" s="339" t="s">
        <v>82</v>
      </c>
      <c r="B64" s="33" t="s">
        <v>83</v>
      </c>
      <c r="C64" s="33" t="s">
        <v>84</v>
      </c>
      <c r="D64" s="40"/>
      <c r="E64" s="182"/>
      <c r="F64" s="182">
        <v>0.1</v>
      </c>
      <c r="G64" s="349"/>
    </row>
    <row r="65" spans="1:7" s="43" customFormat="1" ht="26.25" customHeight="1">
      <c r="A65" s="259" t="s">
        <v>1174</v>
      </c>
      <c r="B65" s="49"/>
      <c r="C65" s="49"/>
      <c r="D65" s="30"/>
      <c r="E65" s="48">
        <f>SUM(0)</f>
        <v>0</v>
      </c>
      <c r="F65" s="48">
        <f>SUM(F61:F64)</f>
        <v>1.22</v>
      </c>
      <c r="G65" s="350">
        <f>SUM(E65,F65)</f>
        <v>1.22</v>
      </c>
    </row>
    <row r="66" spans="1:7" s="43" customFormat="1" ht="26.25" customHeight="1">
      <c r="A66" s="341" t="s">
        <v>1361</v>
      </c>
      <c r="B66" s="49"/>
      <c r="C66" s="49"/>
      <c r="D66" s="30"/>
      <c r="E66" s="183"/>
      <c r="F66" s="183"/>
      <c r="G66" s="349"/>
    </row>
    <row r="67" spans="1:7" s="43" customFormat="1" ht="26.25" customHeight="1">
      <c r="A67" s="339" t="s">
        <v>87</v>
      </c>
      <c r="B67" s="33" t="s">
        <v>66</v>
      </c>
      <c r="C67" s="33" t="s">
        <v>361</v>
      </c>
      <c r="D67" s="40"/>
      <c r="E67" s="182">
        <v>0.18</v>
      </c>
      <c r="F67" s="182">
        <v>1.16</v>
      </c>
      <c r="G67" s="349"/>
    </row>
    <row r="68" spans="1:7" s="43" customFormat="1" ht="26.25" customHeight="1">
      <c r="A68" s="339" t="s">
        <v>90</v>
      </c>
      <c r="B68" s="33" t="s">
        <v>91</v>
      </c>
      <c r="C68" s="33" t="s">
        <v>1175</v>
      </c>
      <c r="D68" s="40"/>
      <c r="E68" s="182"/>
      <c r="F68" s="182">
        <v>0.54</v>
      </c>
      <c r="G68" s="349"/>
    </row>
    <row r="69" spans="1:7" s="43" customFormat="1" ht="26.25" customHeight="1">
      <c r="A69" s="339" t="s">
        <v>88</v>
      </c>
      <c r="B69" s="33" t="s">
        <v>87</v>
      </c>
      <c r="C69" s="33" t="s">
        <v>361</v>
      </c>
      <c r="D69" s="40"/>
      <c r="E69" s="182">
        <v>0.02</v>
      </c>
      <c r="F69" s="182">
        <v>1.22</v>
      </c>
      <c r="G69" s="349"/>
    </row>
    <row r="70" spans="1:7" s="43" customFormat="1" ht="26.25" customHeight="1">
      <c r="A70" s="339" t="s">
        <v>89</v>
      </c>
      <c r="B70" s="33" t="s">
        <v>87</v>
      </c>
      <c r="C70" s="33" t="s">
        <v>361</v>
      </c>
      <c r="D70" s="40"/>
      <c r="E70" s="182">
        <v>0.02</v>
      </c>
      <c r="F70" s="182">
        <v>0.36</v>
      </c>
      <c r="G70" s="349"/>
    </row>
    <row r="71" spans="1:7" s="43" customFormat="1" ht="26.25" customHeight="1">
      <c r="A71" s="339" t="s">
        <v>95</v>
      </c>
      <c r="B71" s="33" t="s">
        <v>90</v>
      </c>
      <c r="C71" s="33" t="s">
        <v>361</v>
      </c>
      <c r="D71" s="40"/>
      <c r="E71" s="182">
        <v>0.06</v>
      </c>
      <c r="F71" s="182">
        <v>0.82</v>
      </c>
      <c r="G71" s="349"/>
    </row>
    <row r="72" spans="1:7" s="43" customFormat="1" ht="26.25" customHeight="1">
      <c r="A72" s="339" t="s">
        <v>96</v>
      </c>
      <c r="B72" s="33" t="s">
        <v>95</v>
      </c>
      <c r="C72" s="33" t="s">
        <v>361</v>
      </c>
      <c r="D72" s="40"/>
      <c r="E72" s="182"/>
      <c r="F72" s="182">
        <v>0.22</v>
      </c>
      <c r="G72" s="349"/>
    </row>
    <row r="73" spans="1:7" s="44" customFormat="1" ht="26.25" customHeight="1">
      <c r="A73" s="259" t="s">
        <v>1174</v>
      </c>
      <c r="B73" s="49"/>
      <c r="C73" s="49"/>
      <c r="D73" s="30"/>
      <c r="E73" s="48">
        <f>SUM(E67,E69,E70,E71)</f>
        <v>0.27999999999999997</v>
      </c>
      <c r="F73" s="48">
        <f>SUM(F67:F72)</f>
        <v>4.319999999999999</v>
      </c>
      <c r="G73" s="350">
        <f>SUM(E73,F73)</f>
        <v>4.6</v>
      </c>
    </row>
    <row r="74" spans="1:7" s="44" customFormat="1" ht="26.25" customHeight="1">
      <c r="A74" s="341" t="s">
        <v>1631</v>
      </c>
      <c r="B74" s="33"/>
      <c r="C74" s="33"/>
      <c r="D74" s="40"/>
      <c r="E74" s="182"/>
      <c r="F74" s="182"/>
      <c r="G74" s="349"/>
    </row>
    <row r="75" spans="1:7" s="44" customFormat="1" ht="26.25" customHeight="1">
      <c r="A75" s="339" t="s">
        <v>97</v>
      </c>
      <c r="B75" s="33" t="s">
        <v>96</v>
      </c>
      <c r="C75" s="33" t="s">
        <v>98</v>
      </c>
      <c r="D75" s="40"/>
      <c r="E75" s="182">
        <v>0.02</v>
      </c>
      <c r="F75" s="182">
        <v>0.36</v>
      </c>
      <c r="G75" s="349"/>
    </row>
    <row r="76" spans="1:7" s="43" customFormat="1" ht="26.25" customHeight="1">
      <c r="A76" s="339" t="s">
        <v>99</v>
      </c>
      <c r="B76" s="33" t="s">
        <v>98</v>
      </c>
      <c r="C76" s="33" t="s">
        <v>361</v>
      </c>
      <c r="D76" s="40"/>
      <c r="E76" s="182"/>
      <c r="F76" s="182">
        <v>0.56</v>
      </c>
      <c r="G76" s="349"/>
    </row>
    <row r="77" spans="1:7" s="43" customFormat="1" ht="26.25" customHeight="1">
      <c r="A77" s="339" t="s">
        <v>104</v>
      </c>
      <c r="B77" s="33" t="s">
        <v>102</v>
      </c>
      <c r="C77" s="33" t="s">
        <v>99</v>
      </c>
      <c r="D77" s="40"/>
      <c r="E77" s="182"/>
      <c r="F77" s="182">
        <v>0.24</v>
      </c>
      <c r="G77" s="349"/>
    </row>
    <row r="78" spans="1:7" s="43" customFormat="1" ht="26.25" customHeight="1">
      <c r="A78" s="339" t="s">
        <v>105</v>
      </c>
      <c r="B78" s="33" t="s">
        <v>104</v>
      </c>
      <c r="C78" s="33" t="s">
        <v>106</v>
      </c>
      <c r="D78" s="40"/>
      <c r="E78" s="182"/>
      <c r="F78" s="182">
        <v>0.36</v>
      </c>
      <c r="G78" s="349"/>
    </row>
    <row r="79" spans="1:7" s="43" customFormat="1" ht="26.25" customHeight="1">
      <c r="A79" s="339" t="s">
        <v>107</v>
      </c>
      <c r="B79" s="33" t="s">
        <v>105</v>
      </c>
      <c r="C79" s="33" t="s">
        <v>108</v>
      </c>
      <c r="D79" s="40"/>
      <c r="E79" s="182"/>
      <c r="F79" s="182">
        <v>0.26</v>
      </c>
      <c r="G79" s="349"/>
    </row>
    <row r="80" spans="1:7" s="43" customFormat="1" ht="26.25" customHeight="1">
      <c r="A80" s="339" t="s">
        <v>109</v>
      </c>
      <c r="B80" s="33" t="s">
        <v>107</v>
      </c>
      <c r="C80" s="33" t="s">
        <v>361</v>
      </c>
      <c r="D80" s="40"/>
      <c r="E80" s="182"/>
      <c r="F80" s="182">
        <v>0.04</v>
      </c>
      <c r="G80" s="349"/>
    </row>
    <row r="81" spans="1:7" s="43" customFormat="1" ht="26.25" customHeight="1">
      <c r="A81" s="339" t="s">
        <v>103</v>
      </c>
      <c r="B81" s="33" t="s">
        <v>108</v>
      </c>
      <c r="C81" s="33" t="s">
        <v>105</v>
      </c>
      <c r="D81" s="40"/>
      <c r="E81" s="182"/>
      <c r="F81" s="182">
        <v>0.24</v>
      </c>
      <c r="G81" s="349"/>
    </row>
    <row r="82" spans="1:7" s="43" customFormat="1" ht="26.25" customHeight="1">
      <c r="A82" s="339" t="s">
        <v>108</v>
      </c>
      <c r="B82" s="33" t="s">
        <v>103</v>
      </c>
      <c r="C82" s="33" t="s">
        <v>107</v>
      </c>
      <c r="D82" s="40"/>
      <c r="E82" s="182"/>
      <c r="F82" s="182">
        <v>0.22</v>
      </c>
      <c r="G82" s="349"/>
    </row>
    <row r="83" spans="1:7" s="44" customFormat="1" ht="26.25" customHeight="1">
      <c r="A83" s="339" t="s">
        <v>102</v>
      </c>
      <c r="B83" s="33" t="s">
        <v>101</v>
      </c>
      <c r="C83" s="33" t="s">
        <v>103</v>
      </c>
      <c r="D83" s="40"/>
      <c r="E83" s="182"/>
      <c r="F83" s="182">
        <v>0.36</v>
      </c>
      <c r="G83" s="349"/>
    </row>
    <row r="84" spans="1:7" s="43" customFormat="1" ht="26.25" customHeight="1">
      <c r="A84" s="339" t="s">
        <v>101</v>
      </c>
      <c r="B84" s="33" t="s">
        <v>99</v>
      </c>
      <c r="C84" s="33" t="s">
        <v>102</v>
      </c>
      <c r="D84" s="40"/>
      <c r="E84" s="182"/>
      <c r="F84" s="182">
        <v>0.36</v>
      </c>
      <c r="G84" s="349"/>
    </row>
    <row r="85" spans="1:7" s="43" customFormat="1" ht="26.25" customHeight="1">
      <c r="A85" s="339" t="s">
        <v>100</v>
      </c>
      <c r="B85" s="33" t="s">
        <v>99</v>
      </c>
      <c r="C85" s="33" t="s">
        <v>361</v>
      </c>
      <c r="D85" s="40"/>
      <c r="E85" s="182"/>
      <c r="F85" s="182">
        <v>0.1</v>
      </c>
      <c r="G85" s="349"/>
    </row>
    <row r="86" spans="1:7" s="43" customFormat="1" ht="26.25" customHeight="1">
      <c r="A86" s="339" t="s">
        <v>98</v>
      </c>
      <c r="B86" s="33" t="s">
        <v>99</v>
      </c>
      <c r="C86" s="33" t="s">
        <v>361</v>
      </c>
      <c r="D86" s="40"/>
      <c r="E86" s="182"/>
      <c r="F86" s="182">
        <v>0.1</v>
      </c>
      <c r="G86" s="349"/>
    </row>
    <row r="87" spans="1:7" s="43" customFormat="1" ht="26.25" customHeight="1">
      <c r="A87" s="259" t="s">
        <v>1174</v>
      </c>
      <c r="B87" s="49"/>
      <c r="C87" s="49"/>
      <c r="D87" s="30"/>
      <c r="E87" s="48">
        <f>SUM(E75)</f>
        <v>0.02</v>
      </c>
      <c r="F87" s="48">
        <f>SUM(F75:F86)</f>
        <v>3.2</v>
      </c>
      <c r="G87" s="350">
        <f>SUM(E87,F87)</f>
        <v>3.22</v>
      </c>
    </row>
    <row r="88" spans="1:7" s="43" customFormat="1" ht="26.25" customHeight="1">
      <c r="A88" s="341" t="s">
        <v>157</v>
      </c>
      <c r="B88" s="105"/>
      <c r="C88" s="105"/>
      <c r="D88" s="59"/>
      <c r="E88" s="184"/>
      <c r="F88" s="184"/>
      <c r="G88" s="349"/>
    </row>
    <row r="89" spans="1:7" s="43" customFormat="1" ht="26.25" customHeight="1">
      <c r="A89" s="339" t="s">
        <v>158</v>
      </c>
      <c r="B89" s="33" t="s">
        <v>108</v>
      </c>
      <c r="C89" s="33" t="s">
        <v>108</v>
      </c>
      <c r="D89" s="40"/>
      <c r="E89" s="182"/>
      <c r="F89" s="182">
        <v>0.52</v>
      </c>
      <c r="G89" s="349"/>
    </row>
    <row r="90" spans="1:7" s="43" customFormat="1" ht="26.25" customHeight="1">
      <c r="A90" s="259" t="s">
        <v>1174</v>
      </c>
      <c r="B90" s="49"/>
      <c r="C90" s="49"/>
      <c r="D90" s="30"/>
      <c r="E90" s="48">
        <f>SUM(0)</f>
        <v>0</v>
      </c>
      <c r="F90" s="48">
        <f>SUM(F89)</f>
        <v>0.52</v>
      </c>
      <c r="G90" s="350">
        <f>SUM(E90,F90)</f>
        <v>0.52</v>
      </c>
    </row>
    <row r="91" spans="1:7" s="44" customFormat="1" ht="26.25" customHeight="1">
      <c r="A91" s="341" t="s">
        <v>438</v>
      </c>
      <c r="B91" s="33"/>
      <c r="C91" s="33"/>
      <c r="D91" s="40"/>
      <c r="E91" s="182"/>
      <c r="F91" s="182"/>
      <c r="G91" s="349"/>
    </row>
    <row r="92" spans="1:7" s="43" customFormat="1" ht="26.25" customHeight="1">
      <c r="A92" s="339" t="s">
        <v>110</v>
      </c>
      <c r="B92" s="33" t="s">
        <v>1624</v>
      </c>
      <c r="C92" s="33" t="s">
        <v>1197</v>
      </c>
      <c r="D92" s="40"/>
      <c r="E92" s="182"/>
      <c r="F92" s="182">
        <v>0.08</v>
      </c>
      <c r="G92" s="349"/>
    </row>
    <row r="93" spans="1:7" s="43" customFormat="1" ht="26.25" customHeight="1">
      <c r="A93" s="339" t="s">
        <v>731</v>
      </c>
      <c r="B93" s="33" t="s">
        <v>66</v>
      </c>
      <c r="C93" s="33" t="s">
        <v>98</v>
      </c>
      <c r="D93" s="40"/>
      <c r="E93" s="182"/>
      <c r="F93" s="182">
        <v>0.54</v>
      </c>
      <c r="G93" s="349"/>
    </row>
    <row r="94" spans="1:7" s="43" customFormat="1" ht="26.25" customHeight="1">
      <c r="A94" s="339" t="s">
        <v>98</v>
      </c>
      <c r="B94" s="33" t="s">
        <v>731</v>
      </c>
      <c r="C94" s="33" t="s">
        <v>142</v>
      </c>
      <c r="D94" s="40"/>
      <c r="E94" s="182"/>
      <c r="F94" s="182">
        <v>0.12</v>
      </c>
      <c r="G94" s="349"/>
    </row>
    <row r="95" spans="1:7" s="43" customFormat="1" ht="26.25" customHeight="1">
      <c r="A95" s="339" t="s">
        <v>143</v>
      </c>
      <c r="B95" s="33" t="s">
        <v>731</v>
      </c>
      <c r="C95" s="33" t="s">
        <v>142</v>
      </c>
      <c r="D95" s="40"/>
      <c r="E95" s="182"/>
      <c r="F95" s="182">
        <v>0.12</v>
      </c>
      <c r="G95" s="349"/>
    </row>
    <row r="96" spans="1:7" s="43" customFormat="1" ht="26.25" customHeight="1">
      <c r="A96" s="339" t="s">
        <v>142</v>
      </c>
      <c r="B96" s="33" t="s">
        <v>1175</v>
      </c>
      <c r="C96" s="33" t="s">
        <v>1175</v>
      </c>
      <c r="D96" s="40"/>
      <c r="E96" s="182"/>
      <c r="F96" s="182">
        <v>0.36</v>
      </c>
      <c r="G96" s="349"/>
    </row>
    <row r="97" spans="1:7" s="91" customFormat="1" ht="26.25" customHeight="1">
      <c r="A97" s="259" t="s">
        <v>1174</v>
      </c>
      <c r="B97" s="49"/>
      <c r="C97" s="49"/>
      <c r="D97" s="30"/>
      <c r="E97" s="48">
        <f>SUM(0)</f>
        <v>0</v>
      </c>
      <c r="F97" s="48">
        <f>SUM(F92:F96)</f>
        <v>1.22</v>
      </c>
      <c r="G97" s="350">
        <f>SUM(E97,F97)</f>
        <v>1.22</v>
      </c>
    </row>
    <row r="98" spans="1:7" s="43" customFormat="1" ht="26.25" customHeight="1">
      <c r="A98" s="341" t="s">
        <v>439</v>
      </c>
      <c r="B98" s="33"/>
      <c r="C98" s="33"/>
      <c r="D98" s="40"/>
      <c r="E98" s="182"/>
      <c r="F98" s="182"/>
      <c r="G98" s="349"/>
    </row>
    <row r="99" spans="1:7" s="43" customFormat="1" ht="26.25" customHeight="1">
      <c r="A99" s="339" t="s">
        <v>56</v>
      </c>
      <c r="B99" s="33" t="s">
        <v>729</v>
      </c>
      <c r="C99" s="33" t="s">
        <v>737</v>
      </c>
      <c r="D99" s="40"/>
      <c r="E99" s="182"/>
      <c r="F99" s="182">
        <v>0.48</v>
      </c>
      <c r="G99" s="349"/>
    </row>
    <row r="100" spans="1:7" s="43" customFormat="1" ht="26.25" customHeight="1">
      <c r="A100" s="339" t="s">
        <v>736</v>
      </c>
      <c r="B100" s="33" t="s">
        <v>56</v>
      </c>
      <c r="C100" s="33" t="s">
        <v>60</v>
      </c>
      <c r="D100" s="40"/>
      <c r="E100" s="182"/>
      <c r="F100" s="182">
        <v>0.36</v>
      </c>
      <c r="G100" s="349"/>
    </row>
    <row r="101" spans="1:7" s="44" customFormat="1" ht="26.25" customHeight="1">
      <c r="A101" s="339" t="s">
        <v>733</v>
      </c>
      <c r="B101" s="33" t="s">
        <v>56</v>
      </c>
      <c r="C101" s="33" t="s">
        <v>60</v>
      </c>
      <c r="D101" s="40"/>
      <c r="E101" s="182"/>
      <c r="F101" s="182">
        <v>0.36</v>
      </c>
      <c r="G101" s="349"/>
    </row>
    <row r="102" spans="1:7" s="43" customFormat="1" ht="26.25" customHeight="1">
      <c r="A102" s="339" t="s">
        <v>144</v>
      </c>
      <c r="B102" s="33" t="s">
        <v>56</v>
      </c>
      <c r="C102" s="33" t="s">
        <v>60</v>
      </c>
      <c r="D102" s="40"/>
      <c r="E102" s="182"/>
      <c r="F102" s="182">
        <v>0.36</v>
      </c>
      <c r="G102" s="349"/>
    </row>
    <row r="103" spans="1:7" s="43" customFormat="1" ht="26.25" customHeight="1">
      <c r="A103" s="339" t="s">
        <v>734</v>
      </c>
      <c r="B103" s="33" t="s">
        <v>56</v>
      </c>
      <c r="C103" s="33" t="s">
        <v>60</v>
      </c>
      <c r="D103" s="40"/>
      <c r="E103" s="182"/>
      <c r="F103" s="182">
        <v>0.36</v>
      </c>
      <c r="G103" s="349"/>
    </row>
    <row r="104" spans="1:7" s="43" customFormat="1" ht="26.25" customHeight="1">
      <c r="A104" s="339" t="s">
        <v>145</v>
      </c>
      <c r="B104" s="33" t="s">
        <v>729</v>
      </c>
      <c r="C104" s="33" t="s">
        <v>737</v>
      </c>
      <c r="D104" s="40"/>
      <c r="E104" s="182"/>
      <c r="F104" s="182">
        <v>0.48</v>
      </c>
      <c r="G104" s="349"/>
    </row>
    <row r="105" spans="1:7" s="43" customFormat="1" ht="26.25" customHeight="1">
      <c r="A105" s="339" t="s">
        <v>60</v>
      </c>
      <c r="B105" s="33" t="s">
        <v>729</v>
      </c>
      <c r="C105" s="33" t="s">
        <v>737</v>
      </c>
      <c r="D105" s="40"/>
      <c r="E105" s="182"/>
      <c r="F105" s="182">
        <v>0.48</v>
      </c>
      <c r="G105" s="349"/>
    </row>
    <row r="106" spans="1:7" s="44" customFormat="1" ht="26.25" customHeight="1">
      <c r="A106" s="339" t="s">
        <v>144</v>
      </c>
      <c r="B106" s="33" t="s">
        <v>66</v>
      </c>
      <c r="C106" s="33" t="s">
        <v>60</v>
      </c>
      <c r="D106" s="40"/>
      <c r="E106" s="182"/>
      <c r="F106" s="182">
        <v>0.08</v>
      </c>
      <c r="G106" s="349"/>
    </row>
    <row r="107" spans="1:7" s="43" customFormat="1" ht="26.25" customHeight="1">
      <c r="A107" s="339" t="s">
        <v>737</v>
      </c>
      <c r="B107" s="33" t="s">
        <v>66</v>
      </c>
      <c r="C107" s="33" t="s">
        <v>56</v>
      </c>
      <c r="D107" s="40"/>
      <c r="E107" s="182"/>
      <c r="F107" s="182">
        <v>0.46</v>
      </c>
      <c r="G107" s="349"/>
    </row>
    <row r="108" spans="1:7" s="43" customFormat="1" ht="26.25" customHeight="1">
      <c r="A108" s="259" t="s">
        <v>1174</v>
      </c>
      <c r="B108" s="49"/>
      <c r="C108" s="49"/>
      <c r="D108" s="30"/>
      <c r="E108" s="48">
        <f>SUM(0)</f>
        <v>0</v>
      </c>
      <c r="F108" s="48">
        <f>SUM(F99:F107)</f>
        <v>3.42</v>
      </c>
      <c r="G108" s="350">
        <f>SUM(E108,F108)</f>
        <v>3.42</v>
      </c>
    </row>
    <row r="109" spans="1:7" s="43" customFormat="1" ht="26.25" customHeight="1">
      <c r="A109" s="341" t="s">
        <v>1632</v>
      </c>
      <c r="B109" s="49"/>
      <c r="C109" s="49"/>
      <c r="D109" s="30"/>
      <c r="E109" s="183"/>
      <c r="F109" s="183"/>
      <c r="G109" s="349"/>
    </row>
    <row r="110" spans="1:7" s="43" customFormat="1" ht="26.25" customHeight="1">
      <c r="A110" s="339" t="s">
        <v>146</v>
      </c>
      <c r="B110" s="33" t="s">
        <v>729</v>
      </c>
      <c r="C110" s="33" t="s">
        <v>737</v>
      </c>
      <c r="D110" s="40"/>
      <c r="E110" s="182">
        <v>0.04</v>
      </c>
      <c r="F110" s="182">
        <v>0.56</v>
      </c>
      <c r="G110" s="349"/>
    </row>
    <row r="111" spans="1:7" s="43" customFormat="1" ht="26.25" customHeight="1">
      <c r="A111" s="339" t="s">
        <v>734</v>
      </c>
      <c r="B111" s="33" t="s">
        <v>147</v>
      </c>
      <c r="C111" s="33" t="s">
        <v>151</v>
      </c>
      <c r="D111" s="40"/>
      <c r="E111" s="182"/>
      <c r="F111" s="182">
        <v>0.46</v>
      </c>
      <c r="G111" s="349"/>
    </row>
    <row r="112" spans="1:7" s="43" customFormat="1" ht="26.25" customHeight="1">
      <c r="A112" s="339" t="s">
        <v>148</v>
      </c>
      <c r="B112" s="33" t="s">
        <v>147</v>
      </c>
      <c r="C112" s="33" t="s">
        <v>149</v>
      </c>
      <c r="D112" s="40"/>
      <c r="E112" s="182"/>
      <c r="F112" s="182">
        <v>0.38</v>
      </c>
      <c r="G112" s="349"/>
    </row>
    <row r="113" spans="1:7" s="43" customFormat="1" ht="26.25" customHeight="1">
      <c r="A113" s="339" t="s">
        <v>150</v>
      </c>
      <c r="B113" s="33" t="s">
        <v>116</v>
      </c>
      <c r="C113" s="33" t="s">
        <v>148</v>
      </c>
      <c r="D113" s="40"/>
      <c r="E113" s="182"/>
      <c r="F113" s="182">
        <v>0.3</v>
      </c>
      <c r="G113" s="349"/>
    </row>
    <row r="114" spans="1:7" s="43" customFormat="1" ht="26.25" customHeight="1">
      <c r="A114" s="339" t="s">
        <v>149</v>
      </c>
      <c r="B114" s="33" t="s">
        <v>148</v>
      </c>
      <c r="C114" s="33" t="s">
        <v>734</v>
      </c>
      <c r="D114" s="40"/>
      <c r="E114" s="182"/>
      <c r="F114" s="182">
        <v>0.3</v>
      </c>
      <c r="G114" s="349"/>
    </row>
    <row r="115" spans="1:7" s="43" customFormat="1" ht="26.25" customHeight="1">
      <c r="A115" s="339" t="s">
        <v>733</v>
      </c>
      <c r="B115" s="33" t="s">
        <v>149</v>
      </c>
      <c r="C115" s="33" t="s">
        <v>1173</v>
      </c>
      <c r="D115" s="40"/>
      <c r="E115" s="182"/>
      <c r="F115" s="182">
        <v>0.22</v>
      </c>
      <c r="G115" s="349"/>
    </row>
    <row r="116" spans="1:7" s="43" customFormat="1" ht="26.25" customHeight="1">
      <c r="A116" s="339" t="s">
        <v>736</v>
      </c>
      <c r="B116" s="33" t="s">
        <v>149</v>
      </c>
      <c r="C116" s="33" t="s">
        <v>151</v>
      </c>
      <c r="D116" s="40"/>
      <c r="E116" s="182"/>
      <c r="F116" s="182">
        <v>0.18</v>
      </c>
      <c r="G116" s="349"/>
    </row>
    <row r="117" spans="1:7" s="43" customFormat="1" ht="26.25" customHeight="1">
      <c r="A117" s="339" t="s">
        <v>151</v>
      </c>
      <c r="B117" s="33" t="s">
        <v>729</v>
      </c>
      <c r="C117" s="33" t="s">
        <v>1175</v>
      </c>
      <c r="D117" s="40"/>
      <c r="E117" s="182"/>
      <c r="F117" s="182">
        <v>0.44</v>
      </c>
      <c r="G117" s="349"/>
    </row>
    <row r="118" spans="1:7" s="43" customFormat="1" ht="26.25" customHeight="1">
      <c r="A118" s="339" t="s">
        <v>153</v>
      </c>
      <c r="B118" s="33" t="s">
        <v>151</v>
      </c>
      <c r="C118" s="33" t="s">
        <v>729</v>
      </c>
      <c r="D118" s="40"/>
      <c r="E118" s="182"/>
      <c r="F118" s="182">
        <v>0.42</v>
      </c>
      <c r="G118" s="349"/>
    </row>
    <row r="119" spans="1:7" s="43" customFormat="1" ht="26.25" customHeight="1">
      <c r="A119" s="339" t="s">
        <v>152</v>
      </c>
      <c r="B119" s="33" t="s">
        <v>153</v>
      </c>
      <c r="C119" s="33" t="s">
        <v>1173</v>
      </c>
      <c r="D119" s="40"/>
      <c r="E119" s="182"/>
      <c r="F119" s="182">
        <v>0.04</v>
      </c>
      <c r="G119" s="349"/>
    </row>
    <row r="120" spans="1:7" s="43" customFormat="1" ht="26.25" customHeight="1">
      <c r="A120" s="339" t="s">
        <v>147</v>
      </c>
      <c r="B120" s="33" t="s">
        <v>734</v>
      </c>
      <c r="C120" s="33" t="s">
        <v>148</v>
      </c>
      <c r="D120" s="40"/>
      <c r="E120" s="182"/>
      <c r="F120" s="182">
        <v>0.3</v>
      </c>
      <c r="G120" s="349"/>
    </row>
    <row r="121" spans="1:7" s="43" customFormat="1" ht="26.25" customHeight="1">
      <c r="A121" s="259" t="s">
        <v>1174</v>
      </c>
      <c r="B121" s="49"/>
      <c r="C121" s="49"/>
      <c r="D121" s="30"/>
      <c r="E121" s="48">
        <f>SUM(E110)</f>
        <v>0.04</v>
      </c>
      <c r="F121" s="48">
        <f>SUM(F110:F120)</f>
        <v>3.6</v>
      </c>
      <c r="G121" s="350">
        <f>SUM(E121,F121)</f>
        <v>3.64</v>
      </c>
    </row>
    <row r="122" spans="1:7" s="43" customFormat="1" ht="26.25" customHeight="1">
      <c r="A122" s="341" t="s">
        <v>1291</v>
      </c>
      <c r="B122" s="33"/>
      <c r="C122" s="33"/>
      <c r="D122" s="40"/>
      <c r="E122" s="182"/>
      <c r="F122" s="182"/>
      <c r="G122" s="349"/>
    </row>
    <row r="123" spans="1:7" s="43" customFormat="1" ht="26.25" customHeight="1">
      <c r="A123" s="339" t="s">
        <v>155</v>
      </c>
      <c r="B123" s="33" t="s">
        <v>729</v>
      </c>
      <c r="C123" s="33" t="s">
        <v>686</v>
      </c>
      <c r="D123" s="40"/>
      <c r="E123" s="182"/>
      <c r="F123" s="182">
        <v>0.98</v>
      </c>
      <c r="G123" s="349"/>
    </row>
    <row r="124" spans="1:7" s="43" customFormat="1" ht="26.25" customHeight="1">
      <c r="A124" s="339" t="s">
        <v>154</v>
      </c>
      <c r="B124" s="33" t="s">
        <v>729</v>
      </c>
      <c r="C124" s="33" t="s">
        <v>1175</v>
      </c>
      <c r="D124" s="40"/>
      <c r="E124" s="182"/>
      <c r="F124" s="182">
        <v>0.46</v>
      </c>
      <c r="G124" s="349"/>
    </row>
    <row r="125" spans="1:7" s="43" customFormat="1" ht="26.25" customHeight="1">
      <c r="A125" s="339" t="s">
        <v>1196</v>
      </c>
      <c r="B125" s="33" t="s">
        <v>729</v>
      </c>
      <c r="C125" s="33" t="s">
        <v>686</v>
      </c>
      <c r="D125" s="40"/>
      <c r="E125" s="182"/>
      <c r="F125" s="182">
        <v>0.94</v>
      </c>
      <c r="G125" s="349"/>
    </row>
    <row r="126" spans="1:7" s="43" customFormat="1" ht="26.25" customHeight="1">
      <c r="A126" s="339" t="s">
        <v>153</v>
      </c>
      <c r="B126" s="33" t="s">
        <v>729</v>
      </c>
      <c r="C126" s="33" t="s">
        <v>686</v>
      </c>
      <c r="D126" s="40"/>
      <c r="E126" s="182"/>
      <c r="F126" s="182">
        <v>0.94</v>
      </c>
      <c r="G126" s="349"/>
    </row>
    <row r="127" spans="1:7" s="43" customFormat="1" ht="26.25" customHeight="1">
      <c r="A127" s="339" t="s">
        <v>478</v>
      </c>
      <c r="B127" s="33" t="s">
        <v>16</v>
      </c>
      <c r="C127" s="33" t="s">
        <v>1175</v>
      </c>
      <c r="D127" s="40"/>
      <c r="E127" s="182"/>
      <c r="F127" s="182">
        <v>0.44</v>
      </c>
      <c r="G127" s="349"/>
    </row>
    <row r="128" spans="1:7" s="43" customFormat="1" ht="26.25" customHeight="1">
      <c r="A128" s="339" t="s">
        <v>45</v>
      </c>
      <c r="B128" s="33" t="s">
        <v>686</v>
      </c>
      <c r="C128" s="33" t="s">
        <v>729</v>
      </c>
      <c r="D128" s="40"/>
      <c r="E128" s="182">
        <v>0.89</v>
      </c>
      <c r="F128" s="182">
        <v>0.96</v>
      </c>
      <c r="G128" s="349"/>
    </row>
    <row r="129" spans="1:7" s="43" customFormat="1" ht="26.25" customHeight="1">
      <c r="A129" s="259" t="s">
        <v>1174</v>
      </c>
      <c r="B129" s="49"/>
      <c r="C129" s="49"/>
      <c r="D129" s="30"/>
      <c r="E129" s="48">
        <f>SUM(E128)</f>
        <v>0.89</v>
      </c>
      <c r="F129" s="48">
        <f>SUM(F123:F128)</f>
        <v>4.72</v>
      </c>
      <c r="G129" s="350">
        <f>SUM(E129,F129)</f>
        <v>5.609999999999999</v>
      </c>
    </row>
    <row r="130" spans="1:7" s="43" customFormat="1" ht="26.25" customHeight="1">
      <c r="A130" s="341" t="s">
        <v>1292</v>
      </c>
      <c r="B130" s="61"/>
      <c r="C130" s="61"/>
      <c r="D130" s="85"/>
      <c r="E130" s="185"/>
      <c r="F130" s="185"/>
      <c r="G130" s="349"/>
    </row>
    <row r="131" spans="1:7" s="43" customFormat="1" ht="26.25" customHeight="1">
      <c r="A131" s="339" t="s">
        <v>667</v>
      </c>
      <c r="B131" s="33" t="s">
        <v>686</v>
      </c>
      <c r="C131" s="33" t="s">
        <v>272</v>
      </c>
      <c r="D131" s="40"/>
      <c r="E131" s="182"/>
      <c r="F131" s="182">
        <v>0.54</v>
      </c>
      <c r="G131" s="349"/>
    </row>
    <row r="132" spans="1:7" s="43" customFormat="1" ht="26.25" customHeight="1">
      <c r="A132" s="339" t="s">
        <v>469</v>
      </c>
      <c r="B132" s="33" t="s">
        <v>667</v>
      </c>
      <c r="C132" s="33" t="s">
        <v>149</v>
      </c>
      <c r="D132" s="40"/>
      <c r="E132" s="182"/>
      <c r="F132" s="182">
        <v>0.22</v>
      </c>
      <c r="G132" s="349"/>
    </row>
    <row r="133" spans="1:7" s="43" customFormat="1" ht="26.25" customHeight="1">
      <c r="A133" s="339" t="s">
        <v>159</v>
      </c>
      <c r="B133" s="33" t="s">
        <v>441</v>
      </c>
      <c r="C133" s="33" t="s">
        <v>693</v>
      </c>
      <c r="D133" s="40"/>
      <c r="E133" s="182"/>
      <c r="F133" s="182">
        <v>0.44</v>
      </c>
      <c r="G133" s="349"/>
    </row>
    <row r="134" spans="1:7" s="43" customFormat="1" ht="26.25" customHeight="1">
      <c r="A134" s="339" t="s">
        <v>694</v>
      </c>
      <c r="B134" s="33" t="s">
        <v>16</v>
      </c>
      <c r="C134" s="33" t="s">
        <v>149</v>
      </c>
      <c r="D134" s="40"/>
      <c r="E134" s="182"/>
      <c r="F134" s="182">
        <v>0.42</v>
      </c>
      <c r="G134" s="349"/>
    </row>
    <row r="135" spans="1:7" s="43" customFormat="1" ht="26.25" customHeight="1">
      <c r="A135" s="339" t="s">
        <v>688</v>
      </c>
      <c r="B135" s="33" t="s">
        <v>16</v>
      </c>
      <c r="C135" s="33" t="s">
        <v>667</v>
      </c>
      <c r="D135" s="40"/>
      <c r="E135" s="182"/>
      <c r="F135" s="182">
        <v>0.26</v>
      </c>
      <c r="G135" s="349"/>
    </row>
    <row r="136" spans="1:7" s="43" customFormat="1" ht="26.25" customHeight="1">
      <c r="A136" s="339" t="s">
        <v>470</v>
      </c>
      <c r="B136" s="33" t="s">
        <v>16</v>
      </c>
      <c r="C136" s="33" t="s">
        <v>667</v>
      </c>
      <c r="D136" s="40"/>
      <c r="E136" s="182"/>
      <c r="F136" s="182">
        <v>0.2</v>
      </c>
      <c r="G136" s="349"/>
    </row>
    <row r="137" spans="1:7" s="43" customFormat="1" ht="26.25" customHeight="1">
      <c r="A137" s="339" t="s">
        <v>687</v>
      </c>
      <c r="B137" s="33" t="s">
        <v>16</v>
      </c>
      <c r="C137" s="33" t="s">
        <v>149</v>
      </c>
      <c r="D137" s="40"/>
      <c r="E137" s="182"/>
      <c r="F137" s="182">
        <v>0.44</v>
      </c>
      <c r="G137" s="349"/>
    </row>
    <row r="138" spans="1:7" s="43" customFormat="1" ht="26.25" customHeight="1">
      <c r="A138" s="339" t="s">
        <v>684</v>
      </c>
      <c r="B138" s="33" t="s">
        <v>1277</v>
      </c>
      <c r="C138" s="33" t="s">
        <v>16</v>
      </c>
      <c r="D138" s="40"/>
      <c r="E138" s="182"/>
      <c r="F138" s="182">
        <v>0.86</v>
      </c>
      <c r="G138" s="349"/>
    </row>
    <row r="139" spans="1:7" s="44" customFormat="1" ht="26.25" customHeight="1">
      <c r="A139" s="339" t="s">
        <v>667</v>
      </c>
      <c r="B139" s="33" t="s">
        <v>112</v>
      </c>
      <c r="C139" s="33" t="s">
        <v>272</v>
      </c>
      <c r="D139" s="40"/>
      <c r="E139" s="182"/>
      <c r="F139" s="182">
        <v>0.52</v>
      </c>
      <c r="G139" s="349"/>
    </row>
    <row r="140" spans="1:7" s="43" customFormat="1" ht="26.25" customHeight="1">
      <c r="A140" s="339" t="s">
        <v>146</v>
      </c>
      <c r="B140" s="33" t="s">
        <v>687</v>
      </c>
      <c r="C140" s="33" t="s">
        <v>112</v>
      </c>
      <c r="D140" s="40"/>
      <c r="E140" s="182"/>
      <c r="F140" s="182">
        <v>0.22</v>
      </c>
      <c r="G140" s="349"/>
    </row>
    <row r="141" spans="1:7" s="43" customFormat="1" ht="26.25" customHeight="1">
      <c r="A141" s="339" t="s">
        <v>687</v>
      </c>
      <c r="B141" s="33" t="s">
        <v>1354</v>
      </c>
      <c r="C141" s="33" t="s">
        <v>1277</v>
      </c>
      <c r="D141" s="40"/>
      <c r="E141" s="182"/>
      <c r="F141" s="182">
        <v>0.32</v>
      </c>
      <c r="G141" s="349"/>
    </row>
    <row r="142" spans="1:7" s="44" customFormat="1" ht="26.25" customHeight="1">
      <c r="A142" s="259" t="s">
        <v>1174</v>
      </c>
      <c r="B142" s="49"/>
      <c r="C142" s="49"/>
      <c r="D142" s="30"/>
      <c r="E142" s="48">
        <f>SUM(0)</f>
        <v>0</v>
      </c>
      <c r="F142" s="48">
        <f>SUM(F131:F141)</f>
        <v>4.44</v>
      </c>
      <c r="G142" s="350">
        <f>SUM(E142,F142)</f>
        <v>4.44</v>
      </c>
    </row>
    <row r="143" spans="1:7" s="43" customFormat="1" ht="26.25" customHeight="1">
      <c r="A143" s="341" t="s">
        <v>273</v>
      </c>
      <c r="B143" s="61"/>
      <c r="C143" s="61"/>
      <c r="D143" s="85"/>
      <c r="E143" s="185"/>
      <c r="F143" s="185"/>
      <c r="G143" s="349"/>
    </row>
    <row r="144" spans="1:7" s="43" customFormat="1" ht="26.25" customHeight="1">
      <c r="A144" s="339" t="s">
        <v>1288</v>
      </c>
      <c r="B144" s="33" t="s">
        <v>831</v>
      </c>
      <c r="C144" s="33" t="s">
        <v>155</v>
      </c>
      <c r="D144" s="40"/>
      <c r="E144" s="182"/>
      <c r="F144" s="182">
        <v>0.54</v>
      </c>
      <c r="G144" s="349"/>
    </row>
    <row r="145" spans="1:7" s="43" customFormat="1" ht="26.25" customHeight="1">
      <c r="A145" s="339" t="s">
        <v>1196</v>
      </c>
      <c r="B145" s="33" t="s">
        <v>757</v>
      </c>
      <c r="C145" s="33" t="s">
        <v>1288</v>
      </c>
      <c r="D145" s="40"/>
      <c r="E145" s="182"/>
      <c r="F145" s="182">
        <v>0.1</v>
      </c>
      <c r="G145" s="349"/>
    </row>
    <row r="146" spans="1:7" s="43" customFormat="1" ht="26.25" customHeight="1">
      <c r="A146" s="339" t="s">
        <v>757</v>
      </c>
      <c r="B146" s="33" t="s">
        <v>149</v>
      </c>
      <c r="C146" s="33" t="s">
        <v>1196</v>
      </c>
      <c r="D146" s="40"/>
      <c r="E146" s="182"/>
      <c r="F146" s="182">
        <v>0.1</v>
      </c>
      <c r="G146" s="349"/>
    </row>
    <row r="147" spans="1:7" s="43" customFormat="1" ht="26.25" customHeight="1">
      <c r="A147" s="339" t="s">
        <v>1280</v>
      </c>
      <c r="B147" s="33" t="s">
        <v>149</v>
      </c>
      <c r="C147" s="33" t="s">
        <v>146</v>
      </c>
      <c r="D147" s="40"/>
      <c r="E147" s="182"/>
      <c r="F147" s="182">
        <v>0.2</v>
      </c>
      <c r="G147" s="349"/>
    </row>
    <row r="148" spans="1:7" s="43" customFormat="1" ht="26.25" customHeight="1">
      <c r="A148" s="339" t="s">
        <v>1281</v>
      </c>
      <c r="B148" s="33" t="s">
        <v>149</v>
      </c>
      <c r="C148" s="33" t="s">
        <v>146</v>
      </c>
      <c r="D148" s="40"/>
      <c r="E148" s="182"/>
      <c r="F148" s="182">
        <v>0.22</v>
      </c>
      <c r="G148" s="349"/>
    </row>
    <row r="149" spans="1:7" s="43" customFormat="1" ht="26.25" customHeight="1">
      <c r="A149" s="339" t="s">
        <v>155</v>
      </c>
      <c r="B149" s="33" t="s">
        <v>1288</v>
      </c>
      <c r="C149" s="33" t="s">
        <v>757</v>
      </c>
      <c r="D149" s="40"/>
      <c r="E149" s="182"/>
      <c r="F149" s="182">
        <v>0.06</v>
      </c>
      <c r="G149" s="349"/>
    </row>
    <row r="150" spans="1:7" s="43" customFormat="1" ht="26.25" customHeight="1">
      <c r="A150" s="259" t="s">
        <v>1174</v>
      </c>
      <c r="B150" s="6"/>
      <c r="C150" s="6"/>
      <c r="D150" s="8"/>
      <c r="E150" s="48">
        <f>SUM(0)</f>
        <v>0</v>
      </c>
      <c r="F150" s="48">
        <f>SUM(F144:F149)</f>
        <v>1.22</v>
      </c>
      <c r="G150" s="350">
        <f>SUM(E150,F150)</f>
        <v>1.22</v>
      </c>
    </row>
    <row r="151" spans="1:7" s="43" customFormat="1" ht="26.25" customHeight="1">
      <c r="A151" s="341" t="s">
        <v>1293</v>
      </c>
      <c r="B151" s="61"/>
      <c r="C151" s="61"/>
      <c r="D151" s="85"/>
      <c r="E151" s="185"/>
      <c r="F151" s="185"/>
      <c r="G151" s="349"/>
    </row>
    <row r="152" spans="1:7" s="43" customFormat="1" ht="26.25" customHeight="1">
      <c r="A152" s="339" t="s">
        <v>1277</v>
      </c>
      <c r="B152" s="33" t="s">
        <v>112</v>
      </c>
      <c r="C152" s="33" t="s">
        <v>156</v>
      </c>
      <c r="D152" s="40"/>
      <c r="E152" s="182"/>
      <c r="F152" s="182">
        <v>0.84</v>
      </c>
      <c r="G152" s="349"/>
    </row>
    <row r="153" spans="1:7" s="43" customFormat="1" ht="26.25" customHeight="1">
      <c r="A153" s="339" t="s">
        <v>1288</v>
      </c>
      <c r="B153" s="33" t="s">
        <v>1277</v>
      </c>
      <c r="C153" s="33" t="s">
        <v>832</v>
      </c>
      <c r="D153" s="40"/>
      <c r="E153" s="182"/>
      <c r="F153" s="182">
        <v>0.42</v>
      </c>
      <c r="G153" s="349"/>
    </row>
    <row r="154" spans="1:7" s="44" customFormat="1" ht="26.25" customHeight="1">
      <c r="A154" s="339" t="s">
        <v>830</v>
      </c>
      <c r="B154" s="33" t="s">
        <v>1288</v>
      </c>
      <c r="C154" s="33" t="s">
        <v>1280</v>
      </c>
      <c r="D154" s="40"/>
      <c r="E154" s="182"/>
      <c r="F154" s="182">
        <v>0.48</v>
      </c>
      <c r="G154" s="349"/>
    </row>
    <row r="155" spans="1:7" s="45" customFormat="1" ht="26.25" customHeight="1">
      <c r="A155" s="339" t="s">
        <v>1280</v>
      </c>
      <c r="B155" s="33" t="s">
        <v>830</v>
      </c>
      <c r="C155" s="33" t="s">
        <v>1283</v>
      </c>
      <c r="D155" s="40"/>
      <c r="E155" s="182"/>
      <c r="F155" s="182">
        <v>0.04</v>
      </c>
      <c r="G155" s="349"/>
    </row>
    <row r="156" spans="1:7" s="43" customFormat="1" ht="26.25" customHeight="1">
      <c r="A156" s="339" t="s">
        <v>1279</v>
      </c>
      <c r="B156" s="33" t="s">
        <v>1277</v>
      </c>
      <c r="C156" s="33" t="s">
        <v>146</v>
      </c>
      <c r="D156" s="40"/>
      <c r="E156" s="182"/>
      <c r="F156" s="182">
        <v>0.22</v>
      </c>
      <c r="G156" s="349"/>
    </row>
    <row r="157" spans="1:14" s="43" customFormat="1" ht="26.25" customHeight="1">
      <c r="A157" s="339" t="s">
        <v>1278</v>
      </c>
      <c r="B157" s="33" t="s">
        <v>1277</v>
      </c>
      <c r="C157" s="33" t="s">
        <v>146</v>
      </c>
      <c r="D157" s="40"/>
      <c r="E157" s="182"/>
      <c r="F157" s="182">
        <v>0.22</v>
      </c>
      <c r="G157" s="349"/>
      <c r="N157" s="43">
        <v>0.25</v>
      </c>
    </row>
    <row r="158" spans="1:7" s="43" customFormat="1" ht="26.25" customHeight="1">
      <c r="A158" s="339" t="s">
        <v>1280</v>
      </c>
      <c r="B158" s="33" t="s">
        <v>1277</v>
      </c>
      <c r="C158" s="33" t="s">
        <v>146</v>
      </c>
      <c r="D158" s="40"/>
      <c r="E158" s="182"/>
      <c r="F158" s="182">
        <v>0.2</v>
      </c>
      <c r="G158" s="349"/>
    </row>
    <row r="159" spans="1:7" s="43" customFormat="1" ht="26.25" customHeight="1">
      <c r="A159" s="339" t="s">
        <v>147</v>
      </c>
      <c r="B159" s="33" t="s">
        <v>112</v>
      </c>
      <c r="C159" s="33" t="s">
        <v>1280</v>
      </c>
      <c r="D159" s="40"/>
      <c r="E159" s="182"/>
      <c r="F159" s="182">
        <v>0.06</v>
      </c>
      <c r="G159" s="349"/>
    </row>
    <row r="160" spans="1:7" s="43" customFormat="1" ht="26.25" customHeight="1">
      <c r="A160" s="339" t="s">
        <v>1283</v>
      </c>
      <c r="B160" s="33" t="s">
        <v>1354</v>
      </c>
      <c r="C160" s="33" t="s">
        <v>112</v>
      </c>
      <c r="D160" s="40"/>
      <c r="E160" s="182"/>
      <c r="F160" s="182">
        <v>0.5</v>
      </c>
      <c r="G160" s="349"/>
    </row>
    <row r="161" spans="1:7" s="43" customFormat="1" ht="26.25" customHeight="1">
      <c r="A161" s="339" t="s">
        <v>1280</v>
      </c>
      <c r="B161" s="33" t="s">
        <v>1283</v>
      </c>
      <c r="C161" s="33" t="s">
        <v>1285</v>
      </c>
      <c r="D161" s="40"/>
      <c r="E161" s="182"/>
      <c r="F161" s="182">
        <v>0.06</v>
      </c>
      <c r="G161" s="349"/>
    </row>
    <row r="162" spans="1:7" s="43" customFormat="1" ht="26.25" customHeight="1">
      <c r="A162" s="339" t="s">
        <v>1285</v>
      </c>
      <c r="B162" s="33" t="s">
        <v>1280</v>
      </c>
      <c r="C162" s="33" t="s">
        <v>113</v>
      </c>
      <c r="D162" s="40"/>
      <c r="E162" s="182"/>
      <c r="F162" s="182">
        <v>0.8</v>
      </c>
      <c r="G162" s="349"/>
    </row>
    <row r="163" spans="1:7" s="43" customFormat="1" ht="26.25" customHeight="1">
      <c r="A163" s="339" t="s">
        <v>45</v>
      </c>
      <c r="B163" s="33" t="s">
        <v>112</v>
      </c>
      <c r="C163" s="33" t="s">
        <v>113</v>
      </c>
      <c r="D163" s="40"/>
      <c r="E163" s="182"/>
      <c r="F163" s="182">
        <v>0.92</v>
      </c>
      <c r="G163" s="349"/>
    </row>
    <row r="164" spans="1:7" s="44" customFormat="1" ht="26.25" customHeight="1">
      <c r="A164" s="339" t="s">
        <v>1282</v>
      </c>
      <c r="B164" s="33" t="s">
        <v>1283</v>
      </c>
      <c r="C164" s="33" t="s">
        <v>1173</v>
      </c>
      <c r="D164" s="40"/>
      <c r="E164" s="182"/>
      <c r="F164" s="182">
        <v>0.2</v>
      </c>
      <c r="G164" s="349"/>
    </row>
    <row r="165" spans="1:7" s="43" customFormat="1" ht="26.25" customHeight="1">
      <c r="A165" s="339" t="s">
        <v>1284</v>
      </c>
      <c r="B165" s="33" t="s">
        <v>1283</v>
      </c>
      <c r="C165" s="33" t="s">
        <v>1173</v>
      </c>
      <c r="D165" s="40"/>
      <c r="E165" s="182"/>
      <c r="F165" s="182">
        <v>0.08</v>
      </c>
      <c r="G165" s="349"/>
    </row>
    <row r="166" spans="1:7" s="43" customFormat="1" ht="26.25" customHeight="1">
      <c r="A166" s="259" t="s">
        <v>1174</v>
      </c>
      <c r="B166" s="49"/>
      <c r="C166" s="49"/>
      <c r="D166" s="30"/>
      <c r="E166" s="48">
        <f>SUM(0)</f>
        <v>0</v>
      </c>
      <c r="F166" s="48">
        <f>SUM(F152:F165)</f>
        <v>5.040000000000001</v>
      </c>
      <c r="G166" s="350">
        <f>SUM(E166,F166)</f>
        <v>5.040000000000001</v>
      </c>
    </row>
    <row r="167" spans="1:7" s="43" customFormat="1" ht="26.25" customHeight="1">
      <c r="A167" s="341" t="s">
        <v>1294</v>
      </c>
      <c r="B167" s="49"/>
      <c r="C167" s="49"/>
      <c r="D167" s="30"/>
      <c r="E167" s="183"/>
      <c r="F167" s="183"/>
      <c r="G167" s="349"/>
    </row>
    <row r="168" spans="1:7" s="43" customFormat="1" ht="26.25" customHeight="1">
      <c r="A168" s="339" t="s">
        <v>833</v>
      </c>
      <c r="B168" s="33" t="s">
        <v>113</v>
      </c>
      <c r="C168" s="33" t="s">
        <v>1279</v>
      </c>
      <c r="D168" s="40"/>
      <c r="E168" s="182"/>
      <c r="F168" s="182">
        <v>0.2</v>
      </c>
      <c r="G168" s="349"/>
    </row>
    <row r="169" spans="1:7" s="43" customFormat="1" ht="26.25" customHeight="1">
      <c r="A169" s="339" t="s">
        <v>834</v>
      </c>
      <c r="B169" s="33" t="s">
        <v>113</v>
      </c>
      <c r="C169" s="33" t="s">
        <v>1279</v>
      </c>
      <c r="D169" s="40"/>
      <c r="E169" s="182"/>
      <c r="F169" s="182">
        <v>0.2</v>
      </c>
      <c r="G169" s="349"/>
    </row>
    <row r="170" spans="1:7" s="43" customFormat="1" ht="26.25" customHeight="1">
      <c r="A170" s="339" t="s">
        <v>835</v>
      </c>
      <c r="B170" s="33" t="s">
        <v>113</v>
      </c>
      <c r="C170" s="33" t="s">
        <v>1279</v>
      </c>
      <c r="D170" s="40"/>
      <c r="E170" s="182"/>
      <c r="F170" s="182">
        <v>0.2</v>
      </c>
      <c r="G170" s="349"/>
    </row>
    <row r="171" spans="1:7" s="44" customFormat="1" ht="26.25" customHeight="1">
      <c r="A171" s="339" t="s">
        <v>1279</v>
      </c>
      <c r="B171" s="33" t="s">
        <v>835</v>
      </c>
      <c r="C171" s="33" t="s">
        <v>1173</v>
      </c>
      <c r="D171" s="40"/>
      <c r="E171" s="182"/>
      <c r="F171" s="182">
        <v>0.24</v>
      </c>
      <c r="G171" s="349"/>
    </row>
    <row r="172" spans="1:7" s="43" customFormat="1" ht="26.25" customHeight="1">
      <c r="A172" s="259" t="s">
        <v>1174</v>
      </c>
      <c r="B172" s="49"/>
      <c r="C172" s="49"/>
      <c r="D172" s="30"/>
      <c r="E172" s="48">
        <f>SUM(0)</f>
        <v>0</v>
      </c>
      <c r="F172" s="48">
        <f>SUM(F168:F171)</f>
        <v>0.8400000000000001</v>
      </c>
      <c r="G172" s="350">
        <f>SUM(E172,F172)</f>
        <v>0.8400000000000001</v>
      </c>
    </row>
    <row r="173" spans="1:7" s="43" customFormat="1" ht="26.25" customHeight="1">
      <c r="A173" s="341" t="s">
        <v>1295</v>
      </c>
      <c r="B173" s="61"/>
      <c r="C173" s="61"/>
      <c r="D173" s="85"/>
      <c r="E173" s="185"/>
      <c r="F173" s="185"/>
      <c r="G173" s="349"/>
    </row>
    <row r="174" spans="1:7" s="44" customFormat="1" ht="26.25" customHeight="1">
      <c r="A174" s="339" t="s">
        <v>690</v>
      </c>
      <c r="B174" s="33" t="s">
        <v>835</v>
      </c>
      <c r="C174" s="33" t="s">
        <v>48</v>
      </c>
      <c r="D174" s="40"/>
      <c r="E174" s="182"/>
      <c r="F174" s="182">
        <v>0.28</v>
      </c>
      <c r="G174" s="349"/>
    </row>
    <row r="175" spans="1:7" s="45" customFormat="1" ht="26.25" customHeight="1">
      <c r="A175" s="339" t="s">
        <v>694</v>
      </c>
      <c r="B175" s="33" t="s">
        <v>835</v>
      </c>
      <c r="C175" s="33" t="s">
        <v>48</v>
      </c>
      <c r="D175" s="40"/>
      <c r="E175" s="182"/>
      <c r="F175" s="182">
        <v>0.28</v>
      </c>
      <c r="G175" s="349"/>
    </row>
    <row r="176" spans="1:7" s="43" customFormat="1" ht="26.25" customHeight="1">
      <c r="A176" s="339" t="s">
        <v>833</v>
      </c>
      <c r="B176" s="33" t="s">
        <v>686</v>
      </c>
      <c r="C176" s="33" t="s">
        <v>694</v>
      </c>
      <c r="D176" s="40"/>
      <c r="E176" s="182"/>
      <c r="F176" s="182">
        <v>0.22</v>
      </c>
      <c r="G176" s="349"/>
    </row>
    <row r="177" spans="1:7" s="44" customFormat="1" ht="26.25" customHeight="1">
      <c r="A177" s="339" t="s">
        <v>836</v>
      </c>
      <c r="B177" s="33" t="s">
        <v>686</v>
      </c>
      <c r="C177" s="33" t="s">
        <v>694</v>
      </c>
      <c r="D177" s="40"/>
      <c r="E177" s="182"/>
      <c r="F177" s="182">
        <v>0.22</v>
      </c>
      <c r="G177" s="349"/>
    </row>
    <row r="178" spans="1:7" s="45" customFormat="1" ht="26.25" customHeight="1">
      <c r="A178" s="259" t="s">
        <v>1174</v>
      </c>
      <c r="B178" s="49"/>
      <c r="C178" s="49"/>
      <c r="D178" s="30"/>
      <c r="E178" s="48">
        <f>SUM(0)</f>
        <v>0</v>
      </c>
      <c r="F178" s="48">
        <f>SUM(F174:F177)</f>
        <v>1</v>
      </c>
      <c r="G178" s="350">
        <f>SUM(E178,F178)</f>
        <v>1</v>
      </c>
    </row>
    <row r="179" spans="1:7" s="43" customFormat="1" ht="26.25" customHeight="1">
      <c r="A179" s="341" t="s">
        <v>440</v>
      </c>
      <c r="B179" s="33"/>
      <c r="C179" s="33"/>
      <c r="D179" s="40"/>
      <c r="E179" s="182"/>
      <c r="F179" s="182"/>
      <c r="G179" s="349"/>
    </row>
    <row r="180" spans="1:7" s="44" customFormat="1" ht="26.25" customHeight="1">
      <c r="A180" s="339" t="s">
        <v>106</v>
      </c>
      <c r="B180" s="33" t="s">
        <v>114</v>
      </c>
      <c r="C180" s="33" t="s">
        <v>843</v>
      </c>
      <c r="D180" s="40"/>
      <c r="E180" s="182"/>
      <c r="F180" s="182">
        <v>0.26</v>
      </c>
      <c r="G180" s="349"/>
    </row>
    <row r="181" spans="1:7" s="43" customFormat="1" ht="26.25" customHeight="1">
      <c r="A181" s="339" t="s">
        <v>833</v>
      </c>
      <c r="B181" s="33" t="s">
        <v>106</v>
      </c>
      <c r="C181" s="33" t="s">
        <v>1173</v>
      </c>
      <c r="D181" s="40"/>
      <c r="E181" s="182"/>
      <c r="F181" s="182">
        <v>0.24</v>
      </c>
      <c r="G181" s="349"/>
    </row>
    <row r="182" spans="1:7" s="43" customFormat="1" ht="26.25" customHeight="1">
      <c r="A182" s="339" t="s">
        <v>836</v>
      </c>
      <c r="B182" s="33" t="s">
        <v>1173</v>
      </c>
      <c r="C182" s="33" t="s">
        <v>1173</v>
      </c>
      <c r="D182" s="40"/>
      <c r="E182" s="182"/>
      <c r="F182" s="182">
        <v>0.42</v>
      </c>
      <c r="G182" s="349"/>
    </row>
    <row r="183" spans="1:7" s="43" customFormat="1" ht="26.25" customHeight="1">
      <c r="A183" s="339" t="s">
        <v>843</v>
      </c>
      <c r="B183" s="33" t="s">
        <v>48</v>
      </c>
      <c r="C183" s="33" t="s">
        <v>844</v>
      </c>
      <c r="D183" s="40"/>
      <c r="E183" s="182"/>
      <c r="F183" s="182">
        <v>0.36</v>
      </c>
      <c r="G183" s="349"/>
    </row>
    <row r="184" spans="1:7" s="43" customFormat="1" ht="26.25" customHeight="1">
      <c r="A184" s="339" t="s">
        <v>48</v>
      </c>
      <c r="B184" s="33" t="s">
        <v>686</v>
      </c>
      <c r="C184" s="33" t="s">
        <v>844</v>
      </c>
      <c r="D184" s="40"/>
      <c r="E184" s="182"/>
      <c r="F184" s="182">
        <v>0.4</v>
      </c>
      <c r="G184" s="349"/>
    </row>
    <row r="185" spans="1:7" s="44" customFormat="1" ht="26.25" customHeight="1">
      <c r="A185" s="339" t="s">
        <v>844</v>
      </c>
      <c r="B185" s="33" t="s">
        <v>843</v>
      </c>
      <c r="C185" s="33" t="s">
        <v>45</v>
      </c>
      <c r="D185" s="40"/>
      <c r="E185" s="182"/>
      <c r="F185" s="182">
        <v>0.16</v>
      </c>
      <c r="G185" s="349"/>
    </row>
    <row r="186" spans="1:7" s="43" customFormat="1" ht="26.25" customHeight="1">
      <c r="A186" s="259" t="s">
        <v>1174</v>
      </c>
      <c r="B186" s="49"/>
      <c r="C186" s="49"/>
      <c r="D186" s="30"/>
      <c r="E186" s="48">
        <f>SUM(0)</f>
        <v>0</v>
      </c>
      <c r="F186" s="48">
        <f>SUM(F180:F185)</f>
        <v>1.8399999999999996</v>
      </c>
      <c r="G186" s="350">
        <f>SUM(E186,F186)</f>
        <v>1.8399999999999996</v>
      </c>
    </row>
    <row r="187" spans="1:7" s="43" customFormat="1" ht="26.25" customHeight="1">
      <c r="A187" s="341" t="s">
        <v>1296</v>
      </c>
      <c r="B187" s="61"/>
      <c r="C187" s="61"/>
      <c r="D187" s="85"/>
      <c r="E187" s="185"/>
      <c r="F187" s="185"/>
      <c r="G187" s="349"/>
    </row>
    <row r="188" spans="1:7" s="43" customFormat="1" ht="26.25" customHeight="1">
      <c r="A188" s="339" t="s">
        <v>837</v>
      </c>
      <c r="B188" s="33" t="s">
        <v>835</v>
      </c>
      <c r="C188" s="33" t="s">
        <v>838</v>
      </c>
      <c r="D188" s="40"/>
      <c r="E188" s="182"/>
      <c r="F188" s="182">
        <v>0.08</v>
      </c>
      <c r="G188" s="349"/>
    </row>
    <row r="189" spans="1:7" s="43" customFormat="1" ht="26.25" customHeight="1">
      <c r="A189" s="339" t="s">
        <v>838</v>
      </c>
      <c r="B189" s="33" t="s">
        <v>112</v>
      </c>
      <c r="C189" s="33" t="s">
        <v>686</v>
      </c>
      <c r="D189" s="40"/>
      <c r="E189" s="182"/>
      <c r="F189" s="182">
        <v>0.9</v>
      </c>
      <c r="G189" s="349"/>
    </row>
    <row r="190" spans="1:7" s="43" customFormat="1" ht="26.25" customHeight="1">
      <c r="A190" s="339" t="s">
        <v>693</v>
      </c>
      <c r="B190" s="33" t="s">
        <v>838</v>
      </c>
      <c r="C190" s="33" t="s">
        <v>1173</v>
      </c>
      <c r="D190" s="40"/>
      <c r="E190" s="182"/>
      <c r="F190" s="182">
        <v>0.2</v>
      </c>
      <c r="G190" s="349"/>
    </row>
    <row r="191" spans="1:7" s="43" customFormat="1" ht="26.25" customHeight="1">
      <c r="A191" s="339" t="s">
        <v>839</v>
      </c>
      <c r="B191" s="33" t="s">
        <v>838</v>
      </c>
      <c r="C191" s="33" t="s">
        <v>1175</v>
      </c>
      <c r="D191" s="40"/>
      <c r="E191" s="182"/>
      <c r="F191" s="182">
        <v>0.1</v>
      </c>
      <c r="G191" s="349"/>
    </row>
    <row r="192" spans="1:7" s="43" customFormat="1" ht="26.25" customHeight="1">
      <c r="A192" s="339" t="s">
        <v>840</v>
      </c>
      <c r="B192" s="33" t="s">
        <v>112</v>
      </c>
      <c r="C192" s="33" t="s">
        <v>686</v>
      </c>
      <c r="D192" s="40"/>
      <c r="E192" s="182"/>
      <c r="F192" s="182">
        <v>0.94</v>
      </c>
      <c r="G192" s="349"/>
    </row>
    <row r="193" spans="1:7" s="43" customFormat="1" ht="26.25" customHeight="1">
      <c r="A193" s="339" t="s">
        <v>841</v>
      </c>
      <c r="B193" s="33" t="s">
        <v>840</v>
      </c>
      <c r="C193" s="33" t="s">
        <v>1173</v>
      </c>
      <c r="D193" s="40"/>
      <c r="E193" s="182"/>
      <c r="F193" s="182">
        <v>0.22</v>
      </c>
      <c r="G193" s="349"/>
    </row>
    <row r="194" spans="1:7" s="43" customFormat="1" ht="26.25" customHeight="1">
      <c r="A194" s="339" t="s">
        <v>840</v>
      </c>
      <c r="B194" s="33" t="s">
        <v>686</v>
      </c>
      <c r="C194" s="33" t="s">
        <v>1173</v>
      </c>
      <c r="D194" s="40"/>
      <c r="E194" s="182"/>
      <c r="F194" s="182">
        <v>0.5</v>
      </c>
      <c r="G194" s="349"/>
    </row>
    <row r="195" spans="1:7" s="43" customFormat="1" ht="26.25" customHeight="1">
      <c r="A195" s="339" t="s">
        <v>690</v>
      </c>
      <c r="B195" s="33" t="s">
        <v>1354</v>
      </c>
      <c r="C195" s="33" t="s">
        <v>842</v>
      </c>
      <c r="D195" s="40"/>
      <c r="E195" s="182"/>
      <c r="F195" s="182">
        <v>0.24</v>
      </c>
      <c r="G195" s="349"/>
    </row>
    <row r="196" spans="1:7" s="43" customFormat="1" ht="26.25" customHeight="1">
      <c r="A196" s="339" t="s">
        <v>784</v>
      </c>
      <c r="B196" s="33" t="s">
        <v>690</v>
      </c>
      <c r="C196" s="33" t="s">
        <v>686</v>
      </c>
      <c r="D196" s="40"/>
      <c r="E196" s="182"/>
      <c r="F196" s="182">
        <v>0.3</v>
      </c>
      <c r="G196" s="349"/>
    </row>
    <row r="197" spans="1:7" s="43" customFormat="1" ht="26.25" customHeight="1">
      <c r="A197" s="339" t="s">
        <v>694</v>
      </c>
      <c r="B197" s="33" t="s">
        <v>1354</v>
      </c>
      <c r="C197" s="33" t="s">
        <v>53</v>
      </c>
      <c r="D197" s="40"/>
      <c r="E197" s="182"/>
      <c r="F197" s="182">
        <v>0.22</v>
      </c>
      <c r="G197" s="349"/>
    </row>
    <row r="198" spans="1:7" s="43" customFormat="1" ht="26.25" customHeight="1">
      <c r="A198" s="339" t="s">
        <v>693</v>
      </c>
      <c r="B198" s="33" t="s">
        <v>53</v>
      </c>
      <c r="C198" s="33" t="s">
        <v>784</v>
      </c>
      <c r="D198" s="40"/>
      <c r="E198" s="182"/>
      <c r="F198" s="182">
        <v>0.22</v>
      </c>
      <c r="G198" s="349"/>
    </row>
    <row r="199" spans="1:7" s="44" customFormat="1" ht="26.25" customHeight="1">
      <c r="A199" s="339" t="s">
        <v>53</v>
      </c>
      <c r="B199" s="33" t="s">
        <v>690</v>
      </c>
      <c r="C199" s="33" t="s">
        <v>686</v>
      </c>
      <c r="D199" s="40"/>
      <c r="E199" s="182"/>
      <c r="F199" s="182">
        <v>0.32</v>
      </c>
      <c r="G199" s="349"/>
    </row>
    <row r="200" spans="1:7" s="43" customFormat="1" ht="26.25" customHeight="1">
      <c r="A200" s="339" t="s">
        <v>842</v>
      </c>
      <c r="B200" s="33" t="s">
        <v>53</v>
      </c>
      <c r="C200" s="33" t="s">
        <v>690</v>
      </c>
      <c r="D200" s="40"/>
      <c r="E200" s="182"/>
      <c r="F200" s="182">
        <v>0.26</v>
      </c>
      <c r="G200" s="349"/>
    </row>
    <row r="201" spans="1:7" s="43" customFormat="1" ht="26.25" customHeight="1">
      <c r="A201" s="259" t="s">
        <v>1174</v>
      </c>
      <c r="B201" s="49"/>
      <c r="C201" s="49"/>
      <c r="D201" s="30"/>
      <c r="E201" s="48">
        <f>SUM(0)</f>
        <v>0</v>
      </c>
      <c r="F201" s="48">
        <f>SUM(F188:F200)</f>
        <v>4.5</v>
      </c>
      <c r="G201" s="350">
        <f>SUM(E201,F201)</f>
        <v>4.5</v>
      </c>
    </row>
    <row r="202" spans="1:7" s="43" customFormat="1" ht="26.25" customHeight="1">
      <c r="A202" s="341" t="s">
        <v>480</v>
      </c>
      <c r="B202" s="33"/>
      <c r="C202" s="33"/>
      <c r="D202" s="40"/>
      <c r="E202" s="182"/>
      <c r="F202" s="182"/>
      <c r="G202" s="349"/>
    </row>
    <row r="203" spans="1:7" s="43" customFormat="1" ht="26.25" customHeight="1">
      <c r="A203" s="352" t="s">
        <v>1684</v>
      </c>
      <c r="B203" s="33" t="s">
        <v>1685</v>
      </c>
      <c r="C203" s="33" t="s">
        <v>1197</v>
      </c>
      <c r="D203" s="40"/>
      <c r="E203" s="182"/>
      <c r="F203" s="182">
        <v>0.26</v>
      </c>
      <c r="G203" s="349"/>
    </row>
    <row r="204" spans="1:7" s="43" customFormat="1" ht="26.25" customHeight="1">
      <c r="A204" s="339" t="s">
        <v>777</v>
      </c>
      <c r="B204" s="33" t="s">
        <v>686</v>
      </c>
      <c r="C204" s="33" t="s">
        <v>2705</v>
      </c>
      <c r="D204" s="40"/>
      <c r="E204" s="182"/>
      <c r="F204" s="182">
        <v>0.44</v>
      </c>
      <c r="G204" s="349"/>
    </row>
    <row r="205" spans="1:7" s="43" customFormat="1" ht="26.25" customHeight="1">
      <c r="A205" s="339" t="s">
        <v>145</v>
      </c>
      <c r="B205" s="33" t="s">
        <v>686</v>
      </c>
      <c r="C205" s="33" t="s">
        <v>845</v>
      </c>
      <c r="D205" s="40"/>
      <c r="E205" s="182"/>
      <c r="F205" s="182">
        <v>0.06</v>
      </c>
      <c r="G205" s="349"/>
    </row>
    <row r="206" spans="1:7" s="43" customFormat="1" ht="26.25" customHeight="1">
      <c r="A206" s="339" t="s">
        <v>845</v>
      </c>
      <c r="B206" s="33" t="s">
        <v>145</v>
      </c>
      <c r="C206" s="33" t="s">
        <v>846</v>
      </c>
      <c r="D206" s="40"/>
      <c r="E206" s="182"/>
      <c r="F206" s="182">
        <v>0.3</v>
      </c>
      <c r="G206" s="349"/>
    </row>
    <row r="207" spans="1:7" s="43" customFormat="1" ht="26.25" customHeight="1">
      <c r="A207" s="339" t="s">
        <v>846</v>
      </c>
      <c r="B207" s="33" t="s">
        <v>845</v>
      </c>
      <c r="C207" s="33" t="s">
        <v>1175</v>
      </c>
      <c r="D207" s="40"/>
      <c r="E207" s="182"/>
      <c r="F207" s="182">
        <v>0.38</v>
      </c>
      <c r="G207" s="349"/>
    </row>
    <row r="208" spans="1:7" s="43" customFormat="1" ht="26.25" customHeight="1">
      <c r="A208" s="339" t="s">
        <v>848</v>
      </c>
      <c r="B208" s="33" t="s">
        <v>846</v>
      </c>
      <c r="C208" s="33" t="s">
        <v>60</v>
      </c>
      <c r="D208" s="40"/>
      <c r="E208" s="182"/>
      <c r="F208" s="182">
        <v>0.4</v>
      </c>
      <c r="G208" s="349"/>
    </row>
    <row r="209" spans="1:7" s="43" customFormat="1" ht="26.25" customHeight="1">
      <c r="A209" s="339" t="s">
        <v>56</v>
      </c>
      <c r="B209" s="33" t="s">
        <v>848</v>
      </c>
      <c r="C209" s="33" t="s">
        <v>850</v>
      </c>
      <c r="D209" s="40"/>
      <c r="E209" s="182"/>
      <c r="F209" s="182">
        <v>0.2</v>
      </c>
      <c r="G209" s="349"/>
    </row>
    <row r="210" spans="1:7" s="44" customFormat="1" ht="26.25" customHeight="1">
      <c r="A210" s="339" t="s">
        <v>849</v>
      </c>
      <c r="B210" s="33" t="s">
        <v>848</v>
      </c>
      <c r="C210" s="33" t="s">
        <v>850</v>
      </c>
      <c r="D210" s="40"/>
      <c r="E210" s="182"/>
      <c r="F210" s="182">
        <v>0.2</v>
      </c>
      <c r="G210" s="349"/>
    </row>
    <row r="211" spans="1:7" s="43" customFormat="1" ht="26.25" customHeight="1">
      <c r="A211" s="339" t="s">
        <v>657</v>
      </c>
      <c r="B211" s="33" t="s">
        <v>849</v>
      </c>
      <c r="C211" s="33" t="s">
        <v>145</v>
      </c>
      <c r="D211" s="40"/>
      <c r="E211" s="182"/>
      <c r="F211" s="182">
        <v>0.14</v>
      </c>
      <c r="G211" s="349"/>
    </row>
    <row r="212" spans="1:7" s="43" customFormat="1" ht="26.25" customHeight="1">
      <c r="A212" s="339" t="s">
        <v>145</v>
      </c>
      <c r="B212" s="33" t="s">
        <v>657</v>
      </c>
      <c r="C212" s="33" t="s">
        <v>850</v>
      </c>
      <c r="D212" s="40"/>
      <c r="E212" s="182"/>
      <c r="F212" s="182">
        <v>0.1</v>
      </c>
      <c r="G212" s="349"/>
    </row>
    <row r="213" spans="1:7" s="44" customFormat="1" ht="26.25" customHeight="1">
      <c r="A213" s="339" t="s">
        <v>60</v>
      </c>
      <c r="B213" s="33" t="s">
        <v>686</v>
      </c>
      <c r="C213" s="33" t="s">
        <v>1175</v>
      </c>
      <c r="D213" s="40"/>
      <c r="E213" s="182"/>
      <c r="F213" s="182">
        <v>0.42</v>
      </c>
      <c r="G213" s="349"/>
    </row>
    <row r="214" spans="1:7" s="43" customFormat="1" ht="26.25" customHeight="1">
      <c r="A214" s="339" t="s">
        <v>847</v>
      </c>
      <c r="B214" s="33" t="s">
        <v>66</v>
      </c>
      <c r="C214" s="33" t="s">
        <v>777</v>
      </c>
      <c r="D214" s="40"/>
      <c r="E214" s="182">
        <v>0.16</v>
      </c>
      <c r="F214" s="182">
        <v>0.66</v>
      </c>
      <c r="G214" s="349"/>
    </row>
    <row r="215" spans="1:7" s="43" customFormat="1" ht="26.25" customHeight="1">
      <c r="A215" s="339" t="s">
        <v>852</v>
      </c>
      <c r="B215" s="33" t="s">
        <v>66</v>
      </c>
      <c r="C215" s="33" t="s">
        <v>1175</v>
      </c>
      <c r="D215" s="40"/>
      <c r="E215" s="182"/>
      <c r="F215" s="182">
        <v>0.56</v>
      </c>
      <c r="G215" s="349"/>
    </row>
    <row r="216" spans="1:7" s="43" customFormat="1" ht="26.25" customHeight="1">
      <c r="A216" s="339" t="s">
        <v>853</v>
      </c>
      <c r="B216" s="33" t="s">
        <v>66</v>
      </c>
      <c r="C216" s="33" t="s">
        <v>852</v>
      </c>
      <c r="D216" s="40"/>
      <c r="E216" s="182"/>
      <c r="F216" s="182">
        <v>0.38</v>
      </c>
      <c r="G216" s="349"/>
    </row>
    <row r="217" spans="1:7" s="43" customFormat="1" ht="26.25" customHeight="1">
      <c r="A217" s="339" t="s">
        <v>851</v>
      </c>
      <c r="B217" s="33" t="s">
        <v>66</v>
      </c>
      <c r="C217" s="33" t="s">
        <v>852</v>
      </c>
      <c r="D217" s="40"/>
      <c r="E217" s="182"/>
      <c r="F217" s="182">
        <v>0.58</v>
      </c>
      <c r="G217" s="349"/>
    </row>
    <row r="218" spans="1:7" s="43" customFormat="1" ht="26.25" customHeight="1">
      <c r="A218" s="259" t="s">
        <v>1174</v>
      </c>
      <c r="B218" s="49"/>
      <c r="C218" s="49"/>
      <c r="D218" s="30"/>
      <c r="E218" s="48">
        <f>SUM(E214)</f>
        <v>0.16</v>
      </c>
      <c r="F218" s="48">
        <f>SUM(F203:F217)</f>
        <v>5.080000000000001</v>
      </c>
      <c r="G218" s="350">
        <f>SUM(E218,F218)</f>
        <v>5.240000000000001</v>
      </c>
    </row>
    <row r="219" spans="1:7" s="43" customFormat="1" ht="26.25" customHeight="1">
      <c r="A219" s="341" t="s">
        <v>1633</v>
      </c>
      <c r="B219" s="33"/>
      <c r="C219" s="33"/>
      <c r="D219" s="40"/>
      <c r="E219" s="182"/>
      <c r="F219" s="182"/>
      <c r="G219" s="349"/>
    </row>
    <row r="220" spans="1:7" s="43" customFormat="1" ht="26.25" customHeight="1">
      <c r="A220" s="339" t="s">
        <v>688</v>
      </c>
      <c r="B220" s="33" t="s">
        <v>66</v>
      </c>
      <c r="C220" s="33" t="s">
        <v>684</v>
      </c>
      <c r="D220" s="40"/>
      <c r="E220" s="182">
        <v>0.86</v>
      </c>
      <c r="F220" s="182">
        <v>1.6</v>
      </c>
      <c r="G220" s="349"/>
    </row>
    <row r="221" spans="1:7" s="43" customFormat="1" ht="26.25" customHeight="1">
      <c r="A221" s="339" t="s">
        <v>101</v>
      </c>
      <c r="B221" s="33" t="s">
        <v>688</v>
      </c>
      <c r="C221" s="33" t="s">
        <v>1173</v>
      </c>
      <c r="D221" s="40"/>
      <c r="E221" s="182"/>
      <c r="F221" s="182">
        <v>0.3</v>
      </c>
      <c r="G221" s="349"/>
    </row>
    <row r="222" spans="1:7" s="44" customFormat="1" ht="26.25" customHeight="1">
      <c r="A222" s="339" t="s">
        <v>275</v>
      </c>
      <c r="B222" s="33" t="s">
        <v>101</v>
      </c>
      <c r="C222" s="33" t="s">
        <v>1173</v>
      </c>
      <c r="D222" s="40"/>
      <c r="E222" s="182"/>
      <c r="F222" s="182">
        <v>0.2</v>
      </c>
      <c r="G222" s="349"/>
    </row>
    <row r="223" spans="1:7" s="43" customFormat="1" ht="26.25" customHeight="1">
      <c r="A223" s="339" t="s">
        <v>684</v>
      </c>
      <c r="B223" s="33" t="s">
        <v>277</v>
      </c>
      <c r="C223" s="33" t="s">
        <v>761</v>
      </c>
      <c r="D223" s="40"/>
      <c r="E223" s="182"/>
      <c r="F223" s="182">
        <v>0.84</v>
      </c>
      <c r="G223" s="349"/>
    </row>
    <row r="224" spans="1:7" s="43" customFormat="1" ht="26.25" customHeight="1">
      <c r="A224" s="339" t="s">
        <v>761</v>
      </c>
      <c r="B224" s="33" t="s">
        <v>684</v>
      </c>
      <c r="C224" s="33" t="s">
        <v>106</v>
      </c>
      <c r="D224" s="40"/>
      <c r="E224" s="182"/>
      <c r="F224" s="182">
        <v>0.9</v>
      </c>
      <c r="G224" s="349"/>
    </row>
    <row r="225" spans="1:7" s="43" customFormat="1" ht="26.25" customHeight="1">
      <c r="A225" s="339" t="s">
        <v>125</v>
      </c>
      <c r="B225" s="33" t="s">
        <v>761</v>
      </c>
      <c r="C225" s="33" t="s">
        <v>106</v>
      </c>
      <c r="D225" s="40"/>
      <c r="E225" s="182"/>
      <c r="F225" s="182">
        <v>0.54</v>
      </c>
      <c r="G225" s="349"/>
    </row>
    <row r="226" spans="1:7" s="43" customFormat="1" ht="26.25" customHeight="1">
      <c r="A226" s="339" t="s">
        <v>106</v>
      </c>
      <c r="B226" s="33" t="s">
        <v>1173</v>
      </c>
      <c r="C226" s="33" t="s">
        <v>103</v>
      </c>
      <c r="D226" s="40"/>
      <c r="E226" s="182"/>
      <c r="F226" s="182">
        <v>0.56</v>
      </c>
      <c r="G226" s="349"/>
    </row>
    <row r="227" spans="1:7" s="43" customFormat="1" ht="26.25" customHeight="1">
      <c r="A227" s="339" t="s">
        <v>276</v>
      </c>
      <c r="B227" s="33" t="s">
        <v>761</v>
      </c>
      <c r="C227" s="33" t="s">
        <v>761</v>
      </c>
      <c r="D227" s="40"/>
      <c r="E227" s="182"/>
      <c r="F227" s="182">
        <v>0.4</v>
      </c>
      <c r="G227" s="349"/>
    </row>
    <row r="228" spans="1:7" s="43" customFormat="1" ht="26.25" customHeight="1">
      <c r="A228" s="339" t="s">
        <v>687</v>
      </c>
      <c r="B228" s="33" t="s">
        <v>101</v>
      </c>
      <c r="C228" s="33" t="s">
        <v>112</v>
      </c>
      <c r="D228" s="40"/>
      <c r="E228" s="182"/>
      <c r="F228" s="182">
        <v>0.56</v>
      </c>
      <c r="G228" s="349"/>
    </row>
    <row r="229" spans="1:7" s="43" customFormat="1" ht="26.25" customHeight="1">
      <c r="A229" s="339" t="s">
        <v>101</v>
      </c>
      <c r="B229" s="33" t="s">
        <v>277</v>
      </c>
      <c r="C229" s="33" t="s">
        <v>688</v>
      </c>
      <c r="D229" s="40"/>
      <c r="E229" s="182"/>
      <c r="F229" s="182">
        <v>0.2</v>
      </c>
      <c r="G229" s="349"/>
    </row>
    <row r="230" spans="1:7" s="43" customFormat="1" ht="26.25" customHeight="1">
      <c r="A230" s="339" t="s">
        <v>471</v>
      </c>
      <c r="B230" s="33" t="s">
        <v>277</v>
      </c>
      <c r="C230" s="33" t="s">
        <v>101</v>
      </c>
      <c r="D230" s="40"/>
      <c r="E230" s="182"/>
      <c r="F230" s="182">
        <v>0.26</v>
      </c>
      <c r="G230" s="349"/>
    </row>
    <row r="231" spans="1:7" s="44" customFormat="1" ht="26.25" customHeight="1">
      <c r="A231" s="339" t="s">
        <v>470</v>
      </c>
      <c r="B231" s="33" t="s">
        <v>101</v>
      </c>
      <c r="C231" s="33" t="s">
        <v>471</v>
      </c>
      <c r="D231" s="40"/>
      <c r="E231" s="182"/>
      <c r="F231" s="182">
        <v>0.22</v>
      </c>
      <c r="G231" s="349"/>
    </row>
    <row r="232" spans="1:7" s="43" customFormat="1" ht="26.25" customHeight="1">
      <c r="A232" s="259" t="s">
        <v>1174</v>
      </c>
      <c r="B232" s="49"/>
      <c r="C232" s="49"/>
      <c r="D232" s="30"/>
      <c r="E232" s="48">
        <f>SUM(E220)</f>
        <v>0.86</v>
      </c>
      <c r="F232" s="48">
        <f>SUM(F220:F231)</f>
        <v>6.58</v>
      </c>
      <c r="G232" s="350">
        <f>SUM(E232,F232)</f>
        <v>7.44</v>
      </c>
    </row>
    <row r="233" spans="1:7" s="43" customFormat="1" ht="26.25" customHeight="1">
      <c r="A233" s="341" t="s">
        <v>1126</v>
      </c>
      <c r="B233" s="33"/>
      <c r="C233" s="33"/>
      <c r="D233" s="40"/>
      <c r="E233" s="182"/>
      <c r="F233" s="182"/>
      <c r="G233" s="349"/>
    </row>
    <row r="234" spans="1:7" s="43" customFormat="1" ht="26.25" customHeight="1">
      <c r="A234" s="339" t="s">
        <v>60</v>
      </c>
      <c r="B234" s="33" t="s">
        <v>1279</v>
      </c>
      <c r="C234" s="33" t="s">
        <v>1175</v>
      </c>
      <c r="D234" s="40"/>
      <c r="E234" s="182"/>
      <c r="F234" s="182">
        <v>0.26</v>
      </c>
      <c r="G234" s="349"/>
    </row>
    <row r="235" spans="1:7" s="43" customFormat="1" ht="26.25" customHeight="1">
      <c r="A235" s="339" t="s">
        <v>156</v>
      </c>
      <c r="B235" s="33" t="s">
        <v>60</v>
      </c>
      <c r="C235" s="33" t="s">
        <v>854</v>
      </c>
      <c r="D235" s="40"/>
      <c r="E235" s="182"/>
      <c r="F235" s="182">
        <v>0.74</v>
      </c>
      <c r="G235" s="349"/>
    </row>
    <row r="236" spans="1:7" s="43" customFormat="1" ht="26.25" customHeight="1">
      <c r="A236" s="339" t="s">
        <v>854</v>
      </c>
      <c r="B236" s="33" t="s">
        <v>156</v>
      </c>
      <c r="C236" s="33" t="s">
        <v>1279</v>
      </c>
      <c r="D236" s="40"/>
      <c r="E236" s="182"/>
      <c r="F236" s="182">
        <v>0.08</v>
      </c>
      <c r="G236" s="349"/>
    </row>
    <row r="237" spans="1:7" s="43" customFormat="1" ht="26.25" customHeight="1">
      <c r="A237" s="339" t="s">
        <v>661</v>
      </c>
      <c r="B237" s="33" t="s">
        <v>854</v>
      </c>
      <c r="C237" s="33" t="s">
        <v>777</v>
      </c>
      <c r="D237" s="40"/>
      <c r="E237" s="182"/>
      <c r="F237" s="182">
        <v>0.22</v>
      </c>
      <c r="G237" s="349"/>
    </row>
    <row r="238" spans="1:7" s="44" customFormat="1" ht="26.25" customHeight="1">
      <c r="A238" s="339" t="s">
        <v>777</v>
      </c>
      <c r="B238" s="33" t="s">
        <v>1279</v>
      </c>
      <c r="C238" s="33" t="s">
        <v>156</v>
      </c>
      <c r="D238" s="40"/>
      <c r="E238" s="182"/>
      <c r="F238" s="182">
        <v>0.26</v>
      </c>
      <c r="G238" s="349"/>
    </row>
    <row r="239" spans="1:7" s="43" customFormat="1" ht="26.25" customHeight="1">
      <c r="A239" s="339" t="s">
        <v>846</v>
      </c>
      <c r="B239" s="33" t="s">
        <v>156</v>
      </c>
      <c r="C239" s="33" t="s">
        <v>1279</v>
      </c>
      <c r="D239" s="40"/>
      <c r="E239" s="182"/>
      <c r="F239" s="182">
        <v>0.26</v>
      </c>
      <c r="G239" s="349"/>
    </row>
    <row r="240" spans="1:7" s="43" customFormat="1" ht="26.25" customHeight="1">
      <c r="A240" s="339" t="s">
        <v>56</v>
      </c>
      <c r="B240" s="33" t="s">
        <v>156</v>
      </c>
      <c r="C240" s="33" t="s">
        <v>1279</v>
      </c>
      <c r="D240" s="40"/>
      <c r="E240" s="182"/>
      <c r="F240" s="182">
        <v>0.26</v>
      </c>
      <c r="G240" s="349"/>
    </row>
    <row r="241" spans="1:7" s="43" customFormat="1" ht="26.25" customHeight="1">
      <c r="A241" s="339" t="s">
        <v>661</v>
      </c>
      <c r="B241" s="33" t="s">
        <v>1669</v>
      </c>
      <c r="C241" s="33" t="s">
        <v>60</v>
      </c>
      <c r="D241" s="40"/>
      <c r="E241" s="182"/>
      <c r="F241" s="182">
        <v>0.32</v>
      </c>
      <c r="G241" s="349"/>
    </row>
    <row r="242" spans="1:7" s="43" customFormat="1" ht="26.25" customHeight="1">
      <c r="A242" s="259" t="s">
        <v>1174</v>
      </c>
      <c r="B242" s="49"/>
      <c r="C242" s="49"/>
      <c r="D242" s="30"/>
      <c r="E242" s="48">
        <f>SUM(0)</f>
        <v>0</v>
      </c>
      <c r="F242" s="48">
        <f>SUM(F234:F241)</f>
        <v>2.4</v>
      </c>
      <c r="G242" s="350">
        <f>SUM(E242,F242)</f>
        <v>2.4</v>
      </c>
    </row>
    <row r="243" spans="1:7" s="43" customFormat="1" ht="26.25" customHeight="1">
      <c r="A243" s="341" t="s">
        <v>481</v>
      </c>
      <c r="B243" s="33"/>
      <c r="C243" s="33"/>
      <c r="D243" s="40"/>
      <c r="E243" s="182"/>
      <c r="F243" s="182"/>
      <c r="G243" s="349"/>
    </row>
    <row r="244" spans="1:7" s="44" customFormat="1" ht="26.25" customHeight="1">
      <c r="A244" s="339" t="s">
        <v>759</v>
      </c>
      <c r="B244" s="33" t="s">
        <v>113</v>
      </c>
      <c r="C244" s="33" t="s">
        <v>1175</v>
      </c>
      <c r="D244" s="40"/>
      <c r="E244" s="182"/>
      <c r="F244" s="182">
        <v>0.2</v>
      </c>
      <c r="G244" s="349"/>
    </row>
    <row r="245" spans="1:7" s="43" customFormat="1" ht="26.25" customHeight="1">
      <c r="A245" s="339" t="s">
        <v>661</v>
      </c>
      <c r="B245" s="33" t="s">
        <v>103</v>
      </c>
      <c r="C245" s="33" t="s">
        <v>482</v>
      </c>
      <c r="D245" s="40"/>
      <c r="E245" s="182">
        <v>0.07</v>
      </c>
      <c r="F245" s="182">
        <v>0.06</v>
      </c>
      <c r="G245" s="349"/>
    </row>
    <row r="246" spans="1:7" s="43" customFormat="1" ht="26.25" customHeight="1">
      <c r="A246" s="339" t="s">
        <v>661</v>
      </c>
      <c r="B246" s="33" t="s">
        <v>103</v>
      </c>
      <c r="C246" s="33" t="s">
        <v>1596</v>
      </c>
      <c r="D246" s="40"/>
      <c r="E246" s="182">
        <v>0.08</v>
      </c>
      <c r="F246" s="182">
        <v>0.1</v>
      </c>
      <c r="G246" s="349"/>
    </row>
    <row r="247" spans="1:7" s="43" customFormat="1" ht="26.25" customHeight="1">
      <c r="A247" s="339" t="s">
        <v>1286</v>
      </c>
      <c r="B247" s="33" t="s">
        <v>661</v>
      </c>
      <c r="C247" s="33" t="s">
        <v>1280</v>
      </c>
      <c r="D247" s="40"/>
      <c r="E247" s="182"/>
      <c r="F247" s="182">
        <v>0.36</v>
      </c>
      <c r="G247" s="349"/>
    </row>
    <row r="248" spans="1:7" s="43" customFormat="1" ht="26.25" customHeight="1">
      <c r="A248" s="339" t="s">
        <v>1288</v>
      </c>
      <c r="B248" s="33" t="s">
        <v>1286</v>
      </c>
      <c r="C248" s="33" t="s">
        <v>1287</v>
      </c>
      <c r="D248" s="40"/>
      <c r="E248" s="182"/>
      <c r="F248" s="182">
        <v>0.28</v>
      </c>
      <c r="G248" s="349"/>
    </row>
    <row r="249" spans="1:7" s="43" customFormat="1" ht="26.25" customHeight="1">
      <c r="A249" s="339" t="s">
        <v>1289</v>
      </c>
      <c r="B249" s="33" t="s">
        <v>1288</v>
      </c>
      <c r="C249" s="33" t="s">
        <v>1173</v>
      </c>
      <c r="D249" s="40"/>
      <c r="E249" s="182"/>
      <c r="F249" s="182">
        <v>0.04</v>
      </c>
      <c r="G249" s="349"/>
    </row>
    <row r="250" spans="1:7" s="44" customFormat="1" ht="26.25" customHeight="1">
      <c r="A250" s="339" t="s">
        <v>1287</v>
      </c>
      <c r="B250" s="33" t="s">
        <v>1289</v>
      </c>
      <c r="C250" s="33" t="s">
        <v>1173</v>
      </c>
      <c r="D250" s="40"/>
      <c r="E250" s="182"/>
      <c r="F250" s="182">
        <v>0.44</v>
      </c>
      <c r="G250" s="349"/>
    </row>
    <row r="251" spans="1:7" s="43" customFormat="1" ht="26.25" customHeight="1">
      <c r="A251" s="339" t="s">
        <v>757</v>
      </c>
      <c r="B251" s="33" t="s">
        <v>1286</v>
      </c>
      <c r="C251" s="33" t="s">
        <v>758</v>
      </c>
      <c r="D251" s="40"/>
      <c r="E251" s="182"/>
      <c r="F251" s="182">
        <v>0.24</v>
      </c>
      <c r="G251" s="349"/>
    </row>
    <row r="252" spans="1:7" s="43" customFormat="1" ht="26.25" customHeight="1">
      <c r="A252" s="339" t="s">
        <v>758</v>
      </c>
      <c r="B252" s="33" t="s">
        <v>757</v>
      </c>
      <c r="C252" s="33" t="s">
        <v>656</v>
      </c>
      <c r="D252" s="40"/>
      <c r="E252" s="182"/>
      <c r="F252" s="182">
        <v>0.08</v>
      </c>
      <c r="G252" s="349"/>
    </row>
    <row r="253" spans="1:7" s="43" customFormat="1" ht="26.25" customHeight="1">
      <c r="A253" s="339" t="s">
        <v>656</v>
      </c>
      <c r="B253" s="33" t="s">
        <v>1286</v>
      </c>
      <c r="C253" s="33" t="s">
        <v>1287</v>
      </c>
      <c r="D253" s="40"/>
      <c r="E253" s="182"/>
      <c r="F253" s="182">
        <v>0.36</v>
      </c>
      <c r="G253" s="349"/>
    </row>
    <row r="254" spans="1:7" s="43" customFormat="1" ht="26.25" customHeight="1">
      <c r="A254" s="339" t="s">
        <v>1280</v>
      </c>
      <c r="B254" s="33" t="s">
        <v>103</v>
      </c>
      <c r="C254" s="33" t="s">
        <v>1280</v>
      </c>
      <c r="D254" s="40"/>
      <c r="E254" s="182"/>
      <c r="F254" s="182">
        <v>0.08</v>
      </c>
      <c r="G254" s="349"/>
    </row>
    <row r="255" spans="1:7" s="43" customFormat="1" ht="26.25" customHeight="1">
      <c r="A255" s="339" t="s">
        <v>1598</v>
      </c>
      <c r="B255" s="33" t="s">
        <v>103</v>
      </c>
      <c r="C255" s="33" t="s">
        <v>1597</v>
      </c>
      <c r="D255" s="40"/>
      <c r="E255" s="182">
        <v>0.04</v>
      </c>
      <c r="F255" s="182">
        <v>0.62</v>
      </c>
      <c r="G255" s="349"/>
    </row>
    <row r="256" spans="1:7" s="43" customFormat="1" ht="26.25" customHeight="1">
      <c r="A256" s="259" t="s">
        <v>1174</v>
      </c>
      <c r="B256" s="49"/>
      <c r="C256" s="49"/>
      <c r="D256" s="30"/>
      <c r="E256" s="48">
        <f>SUM(E245,E246,E255)</f>
        <v>0.19000000000000003</v>
      </c>
      <c r="F256" s="48">
        <f>SUM(F244:F255)</f>
        <v>2.8600000000000003</v>
      </c>
      <c r="G256" s="350">
        <f>SUM(E256,F256)</f>
        <v>3.0500000000000003</v>
      </c>
    </row>
    <row r="257" spans="1:7" s="43" customFormat="1" ht="26.25" customHeight="1">
      <c r="A257" s="341" t="s">
        <v>1297</v>
      </c>
      <c r="B257" s="49"/>
      <c r="C257" s="49"/>
      <c r="D257" s="30"/>
      <c r="E257" s="183"/>
      <c r="F257" s="183"/>
      <c r="G257" s="349"/>
    </row>
    <row r="258" spans="1:7" s="43" customFormat="1" ht="26.25" customHeight="1">
      <c r="A258" s="339" t="s">
        <v>98</v>
      </c>
      <c r="B258" s="33" t="s">
        <v>113</v>
      </c>
      <c r="C258" s="33" t="s">
        <v>760</v>
      </c>
      <c r="D258" s="40"/>
      <c r="E258" s="182"/>
      <c r="F258" s="182">
        <v>0.44</v>
      </c>
      <c r="G258" s="349"/>
    </row>
    <row r="259" spans="1:7" s="43" customFormat="1" ht="26.25" customHeight="1">
      <c r="A259" s="339" t="s">
        <v>764</v>
      </c>
      <c r="B259" s="33" t="s">
        <v>759</v>
      </c>
      <c r="C259" s="33" t="s">
        <v>766</v>
      </c>
      <c r="D259" s="40"/>
      <c r="E259" s="182"/>
      <c r="F259" s="182">
        <v>0.06</v>
      </c>
      <c r="G259" s="349"/>
    </row>
    <row r="260" spans="1:7" s="44" customFormat="1" ht="26.25" customHeight="1">
      <c r="A260" s="339" t="s">
        <v>766</v>
      </c>
      <c r="B260" s="33" t="s">
        <v>764</v>
      </c>
      <c r="C260" s="33" t="s">
        <v>1173</v>
      </c>
      <c r="D260" s="40"/>
      <c r="E260" s="182"/>
      <c r="F260" s="182">
        <v>0.06</v>
      </c>
      <c r="G260" s="349"/>
    </row>
    <row r="261" spans="1:7" s="43" customFormat="1" ht="26.25" customHeight="1">
      <c r="A261" s="339" t="s">
        <v>764</v>
      </c>
      <c r="B261" s="33" t="s">
        <v>759</v>
      </c>
      <c r="C261" s="33" t="s">
        <v>767</v>
      </c>
      <c r="D261" s="40"/>
      <c r="E261" s="182"/>
      <c r="F261" s="182">
        <v>0.2</v>
      </c>
      <c r="G261" s="349"/>
    </row>
    <row r="262" spans="1:7" s="43" customFormat="1" ht="26.25" customHeight="1">
      <c r="A262" s="339" t="s">
        <v>767</v>
      </c>
      <c r="B262" s="33" t="s">
        <v>764</v>
      </c>
      <c r="C262" s="33" t="s">
        <v>1173</v>
      </c>
      <c r="D262" s="40"/>
      <c r="E262" s="182"/>
      <c r="F262" s="182">
        <v>0.04</v>
      </c>
      <c r="G262" s="349"/>
    </row>
    <row r="263" spans="1:7" s="43" customFormat="1" ht="26.25" customHeight="1">
      <c r="A263" s="339" t="s">
        <v>104</v>
      </c>
      <c r="B263" s="33" t="s">
        <v>760</v>
      </c>
      <c r="C263" s="33" t="s">
        <v>1195</v>
      </c>
      <c r="D263" s="40"/>
      <c r="E263" s="182"/>
      <c r="F263" s="182">
        <v>0.44</v>
      </c>
      <c r="G263" s="349"/>
    </row>
    <row r="264" spans="1:7" s="43" customFormat="1" ht="26.25" customHeight="1">
      <c r="A264" s="339" t="s">
        <v>760</v>
      </c>
      <c r="B264" s="33" t="s">
        <v>104</v>
      </c>
      <c r="C264" s="33" t="s">
        <v>278</v>
      </c>
      <c r="D264" s="40"/>
      <c r="E264" s="182"/>
      <c r="F264" s="182">
        <v>0.56</v>
      </c>
      <c r="G264" s="349"/>
    </row>
    <row r="265" spans="1:7" s="44" customFormat="1" ht="26.25" customHeight="1">
      <c r="A265" s="339" t="s">
        <v>762</v>
      </c>
      <c r="B265" s="33" t="s">
        <v>104</v>
      </c>
      <c r="C265" s="33" t="s">
        <v>1173</v>
      </c>
      <c r="D265" s="40"/>
      <c r="E265" s="182">
        <v>0.01</v>
      </c>
      <c r="F265" s="182">
        <v>0.08</v>
      </c>
      <c r="G265" s="349"/>
    </row>
    <row r="266" spans="1:7" s="44" customFormat="1" ht="26.25" customHeight="1">
      <c r="A266" s="339" t="s">
        <v>763</v>
      </c>
      <c r="B266" s="33" t="s">
        <v>104</v>
      </c>
      <c r="C266" s="33" t="s">
        <v>1173</v>
      </c>
      <c r="D266" s="40"/>
      <c r="E266" s="182">
        <v>0.01</v>
      </c>
      <c r="F266" s="182">
        <v>0.08</v>
      </c>
      <c r="G266" s="349"/>
    </row>
    <row r="267" spans="1:7" s="44" customFormat="1" ht="26.25" customHeight="1">
      <c r="A267" s="339" t="s">
        <v>764</v>
      </c>
      <c r="B267" s="33" t="s">
        <v>104</v>
      </c>
      <c r="C267" s="33" t="s">
        <v>1173</v>
      </c>
      <c r="D267" s="40"/>
      <c r="E267" s="182">
        <v>0.01</v>
      </c>
      <c r="F267" s="182">
        <v>0.08</v>
      </c>
      <c r="G267" s="349"/>
    </row>
    <row r="268" spans="1:7" ht="23.25">
      <c r="A268" s="339" t="s">
        <v>765</v>
      </c>
      <c r="B268" s="33" t="s">
        <v>104</v>
      </c>
      <c r="C268" s="33" t="s">
        <v>1173</v>
      </c>
      <c r="D268" s="40"/>
      <c r="E268" s="182">
        <v>0.01</v>
      </c>
      <c r="F268" s="182">
        <v>0.08</v>
      </c>
      <c r="G268" s="349"/>
    </row>
    <row r="269" spans="1:7" ht="23.25">
      <c r="A269" s="339" t="s">
        <v>760</v>
      </c>
      <c r="B269" s="33" t="s">
        <v>103</v>
      </c>
      <c r="C269" s="33" t="s">
        <v>761</v>
      </c>
      <c r="D269" s="40"/>
      <c r="E269" s="182"/>
      <c r="F269" s="182">
        <v>0.12</v>
      </c>
      <c r="G269" s="349"/>
    </row>
    <row r="270" spans="1:7" ht="23.25">
      <c r="A270" s="339" t="s">
        <v>472</v>
      </c>
      <c r="B270" s="33" t="s">
        <v>760</v>
      </c>
      <c r="C270" s="33" t="s">
        <v>1173</v>
      </c>
      <c r="D270" s="40"/>
      <c r="E270" s="182"/>
      <c r="F270" s="182">
        <v>0.28</v>
      </c>
      <c r="G270" s="349"/>
    </row>
    <row r="271" spans="1:7" ht="23.25">
      <c r="A271" s="259" t="s">
        <v>1174</v>
      </c>
      <c r="B271" s="49"/>
      <c r="C271" s="49"/>
      <c r="D271" s="30"/>
      <c r="E271" s="48">
        <f>SUM(E265,E266,E267,E268)</f>
        <v>0.04</v>
      </c>
      <c r="F271" s="48">
        <f>SUM(F258:F270)</f>
        <v>2.5200000000000005</v>
      </c>
      <c r="G271" s="350">
        <f>SUM(E271,F271)</f>
        <v>2.5600000000000005</v>
      </c>
    </row>
    <row r="272" spans="1:7" ht="23.25">
      <c r="A272" s="341" t="s">
        <v>1231</v>
      </c>
      <c r="B272" s="49"/>
      <c r="C272" s="49"/>
      <c r="D272" s="30"/>
      <c r="E272" s="183"/>
      <c r="F272" s="183"/>
      <c r="G272" s="349"/>
    </row>
    <row r="273" spans="1:7" ht="23.25">
      <c r="A273" s="339" t="s">
        <v>60</v>
      </c>
      <c r="B273" s="33" t="s">
        <v>778</v>
      </c>
      <c r="C273" s="33" t="s">
        <v>1195</v>
      </c>
      <c r="D273" s="40"/>
      <c r="E273" s="182"/>
      <c r="F273" s="182">
        <v>0.4</v>
      </c>
      <c r="G273" s="349"/>
    </row>
    <row r="274" spans="1:7" ht="23.25">
      <c r="A274" s="339" t="s">
        <v>778</v>
      </c>
      <c r="B274" s="33" t="s">
        <v>777</v>
      </c>
      <c r="C274" s="33" t="s">
        <v>66</v>
      </c>
      <c r="D274" s="40"/>
      <c r="E274" s="182"/>
      <c r="F274" s="182">
        <v>1.12</v>
      </c>
      <c r="G274" s="349"/>
    </row>
    <row r="275" spans="1:7" ht="23.25">
      <c r="A275" s="339" t="s">
        <v>777</v>
      </c>
      <c r="B275" s="33" t="s">
        <v>1195</v>
      </c>
      <c r="C275" s="33" t="s">
        <v>778</v>
      </c>
      <c r="D275" s="40"/>
      <c r="E275" s="182"/>
      <c r="F275" s="182">
        <v>0.2</v>
      </c>
      <c r="G275" s="349"/>
    </row>
    <row r="276" spans="1:7" ht="23.25">
      <c r="A276" s="339" t="s">
        <v>779</v>
      </c>
      <c r="B276" s="33" t="s">
        <v>60</v>
      </c>
      <c r="C276" s="33" t="s">
        <v>777</v>
      </c>
      <c r="D276" s="40"/>
      <c r="E276" s="182"/>
      <c r="F276" s="182">
        <v>0.48</v>
      </c>
      <c r="G276" s="349"/>
    </row>
    <row r="277" spans="1:7" ht="23.25">
      <c r="A277" s="339" t="s">
        <v>780</v>
      </c>
      <c r="B277" s="33" t="s">
        <v>1195</v>
      </c>
      <c r="C277" s="33" t="s">
        <v>1175</v>
      </c>
      <c r="D277" s="40"/>
      <c r="E277" s="182"/>
      <c r="F277" s="182">
        <v>0.22</v>
      </c>
      <c r="G277" s="349"/>
    </row>
    <row r="278" spans="1:7" ht="23.25">
      <c r="A278" s="339" t="s">
        <v>605</v>
      </c>
      <c r="B278" s="33" t="s">
        <v>1195</v>
      </c>
      <c r="C278" s="33" t="s">
        <v>778</v>
      </c>
      <c r="D278" s="40"/>
      <c r="E278" s="182"/>
      <c r="F278" s="182">
        <v>0.2</v>
      </c>
      <c r="G278" s="349"/>
    </row>
    <row r="279" spans="1:7" ht="23.25">
      <c r="A279" s="259" t="s">
        <v>1174</v>
      </c>
      <c r="B279" s="49"/>
      <c r="C279" s="49"/>
      <c r="D279" s="30"/>
      <c r="E279" s="48">
        <f>SUM(0)</f>
        <v>0</v>
      </c>
      <c r="F279" s="48">
        <f>SUM(F273:F278)</f>
        <v>2.6200000000000006</v>
      </c>
      <c r="G279" s="350">
        <f>SUM(E279,F279)</f>
        <v>2.6200000000000006</v>
      </c>
    </row>
    <row r="280" spans="1:7" ht="23.25">
      <c r="A280" s="341" t="s">
        <v>1298</v>
      </c>
      <c r="B280" s="61"/>
      <c r="C280" s="61"/>
      <c r="D280" s="85"/>
      <c r="E280" s="185"/>
      <c r="F280" s="185"/>
      <c r="G280" s="349"/>
    </row>
    <row r="281" spans="1:7" ht="23.25">
      <c r="A281" s="339" t="s">
        <v>776</v>
      </c>
      <c r="B281" s="33" t="s">
        <v>1195</v>
      </c>
      <c r="C281" s="33" t="s">
        <v>760</v>
      </c>
      <c r="D281" s="40"/>
      <c r="E281" s="182"/>
      <c r="F281" s="182">
        <v>0.4</v>
      </c>
      <c r="G281" s="349"/>
    </row>
    <row r="282" spans="1:7" ht="23.25">
      <c r="A282" s="339" t="s">
        <v>775</v>
      </c>
      <c r="B282" s="33" t="s">
        <v>1195</v>
      </c>
      <c r="C282" s="33" t="s">
        <v>760</v>
      </c>
      <c r="D282" s="40"/>
      <c r="E282" s="182"/>
      <c r="F282" s="182">
        <v>0.4</v>
      </c>
      <c r="G282" s="349"/>
    </row>
    <row r="283" spans="1:7" ht="23.25">
      <c r="A283" s="339" t="s">
        <v>770</v>
      </c>
      <c r="B283" s="33" t="s">
        <v>1195</v>
      </c>
      <c r="C283" s="33" t="s">
        <v>774</v>
      </c>
      <c r="D283" s="40"/>
      <c r="E283" s="182"/>
      <c r="F283" s="182">
        <v>0.42</v>
      </c>
      <c r="G283" s="349"/>
    </row>
    <row r="284" spans="1:7" ht="23.25">
      <c r="A284" s="339" t="s">
        <v>760</v>
      </c>
      <c r="B284" s="33" t="s">
        <v>1486</v>
      </c>
      <c r="C284" s="33" t="s">
        <v>771</v>
      </c>
      <c r="D284" s="40"/>
      <c r="E284" s="182"/>
      <c r="F284" s="182">
        <v>0.22</v>
      </c>
      <c r="G284" s="349"/>
    </row>
    <row r="285" spans="1:7" ht="23.25">
      <c r="A285" s="339" t="s">
        <v>774</v>
      </c>
      <c r="B285" s="33" t="s">
        <v>771</v>
      </c>
      <c r="C285" s="33" t="s">
        <v>773</v>
      </c>
      <c r="D285" s="40"/>
      <c r="E285" s="182"/>
      <c r="F285" s="182">
        <v>0.26</v>
      </c>
      <c r="G285" s="349"/>
    </row>
    <row r="286" spans="1:7" ht="23.25">
      <c r="A286" s="339" t="s">
        <v>768</v>
      </c>
      <c r="B286" s="33" t="s">
        <v>771</v>
      </c>
      <c r="C286" s="33" t="s">
        <v>773</v>
      </c>
      <c r="D286" s="40"/>
      <c r="E286" s="182"/>
      <c r="F286" s="182">
        <v>0.28</v>
      </c>
      <c r="G286" s="349"/>
    </row>
    <row r="287" spans="1:7" ht="23.25">
      <c r="A287" s="339" t="s">
        <v>659</v>
      </c>
      <c r="B287" s="33" t="s">
        <v>771</v>
      </c>
      <c r="C287" s="33" t="s">
        <v>773</v>
      </c>
      <c r="D287" s="40"/>
      <c r="E287" s="182"/>
      <c r="F287" s="182">
        <v>0.26</v>
      </c>
      <c r="G287" s="349"/>
    </row>
    <row r="288" spans="1:7" ht="23.25">
      <c r="A288" s="339" t="s">
        <v>772</v>
      </c>
      <c r="B288" s="33" t="s">
        <v>771</v>
      </c>
      <c r="C288" s="33" t="s">
        <v>773</v>
      </c>
      <c r="D288" s="40"/>
      <c r="E288" s="182"/>
      <c r="F288" s="182">
        <v>0.26</v>
      </c>
      <c r="G288" s="349"/>
    </row>
    <row r="289" spans="1:7" ht="23.25">
      <c r="A289" s="339" t="s">
        <v>762</v>
      </c>
      <c r="B289" s="33" t="s">
        <v>770</v>
      </c>
      <c r="C289" s="33" t="s">
        <v>1173</v>
      </c>
      <c r="D289" s="40"/>
      <c r="E289" s="182"/>
      <c r="F289" s="182">
        <v>0.22</v>
      </c>
      <c r="G289" s="349"/>
    </row>
    <row r="290" spans="1:7" ht="23.25" customHeight="1">
      <c r="A290" s="339" t="s">
        <v>763</v>
      </c>
      <c r="B290" s="33" t="s">
        <v>770</v>
      </c>
      <c r="C290" s="33" t="s">
        <v>1175</v>
      </c>
      <c r="D290" s="40"/>
      <c r="E290" s="182"/>
      <c r="F290" s="182">
        <v>0.22</v>
      </c>
      <c r="G290" s="349"/>
    </row>
    <row r="291" spans="1:7" ht="23.25">
      <c r="A291" s="339" t="s">
        <v>764</v>
      </c>
      <c r="B291" s="33" t="s">
        <v>770</v>
      </c>
      <c r="C291" s="33" t="s">
        <v>1175</v>
      </c>
      <c r="D291" s="40"/>
      <c r="E291" s="182"/>
      <c r="F291" s="182">
        <v>0.22</v>
      </c>
      <c r="G291" s="349"/>
    </row>
    <row r="292" spans="1:7" ht="23.25">
      <c r="A292" s="339" t="s">
        <v>72</v>
      </c>
      <c r="B292" s="33" t="s">
        <v>1195</v>
      </c>
      <c r="C292" s="33" t="s">
        <v>768</v>
      </c>
      <c r="D292" s="40"/>
      <c r="E292" s="182"/>
      <c r="F292" s="182">
        <v>0.64</v>
      </c>
      <c r="G292" s="349"/>
    </row>
    <row r="293" spans="1:7" ht="23.25" customHeight="1">
      <c r="A293" s="339" t="s">
        <v>56</v>
      </c>
      <c r="B293" s="33" t="s">
        <v>768</v>
      </c>
      <c r="C293" s="33" t="s">
        <v>1173</v>
      </c>
      <c r="D293" s="40"/>
      <c r="E293" s="182"/>
      <c r="F293" s="182">
        <v>0.12</v>
      </c>
      <c r="G293" s="349"/>
    </row>
    <row r="294" spans="1:7" ht="23.25">
      <c r="A294" s="339" t="s">
        <v>56</v>
      </c>
      <c r="B294" s="33" t="s">
        <v>768</v>
      </c>
      <c r="C294" s="33" t="s">
        <v>361</v>
      </c>
      <c r="D294" s="40"/>
      <c r="E294" s="182"/>
      <c r="F294" s="182">
        <v>0.2</v>
      </c>
      <c r="G294" s="349"/>
    </row>
    <row r="295" spans="1:7" ht="23.25">
      <c r="A295" s="339" t="s">
        <v>769</v>
      </c>
      <c r="B295" s="33" t="s">
        <v>768</v>
      </c>
      <c r="C295" s="33" t="s">
        <v>1175</v>
      </c>
      <c r="D295" s="40"/>
      <c r="E295" s="182"/>
      <c r="F295" s="182">
        <v>0.2</v>
      </c>
      <c r="G295" s="349"/>
    </row>
    <row r="296" spans="1:7" ht="23.25">
      <c r="A296" s="339" t="s">
        <v>777</v>
      </c>
      <c r="B296" s="33" t="s">
        <v>1195</v>
      </c>
      <c r="C296" s="33" t="s">
        <v>1175</v>
      </c>
      <c r="D296" s="40"/>
      <c r="E296" s="182"/>
      <c r="F296" s="182">
        <v>0.44</v>
      </c>
      <c r="G296" s="349"/>
    </row>
    <row r="297" spans="1:7" ht="23.25">
      <c r="A297" s="339" t="s">
        <v>56</v>
      </c>
      <c r="B297" s="33" t="s">
        <v>1195</v>
      </c>
      <c r="C297" s="33" t="s">
        <v>1173</v>
      </c>
      <c r="D297" s="40"/>
      <c r="E297" s="182"/>
      <c r="F297" s="182">
        <v>0.48</v>
      </c>
      <c r="G297" s="349"/>
    </row>
    <row r="298" spans="1:7" ht="23.25" customHeight="1">
      <c r="A298" s="339" t="s">
        <v>1608</v>
      </c>
      <c r="B298" s="33" t="s">
        <v>1195</v>
      </c>
      <c r="C298" s="33" t="s">
        <v>1197</v>
      </c>
      <c r="D298" s="40"/>
      <c r="E298" s="182"/>
      <c r="F298" s="182">
        <v>0.08</v>
      </c>
      <c r="G298" s="349"/>
    </row>
    <row r="299" spans="1:7" ht="23.25">
      <c r="A299" s="259" t="s">
        <v>1174</v>
      </c>
      <c r="B299" s="49"/>
      <c r="C299" s="49"/>
      <c r="D299" s="30"/>
      <c r="E299" s="48">
        <f>SUM(0)</f>
        <v>0</v>
      </c>
      <c r="F299" s="48">
        <f>SUM(F281:F298)</f>
        <v>5.320000000000002</v>
      </c>
      <c r="G299" s="350">
        <f>SUM(E299,F299)</f>
        <v>5.320000000000002</v>
      </c>
    </row>
    <row r="300" spans="1:7" ht="23.25">
      <c r="A300" s="341" t="s">
        <v>1299</v>
      </c>
      <c r="B300" s="61"/>
      <c r="C300" s="61"/>
      <c r="D300" s="85"/>
      <c r="E300" s="185"/>
      <c r="F300" s="185"/>
      <c r="G300" s="349"/>
    </row>
    <row r="301" spans="1:7" ht="23.25">
      <c r="A301" s="339" t="s">
        <v>785</v>
      </c>
      <c r="B301" s="33" t="s">
        <v>791</v>
      </c>
      <c r="C301" s="33" t="s">
        <v>1197</v>
      </c>
      <c r="D301" s="40"/>
      <c r="E301" s="182"/>
      <c r="F301" s="182">
        <v>0.2</v>
      </c>
      <c r="G301" s="349"/>
    </row>
    <row r="302" spans="1:7" ht="23.25" customHeight="1">
      <c r="A302" s="339" t="s">
        <v>53</v>
      </c>
      <c r="B302" s="33" t="s">
        <v>790</v>
      </c>
      <c r="C302" s="33" t="s">
        <v>1173</v>
      </c>
      <c r="D302" s="40"/>
      <c r="E302" s="182"/>
      <c r="F302" s="182">
        <v>0.22</v>
      </c>
      <c r="G302" s="349"/>
    </row>
    <row r="303" spans="1:7" ht="23.25">
      <c r="A303" s="339" t="s">
        <v>789</v>
      </c>
      <c r="B303" s="33" t="s">
        <v>792</v>
      </c>
      <c r="C303" s="33" t="s">
        <v>53</v>
      </c>
      <c r="D303" s="40"/>
      <c r="E303" s="182"/>
      <c r="F303" s="182">
        <v>0.02</v>
      </c>
      <c r="G303" s="349"/>
    </row>
    <row r="304" spans="1:7" ht="23.25">
      <c r="A304" s="339" t="s">
        <v>781</v>
      </c>
      <c r="B304" s="33" t="s">
        <v>476</v>
      </c>
      <c r="C304" s="33" t="s">
        <v>788</v>
      </c>
      <c r="D304" s="40"/>
      <c r="E304" s="182"/>
      <c r="F304" s="182">
        <v>0.56</v>
      </c>
      <c r="G304" s="349"/>
    </row>
    <row r="305" spans="1:7" ht="23.25">
      <c r="A305" s="339" t="s">
        <v>786</v>
      </c>
      <c r="B305" s="33" t="s">
        <v>114</v>
      </c>
      <c r="C305" s="33" t="s">
        <v>781</v>
      </c>
      <c r="D305" s="40"/>
      <c r="E305" s="182"/>
      <c r="F305" s="182">
        <v>0.42</v>
      </c>
      <c r="G305" s="349"/>
    </row>
    <row r="306" spans="1:7" ht="23.25">
      <c r="A306" s="339" t="s">
        <v>53</v>
      </c>
      <c r="B306" s="33" t="s">
        <v>782</v>
      </c>
      <c r="C306" s="33" t="s">
        <v>783</v>
      </c>
      <c r="D306" s="40"/>
      <c r="E306" s="182"/>
      <c r="F306" s="182">
        <v>0.4</v>
      </c>
      <c r="G306" s="349"/>
    </row>
    <row r="307" spans="1:7" ht="23.25" customHeight="1">
      <c r="A307" s="339" t="s">
        <v>783</v>
      </c>
      <c r="B307" s="33" t="s">
        <v>53</v>
      </c>
      <c r="C307" s="33" t="s">
        <v>784</v>
      </c>
      <c r="D307" s="40"/>
      <c r="E307" s="182"/>
      <c r="F307" s="182">
        <v>0.42</v>
      </c>
      <c r="G307" s="349"/>
    </row>
    <row r="308" spans="1:7" ht="23.25" customHeight="1">
      <c r="A308" s="339" t="s">
        <v>784</v>
      </c>
      <c r="B308" s="33" t="s">
        <v>783</v>
      </c>
      <c r="C308" s="33" t="s">
        <v>1175</v>
      </c>
      <c r="D308" s="40"/>
      <c r="E308" s="182"/>
      <c r="F308" s="182">
        <v>0.06</v>
      </c>
      <c r="G308" s="349"/>
    </row>
    <row r="309" spans="1:7" ht="23.25">
      <c r="A309" s="339" t="s">
        <v>784</v>
      </c>
      <c r="B309" s="33" t="s">
        <v>785</v>
      </c>
      <c r="C309" s="33" t="s">
        <v>782</v>
      </c>
      <c r="D309" s="40"/>
      <c r="E309" s="182"/>
      <c r="F309" s="182">
        <v>0.22</v>
      </c>
      <c r="G309" s="349"/>
    </row>
    <row r="310" spans="1:7" ht="23.25" customHeight="1">
      <c r="A310" s="339" t="s">
        <v>114</v>
      </c>
      <c r="B310" s="33" t="s">
        <v>784</v>
      </c>
      <c r="C310" s="33" t="s">
        <v>53</v>
      </c>
      <c r="D310" s="40"/>
      <c r="E310" s="182"/>
      <c r="F310" s="182">
        <v>0.28</v>
      </c>
      <c r="G310" s="349"/>
    </row>
    <row r="311" spans="1:7" ht="23.25">
      <c r="A311" s="353" t="s">
        <v>785</v>
      </c>
      <c r="B311" s="33" t="s">
        <v>783</v>
      </c>
      <c r="C311" s="33" t="s">
        <v>784</v>
      </c>
      <c r="D311" s="40"/>
      <c r="E311" s="182"/>
      <c r="F311" s="182">
        <v>0.22</v>
      </c>
      <c r="G311" s="349"/>
    </row>
    <row r="312" spans="1:7" ht="23.25">
      <c r="A312" s="339" t="s">
        <v>787</v>
      </c>
      <c r="B312" s="33" t="s">
        <v>786</v>
      </c>
      <c r="C312" s="33" t="s">
        <v>786</v>
      </c>
      <c r="D312" s="40"/>
      <c r="E312" s="182"/>
      <c r="F312" s="182">
        <v>0.12</v>
      </c>
      <c r="G312" s="349"/>
    </row>
    <row r="313" spans="1:7" ht="23.25">
      <c r="A313" s="339" t="s">
        <v>778</v>
      </c>
      <c r="B313" s="33" t="s">
        <v>781</v>
      </c>
      <c r="C313" s="33" t="s">
        <v>53</v>
      </c>
      <c r="D313" s="40"/>
      <c r="E313" s="182"/>
      <c r="F313" s="182">
        <v>0.04</v>
      </c>
      <c r="G313" s="349"/>
    </row>
    <row r="314" spans="1:7" ht="23.25">
      <c r="A314" s="339" t="s">
        <v>53</v>
      </c>
      <c r="B314" s="33" t="s">
        <v>778</v>
      </c>
      <c r="C314" s="33" t="s">
        <v>782</v>
      </c>
      <c r="D314" s="40"/>
      <c r="E314" s="182"/>
      <c r="F314" s="182">
        <v>0.2</v>
      </c>
      <c r="G314" s="349"/>
    </row>
    <row r="315" spans="1:7" ht="23.25">
      <c r="A315" s="339" t="s">
        <v>789</v>
      </c>
      <c r="B315" s="33" t="s">
        <v>781</v>
      </c>
      <c r="C315" s="33" t="s">
        <v>1173</v>
      </c>
      <c r="D315" s="40"/>
      <c r="E315" s="182"/>
      <c r="F315" s="182">
        <v>0.1</v>
      </c>
      <c r="G315" s="349"/>
    </row>
    <row r="316" spans="1:7" ht="23.25">
      <c r="A316" s="259" t="s">
        <v>1174</v>
      </c>
      <c r="B316" s="49"/>
      <c r="C316" s="49"/>
      <c r="D316" s="30"/>
      <c r="E316" s="48">
        <f>SUM(0)</f>
        <v>0</v>
      </c>
      <c r="F316" s="48">
        <f>SUM(F301:F315)</f>
        <v>3.4800000000000004</v>
      </c>
      <c r="G316" s="350">
        <f>SUM(E316,F316)</f>
        <v>3.4800000000000004</v>
      </c>
    </row>
    <row r="317" spans="1:7" ht="11.25" customHeight="1">
      <c r="A317" s="354"/>
      <c r="B317" s="104"/>
      <c r="C317" s="104"/>
      <c r="D317" s="64"/>
      <c r="E317" s="187"/>
      <c r="F317" s="187"/>
      <c r="G317" s="355"/>
    </row>
    <row r="318" spans="1:7" ht="24" thickBot="1">
      <c r="A318" s="343" t="s">
        <v>1108</v>
      </c>
      <c r="B318" s="344"/>
      <c r="C318" s="344"/>
      <c r="D318" s="272"/>
      <c r="E318" s="356">
        <f>SUM(E31,E42,E46,E52,E56,E59,E65,E73,E87,E90,E97,E108,E121,E129,E142,E150,E166,E172,E178,E186,E201,E218,E232,E242,E256,E271,E279,E299,E316)</f>
        <v>4.130000000000001</v>
      </c>
      <c r="F318" s="356">
        <f>SUM(F31,F42,F46,F52,F56,F59,F65,F73,F87,F90,F97,F108,F121,F129,F142,F150,F166,F172,F178,F186,F201,F218,F232,F242,F256,F271,F279,F299,F316)</f>
        <v>94.50000000000001</v>
      </c>
      <c r="G318" s="357">
        <f>SUM(E318:F318)</f>
        <v>98.63000000000001</v>
      </c>
    </row>
  </sheetData>
  <sheetProtection password="CC0B" sheet="1"/>
  <mergeCells count="1"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6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46.57421875" defaultRowHeight="12.75"/>
  <cols>
    <col min="1" max="1" width="62.00390625" style="62" bestFit="1" customWidth="1"/>
    <col min="2" max="2" width="50.57421875" style="62" bestFit="1" customWidth="1"/>
    <col min="3" max="3" width="49.5742187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316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335" t="s">
        <v>261</v>
      </c>
      <c r="B3" s="198"/>
      <c r="C3" s="198"/>
      <c r="D3" s="203"/>
      <c r="E3" s="203"/>
      <c r="F3" s="203"/>
      <c r="G3" s="359"/>
    </row>
    <row r="4" spans="1:7" s="4" customFormat="1" ht="26.25" customHeight="1">
      <c r="A4" s="258" t="s">
        <v>781</v>
      </c>
      <c r="B4" s="14" t="s">
        <v>476</v>
      </c>
      <c r="C4" s="14" t="s">
        <v>262</v>
      </c>
      <c r="D4" s="10"/>
      <c r="E4" s="40">
        <v>0.07</v>
      </c>
      <c r="F4" s="10">
        <v>0.42</v>
      </c>
      <c r="G4" s="257"/>
    </row>
    <row r="5" spans="1:7" s="4" customFormat="1" ht="26.25" customHeight="1">
      <c r="A5" s="258" t="s">
        <v>781</v>
      </c>
      <c r="B5" s="14" t="s">
        <v>808</v>
      </c>
      <c r="C5" s="14" t="s">
        <v>475</v>
      </c>
      <c r="D5" s="10"/>
      <c r="E5" s="10"/>
      <c r="F5" s="10">
        <v>0.02</v>
      </c>
      <c r="G5" s="257"/>
    </row>
    <row r="6" spans="1:7" s="4" customFormat="1" ht="26.25" customHeight="1">
      <c r="A6" s="258" t="s">
        <v>53</v>
      </c>
      <c r="B6" s="14" t="s">
        <v>262</v>
      </c>
      <c r="C6" s="14" t="s">
        <v>1173</v>
      </c>
      <c r="D6" s="10"/>
      <c r="E6" s="10"/>
      <c r="F6" s="10">
        <v>0.02</v>
      </c>
      <c r="G6" s="257"/>
    </row>
    <row r="7" spans="1:7" s="4" customFormat="1" ht="26.25" customHeight="1">
      <c r="A7" s="258" t="s">
        <v>840</v>
      </c>
      <c r="B7" s="14" t="s">
        <v>474</v>
      </c>
      <c r="C7" s="14" t="s">
        <v>796</v>
      </c>
      <c r="D7" s="10"/>
      <c r="E7" s="10"/>
      <c r="F7" s="10">
        <v>0.52</v>
      </c>
      <c r="G7" s="257"/>
    </row>
    <row r="8" spans="1:7" s="4" customFormat="1" ht="26.25" customHeight="1">
      <c r="A8" s="258" t="s">
        <v>53</v>
      </c>
      <c r="B8" s="14" t="s">
        <v>476</v>
      </c>
      <c r="C8" s="14" t="s">
        <v>474</v>
      </c>
      <c r="D8" s="10"/>
      <c r="E8" s="10"/>
      <c r="F8" s="10">
        <v>0.46</v>
      </c>
      <c r="G8" s="257"/>
    </row>
    <row r="9" spans="1:7" s="4" customFormat="1" ht="26.25" customHeight="1">
      <c r="A9" s="258" t="s">
        <v>792</v>
      </c>
      <c r="B9" s="14" t="s">
        <v>476</v>
      </c>
      <c r="C9" s="14" t="s">
        <v>1197</v>
      </c>
      <c r="D9" s="10"/>
      <c r="E9" s="10"/>
      <c r="F9" s="10">
        <v>0.02</v>
      </c>
      <c r="G9" s="257"/>
    </row>
    <row r="10" spans="1:7" s="4" customFormat="1" ht="26.25" customHeight="1">
      <c r="A10" s="259" t="s">
        <v>1174</v>
      </c>
      <c r="B10" s="6"/>
      <c r="C10" s="6"/>
      <c r="D10" s="8"/>
      <c r="E10" s="25">
        <f>SUM(E4)</f>
        <v>0.07</v>
      </c>
      <c r="F10" s="25">
        <f>SUM(F4:F9)</f>
        <v>1.46</v>
      </c>
      <c r="G10" s="260">
        <f>SUM(E10,F10)</f>
        <v>1.53</v>
      </c>
    </row>
    <row r="11" spans="1:7" s="4" customFormat="1" ht="26.25" customHeight="1">
      <c r="A11" s="313" t="s">
        <v>368</v>
      </c>
      <c r="B11" s="14"/>
      <c r="C11" s="14"/>
      <c r="D11" s="10"/>
      <c r="E11" s="10"/>
      <c r="F11" s="10"/>
      <c r="G11" s="257"/>
    </row>
    <row r="12" spans="1:7" s="4" customFormat="1" ht="26.25" customHeight="1">
      <c r="A12" s="258" t="s">
        <v>1237</v>
      </c>
      <c r="B12" s="14" t="s">
        <v>1368</v>
      </c>
      <c r="C12" s="14" t="s">
        <v>1197</v>
      </c>
      <c r="D12" s="10"/>
      <c r="E12" s="10"/>
      <c r="F12" s="10">
        <v>0.04</v>
      </c>
      <c r="G12" s="257"/>
    </row>
    <row r="13" spans="1:7" s="4" customFormat="1" ht="26.25" customHeight="1">
      <c r="A13" s="258" t="s">
        <v>793</v>
      </c>
      <c r="B13" s="14" t="s">
        <v>454</v>
      </c>
      <c r="C13" s="14" t="s">
        <v>794</v>
      </c>
      <c r="D13" s="10"/>
      <c r="E13" s="10"/>
      <c r="F13" s="10">
        <v>0.52</v>
      </c>
      <c r="G13" s="257"/>
    </row>
    <row r="14" spans="1:7" s="4" customFormat="1" ht="26.25" customHeight="1">
      <c r="A14" s="258" t="s">
        <v>794</v>
      </c>
      <c r="B14" s="14" t="s">
        <v>458</v>
      </c>
      <c r="C14" s="14" t="s">
        <v>1340</v>
      </c>
      <c r="D14" s="10"/>
      <c r="E14" s="10"/>
      <c r="F14" s="10">
        <v>0.46</v>
      </c>
      <c r="G14" s="257"/>
    </row>
    <row r="15" spans="1:7" s="3" customFormat="1" ht="26.25" customHeight="1">
      <c r="A15" s="258" t="s">
        <v>795</v>
      </c>
      <c r="B15" s="14" t="s">
        <v>1340</v>
      </c>
      <c r="C15" s="14" t="s">
        <v>454</v>
      </c>
      <c r="D15" s="10"/>
      <c r="E15" s="10"/>
      <c r="F15" s="10">
        <v>0.5</v>
      </c>
      <c r="G15" s="257"/>
    </row>
    <row r="16" spans="1:7" s="4" customFormat="1" ht="26.25" customHeight="1">
      <c r="A16" s="259" t="s">
        <v>1174</v>
      </c>
      <c r="B16" s="6"/>
      <c r="C16" s="6"/>
      <c r="D16" s="8"/>
      <c r="E16" s="25">
        <f>SUM(0)</f>
        <v>0</v>
      </c>
      <c r="F16" s="25">
        <f>SUM(F12:F15)</f>
        <v>1.52</v>
      </c>
      <c r="G16" s="260">
        <f>SUM(E16:F16)</f>
        <v>1.52</v>
      </c>
    </row>
    <row r="17" spans="1:7" s="4" customFormat="1" ht="26.25" customHeight="1">
      <c r="A17" s="313" t="s">
        <v>1490</v>
      </c>
      <c r="B17" s="11"/>
      <c r="C17" s="11"/>
      <c r="D17" s="17"/>
      <c r="E17" s="17"/>
      <c r="F17" s="17"/>
      <c r="G17" s="330"/>
    </row>
    <row r="18" spans="1:7" s="4" customFormat="1" ht="26.25" customHeight="1">
      <c r="A18" s="258" t="s">
        <v>1442</v>
      </c>
      <c r="B18" s="14" t="s">
        <v>1340</v>
      </c>
      <c r="C18" s="14" t="s">
        <v>1173</v>
      </c>
      <c r="D18" s="10"/>
      <c r="E18" s="10"/>
      <c r="F18" s="10">
        <v>0.2</v>
      </c>
      <c r="G18" s="257"/>
    </row>
    <row r="19" spans="1:7" s="4" customFormat="1" ht="26.25" customHeight="1">
      <c r="A19" s="258" t="s">
        <v>1438</v>
      </c>
      <c r="B19" s="14" t="s">
        <v>1340</v>
      </c>
      <c r="C19" s="14" t="s">
        <v>1173</v>
      </c>
      <c r="D19" s="10"/>
      <c r="E19" s="10"/>
      <c r="F19" s="10">
        <v>0.2</v>
      </c>
      <c r="G19" s="257"/>
    </row>
    <row r="20" spans="1:7" s="4" customFormat="1" ht="26.25" customHeight="1">
      <c r="A20" s="258" t="s">
        <v>494</v>
      </c>
      <c r="B20" s="14" t="s">
        <v>1340</v>
      </c>
      <c r="C20" s="14" t="s">
        <v>1491</v>
      </c>
      <c r="D20" s="10"/>
      <c r="E20" s="10"/>
      <c r="F20" s="10">
        <v>0.56</v>
      </c>
      <c r="G20" s="257"/>
    </row>
    <row r="21" spans="1:7" s="4" customFormat="1" ht="26.25" customHeight="1">
      <c r="A21" s="258" t="s">
        <v>1359</v>
      </c>
      <c r="B21" s="14" t="s">
        <v>796</v>
      </c>
      <c r="C21" s="14" t="s">
        <v>499</v>
      </c>
      <c r="D21" s="10"/>
      <c r="E21" s="10"/>
      <c r="F21" s="10">
        <v>1.64</v>
      </c>
      <c r="G21" s="257"/>
    </row>
    <row r="22" spans="1:7" s="3" customFormat="1" ht="26.25" customHeight="1">
      <c r="A22" s="259" t="s">
        <v>1174</v>
      </c>
      <c r="B22" s="6"/>
      <c r="C22" s="6"/>
      <c r="D22" s="8"/>
      <c r="E22" s="25">
        <f>SUM(0)</f>
        <v>0</v>
      </c>
      <c r="F22" s="25">
        <f>SUM(F18:F21)</f>
        <v>2.6</v>
      </c>
      <c r="G22" s="260">
        <f>SUM(E22:F22)</f>
        <v>2.6</v>
      </c>
    </row>
    <row r="23" spans="1:7" s="5" customFormat="1" ht="26.25" customHeight="1">
      <c r="A23" s="313" t="s">
        <v>1177</v>
      </c>
      <c r="B23" s="11"/>
      <c r="C23" s="11"/>
      <c r="D23" s="17"/>
      <c r="E23" s="17"/>
      <c r="F23" s="17"/>
      <c r="G23" s="257"/>
    </row>
    <row r="24" spans="1:7" s="4" customFormat="1" ht="26.25" customHeight="1">
      <c r="A24" s="258" t="s">
        <v>457</v>
      </c>
      <c r="B24" s="14" t="s">
        <v>458</v>
      </c>
      <c r="C24" s="14" t="s">
        <v>354</v>
      </c>
      <c r="D24" s="10"/>
      <c r="E24" s="10"/>
      <c r="F24" s="10">
        <v>0.02</v>
      </c>
      <c r="G24" s="257"/>
    </row>
    <row r="25" spans="1:7" s="4" customFormat="1" ht="26.25" customHeight="1">
      <c r="A25" s="259" t="s">
        <v>1174</v>
      </c>
      <c r="B25" s="6"/>
      <c r="C25" s="6"/>
      <c r="D25" s="8"/>
      <c r="E25" s="25">
        <f>SUM(0)</f>
        <v>0</v>
      </c>
      <c r="F25" s="25">
        <f>SUM(F24)</f>
        <v>0.02</v>
      </c>
      <c r="G25" s="260">
        <f>SUM(E25:F25)</f>
        <v>0.02</v>
      </c>
    </row>
    <row r="26" spans="1:7" s="4" customFormat="1" ht="26.25" customHeight="1">
      <c r="A26" s="313" t="s">
        <v>1488</v>
      </c>
      <c r="B26" s="14"/>
      <c r="C26" s="14"/>
      <c r="D26" s="10"/>
      <c r="E26" s="10"/>
      <c r="F26" s="10"/>
      <c r="G26" s="257"/>
    </row>
    <row r="27" spans="1:7" s="4" customFormat="1" ht="26.25" customHeight="1">
      <c r="A27" s="258" t="s">
        <v>802</v>
      </c>
      <c r="B27" s="14" t="s">
        <v>796</v>
      </c>
      <c r="C27" s="14" t="s">
        <v>801</v>
      </c>
      <c r="D27" s="10"/>
      <c r="E27" s="10"/>
      <c r="F27" s="10">
        <v>0.24</v>
      </c>
      <c r="G27" s="257"/>
    </row>
    <row r="28" spans="1:7" s="4" customFormat="1" ht="26.25" customHeight="1">
      <c r="A28" s="258" t="s">
        <v>2640</v>
      </c>
      <c r="B28" s="14" t="s">
        <v>1487</v>
      </c>
      <c r="C28" s="14" t="s">
        <v>796</v>
      </c>
      <c r="D28" s="10"/>
      <c r="E28" s="10"/>
      <c r="F28" s="10">
        <v>0.1</v>
      </c>
      <c r="G28" s="257"/>
    </row>
    <row r="29" spans="1:7" s="4" customFormat="1" ht="26.25" customHeight="1">
      <c r="A29" s="258" t="s">
        <v>1484</v>
      </c>
      <c r="B29" s="14" t="s">
        <v>796</v>
      </c>
      <c r="C29" s="14" t="s">
        <v>801</v>
      </c>
      <c r="D29" s="10"/>
      <c r="E29" s="10"/>
      <c r="F29" s="10">
        <v>0.2</v>
      </c>
      <c r="G29" s="257"/>
    </row>
    <row r="30" spans="1:7" s="4" customFormat="1" ht="26.25" customHeight="1">
      <c r="A30" s="259" t="s">
        <v>1174</v>
      </c>
      <c r="B30" s="6"/>
      <c r="C30" s="6"/>
      <c r="D30" s="8"/>
      <c r="E30" s="25">
        <f>SUM(0)</f>
        <v>0</v>
      </c>
      <c r="F30" s="25">
        <f>SUM(F27:F29)</f>
        <v>0.54</v>
      </c>
      <c r="G30" s="260">
        <f>SUM(E30:F30)</f>
        <v>0.54</v>
      </c>
    </row>
    <row r="31" spans="1:7" s="103" customFormat="1" ht="26.25" customHeight="1">
      <c r="A31" s="313" t="s">
        <v>1489</v>
      </c>
      <c r="B31" s="11"/>
      <c r="C31" s="11"/>
      <c r="D31" s="17"/>
      <c r="E31" s="17"/>
      <c r="F31" s="17"/>
      <c r="G31" s="257"/>
    </row>
    <row r="32" spans="1:7" s="43" customFormat="1" ht="26.25" customHeight="1">
      <c r="A32" s="258" t="s">
        <v>1441</v>
      </c>
      <c r="B32" s="14" t="s">
        <v>1340</v>
      </c>
      <c r="C32" s="14" t="s">
        <v>796</v>
      </c>
      <c r="D32" s="10"/>
      <c r="E32" s="10"/>
      <c r="F32" s="10">
        <v>1</v>
      </c>
      <c r="G32" s="257"/>
    </row>
    <row r="33" spans="1:7" s="43" customFormat="1" ht="26.25" customHeight="1">
      <c r="A33" s="258" t="s">
        <v>355</v>
      </c>
      <c r="B33" s="14" t="s">
        <v>796</v>
      </c>
      <c r="C33" s="14" t="s">
        <v>458</v>
      </c>
      <c r="D33" s="10"/>
      <c r="E33" s="10"/>
      <c r="F33" s="10">
        <v>0.5</v>
      </c>
      <c r="G33" s="257"/>
    </row>
    <row r="34" spans="1:7" s="43" customFormat="1" ht="26.25" customHeight="1">
      <c r="A34" s="258" t="s">
        <v>494</v>
      </c>
      <c r="B34" s="14" t="s">
        <v>796</v>
      </c>
      <c r="C34" s="14" t="s">
        <v>1197</v>
      </c>
      <c r="D34" s="10"/>
      <c r="E34" s="10"/>
      <c r="F34" s="10">
        <v>0.14</v>
      </c>
      <c r="G34" s="257"/>
    </row>
    <row r="35" spans="1:7" s="43" customFormat="1" ht="26.25" customHeight="1">
      <c r="A35" s="258" t="s">
        <v>1456</v>
      </c>
      <c r="B35" s="14" t="s">
        <v>796</v>
      </c>
      <c r="C35" s="14" t="s">
        <v>1197</v>
      </c>
      <c r="D35" s="10"/>
      <c r="E35" s="10"/>
      <c r="F35" s="10">
        <v>0.08</v>
      </c>
      <c r="G35" s="257"/>
    </row>
    <row r="36" spans="1:7" s="43" customFormat="1" ht="26.25" customHeight="1">
      <c r="A36" s="258" t="s">
        <v>1438</v>
      </c>
      <c r="B36" s="14" t="s">
        <v>796</v>
      </c>
      <c r="C36" s="14" t="s">
        <v>801</v>
      </c>
      <c r="D36" s="10"/>
      <c r="E36" s="10"/>
      <c r="F36" s="10">
        <v>0.2</v>
      </c>
      <c r="G36" s="257"/>
    </row>
    <row r="37" spans="1:7" s="43" customFormat="1" ht="26.25" customHeight="1">
      <c r="A37" s="258" t="s">
        <v>801</v>
      </c>
      <c r="B37" s="14" t="s">
        <v>1441</v>
      </c>
      <c r="C37" s="14" t="s">
        <v>1175</v>
      </c>
      <c r="D37" s="10"/>
      <c r="E37" s="10"/>
      <c r="F37" s="10">
        <v>0.2</v>
      </c>
      <c r="G37" s="257"/>
    </row>
    <row r="38" spans="1:7" s="43" customFormat="1" ht="26.25" customHeight="1">
      <c r="A38" s="258" t="s">
        <v>799</v>
      </c>
      <c r="B38" s="14" t="s">
        <v>1441</v>
      </c>
      <c r="C38" s="14" t="s">
        <v>798</v>
      </c>
      <c r="D38" s="10"/>
      <c r="E38" s="10"/>
      <c r="F38" s="10">
        <v>0.18</v>
      </c>
      <c r="G38" s="257"/>
    </row>
    <row r="39" spans="1:7" s="43" customFormat="1" ht="26.25" customHeight="1">
      <c r="A39" s="258" t="s">
        <v>798</v>
      </c>
      <c r="B39" s="14" t="s">
        <v>797</v>
      </c>
      <c r="C39" s="14" t="s">
        <v>799</v>
      </c>
      <c r="D39" s="10"/>
      <c r="E39" s="10"/>
      <c r="F39" s="10">
        <v>0.26</v>
      </c>
      <c r="G39" s="257"/>
    </row>
    <row r="40" spans="1:7" s="43" customFormat="1" ht="26.25" customHeight="1">
      <c r="A40" s="258" t="s">
        <v>1438</v>
      </c>
      <c r="B40" s="14" t="s">
        <v>799</v>
      </c>
      <c r="C40" s="14" t="s">
        <v>797</v>
      </c>
      <c r="D40" s="10"/>
      <c r="E40" s="10"/>
      <c r="F40" s="10">
        <v>0.26</v>
      </c>
      <c r="G40" s="257"/>
    </row>
    <row r="41" spans="1:7" s="43" customFormat="1" ht="26.25" customHeight="1">
      <c r="A41" s="258" t="s">
        <v>797</v>
      </c>
      <c r="B41" s="14" t="s">
        <v>1441</v>
      </c>
      <c r="C41" s="14" t="s">
        <v>1175</v>
      </c>
      <c r="D41" s="10"/>
      <c r="E41" s="10"/>
      <c r="F41" s="10">
        <v>0.26</v>
      </c>
      <c r="G41" s="257"/>
    </row>
    <row r="42" spans="1:7" s="43" customFormat="1" ht="26.25" customHeight="1">
      <c r="A42" s="259" t="s">
        <v>1174</v>
      </c>
      <c r="B42" s="44"/>
      <c r="C42" s="6"/>
      <c r="D42" s="8"/>
      <c r="E42" s="25">
        <f>SUM(0)</f>
        <v>0</v>
      </c>
      <c r="F42" s="25">
        <f>SUM(F32:F41)</f>
        <v>3.08</v>
      </c>
      <c r="G42" s="260">
        <f>SUM(E42:F42)</f>
        <v>3.08</v>
      </c>
    </row>
    <row r="43" spans="1:7" s="43" customFormat="1" ht="26.25" customHeight="1">
      <c r="A43" s="313" t="s">
        <v>1178</v>
      </c>
      <c r="B43" s="36"/>
      <c r="C43" s="36"/>
      <c r="D43" s="34"/>
      <c r="E43" s="34"/>
      <c r="F43" s="34"/>
      <c r="G43" s="257"/>
    </row>
    <row r="44" spans="1:7" s="43" customFormat="1" ht="26.25" customHeight="1">
      <c r="A44" s="258" t="s">
        <v>1339</v>
      </c>
      <c r="B44" s="14" t="s">
        <v>1340</v>
      </c>
      <c r="C44" s="14" t="s">
        <v>361</v>
      </c>
      <c r="D44" s="10"/>
      <c r="E44" s="10">
        <v>0.056</v>
      </c>
      <c r="F44" s="10">
        <v>0.02</v>
      </c>
      <c r="G44" s="257"/>
    </row>
    <row r="45" spans="1:7" s="43" customFormat="1" ht="26.25" customHeight="1">
      <c r="A45" s="259" t="s">
        <v>1174</v>
      </c>
      <c r="B45" s="6"/>
      <c r="C45" s="6"/>
      <c r="D45" s="8"/>
      <c r="E45" s="25">
        <f>SUM(E44)</f>
        <v>0.056</v>
      </c>
      <c r="F45" s="25">
        <f>SUM(F44)</f>
        <v>0.02</v>
      </c>
      <c r="G45" s="260">
        <f>SUM(E45:F45)</f>
        <v>0.076</v>
      </c>
    </row>
    <row r="46" spans="1:7" s="43" customFormat="1" ht="26.25" customHeight="1">
      <c r="A46" s="313" t="s">
        <v>1179</v>
      </c>
      <c r="B46" s="11"/>
      <c r="C46" s="11"/>
      <c r="D46" s="17"/>
      <c r="E46" s="17"/>
      <c r="F46" s="17"/>
      <c r="G46" s="257"/>
    </row>
    <row r="47" spans="1:7" s="43" customFormat="1" ht="26.25" customHeight="1">
      <c r="A47" s="258" t="s">
        <v>453</v>
      </c>
      <c r="B47" s="14" t="s">
        <v>454</v>
      </c>
      <c r="C47" s="14" t="s">
        <v>349</v>
      </c>
      <c r="D47" s="10"/>
      <c r="E47" s="10"/>
      <c r="F47" s="10">
        <v>0.42</v>
      </c>
      <c r="G47" s="257"/>
    </row>
    <row r="48" spans="1:7" s="43" customFormat="1" ht="26.25" customHeight="1">
      <c r="A48" s="258" t="s">
        <v>455</v>
      </c>
      <c r="B48" s="14" t="s">
        <v>361</v>
      </c>
      <c r="C48" s="14" t="s">
        <v>456</v>
      </c>
      <c r="D48" s="10"/>
      <c r="E48" s="10"/>
      <c r="F48" s="10">
        <v>0.42</v>
      </c>
      <c r="G48" s="257"/>
    </row>
    <row r="49" spans="1:7" s="43" customFormat="1" ht="26.25" customHeight="1">
      <c r="A49" s="258" t="s">
        <v>540</v>
      </c>
      <c r="B49" s="14" t="s">
        <v>454</v>
      </c>
      <c r="C49" s="14" t="s">
        <v>1197</v>
      </c>
      <c r="D49" s="10"/>
      <c r="E49" s="10"/>
      <c r="F49" s="10">
        <v>0.22</v>
      </c>
      <c r="G49" s="257"/>
    </row>
    <row r="50" spans="1:7" s="43" customFormat="1" ht="26.25" customHeight="1">
      <c r="A50" s="259" t="s">
        <v>1174</v>
      </c>
      <c r="B50" s="6"/>
      <c r="C50" s="6"/>
      <c r="D50" s="8"/>
      <c r="E50" s="25">
        <f>SUM(0)</f>
        <v>0</v>
      </c>
      <c r="F50" s="25">
        <f>SUM(F47:F49)</f>
        <v>1.06</v>
      </c>
      <c r="G50" s="260">
        <f>SUM(E50:F50)</f>
        <v>1.06</v>
      </c>
    </row>
    <row r="51" spans="1:7" s="43" customFormat="1" ht="26.25" customHeight="1">
      <c r="A51" s="360"/>
      <c r="B51" s="200"/>
      <c r="C51" s="200"/>
      <c r="D51" s="201"/>
      <c r="E51" s="84"/>
      <c r="F51" s="84"/>
      <c r="G51" s="361"/>
    </row>
    <row r="52" spans="1:7" s="43" customFormat="1" ht="26.25" customHeight="1">
      <c r="A52" s="335" t="s">
        <v>1213</v>
      </c>
      <c r="B52" s="199"/>
      <c r="C52" s="199"/>
      <c r="D52" s="108"/>
      <c r="E52" s="108"/>
      <c r="F52" s="108"/>
      <c r="G52" s="328"/>
    </row>
    <row r="53" spans="1:7" s="43" customFormat="1" ht="26.25" customHeight="1">
      <c r="A53" s="258" t="s">
        <v>808</v>
      </c>
      <c r="B53" s="14" t="s">
        <v>279</v>
      </c>
      <c r="C53" s="14" t="s">
        <v>807</v>
      </c>
      <c r="D53" s="10"/>
      <c r="E53" s="10"/>
      <c r="F53" s="10">
        <v>0.5</v>
      </c>
      <c r="G53" s="257"/>
    </row>
    <row r="54" spans="1:7" s="43" customFormat="1" ht="26.25" customHeight="1">
      <c r="A54" s="258" t="s">
        <v>810</v>
      </c>
      <c r="B54" s="14" t="s">
        <v>808</v>
      </c>
      <c r="C54" s="14" t="s">
        <v>808</v>
      </c>
      <c r="D54" s="10"/>
      <c r="E54" s="10"/>
      <c r="F54" s="10">
        <v>0.44</v>
      </c>
      <c r="G54" s="257"/>
    </row>
    <row r="55" spans="1:7" s="43" customFormat="1" ht="26.25" customHeight="1">
      <c r="A55" s="258" t="s">
        <v>107</v>
      </c>
      <c r="B55" s="14" t="s">
        <v>806</v>
      </c>
      <c r="C55" s="14" t="s">
        <v>808</v>
      </c>
      <c r="D55" s="10"/>
      <c r="E55" s="10"/>
      <c r="F55" s="10">
        <v>0.1</v>
      </c>
      <c r="G55" s="257"/>
    </row>
    <row r="56" spans="1:7" s="43" customFormat="1" ht="26.25" customHeight="1">
      <c r="A56" s="258" t="s">
        <v>806</v>
      </c>
      <c r="B56" s="14" t="s">
        <v>1214</v>
      </c>
      <c r="C56" s="14" t="s">
        <v>807</v>
      </c>
      <c r="D56" s="10"/>
      <c r="E56" s="10"/>
      <c r="F56" s="10">
        <v>0.24</v>
      </c>
      <c r="G56" s="257"/>
    </row>
    <row r="57" spans="1:7" s="43" customFormat="1" ht="26.25" customHeight="1">
      <c r="A57" s="258" t="s">
        <v>799</v>
      </c>
      <c r="B57" s="14" t="s">
        <v>1215</v>
      </c>
      <c r="C57" s="14" t="s">
        <v>803</v>
      </c>
      <c r="D57" s="10"/>
      <c r="E57" s="10"/>
      <c r="F57" s="10">
        <v>0.48</v>
      </c>
      <c r="G57" s="257"/>
    </row>
    <row r="58" spans="1:7" s="43" customFormat="1" ht="26.25" customHeight="1">
      <c r="A58" s="258" t="s">
        <v>804</v>
      </c>
      <c r="B58" s="14" t="s">
        <v>1215</v>
      </c>
      <c r="C58" s="14" t="s">
        <v>1216</v>
      </c>
      <c r="D58" s="10"/>
      <c r="E58" s="10"/>
      <c r="F58" s="10">
        <v>0.44</v>
      </c>
      <c r="G58" s="257"/>
    </row>
    <row r="59" spans="1:7" s="43" customFormat="1" ht="26.25" customHeight="1">
      <c r="A59" s="258" t="s">
        <v>803</v>
      </c>
      <c r="B59" s="14" t="s">
        <v>1217</v>
      </c>
      <c r="C59" s="14" t="s">
        <v>1218</v>
      </c>
      <c r="D59" s="10"/>
      <c r="E59" s="10"/>
      <c r="F59" s="10">
        <v>0.6</v>
      </c>
      <c r="G59" s="257"/>
    </row>
    <row r="60" spans="1:7" s="43" customFormat="1" ht="26.25" customHeight="1">
      <c r="A60" s="258" t="s">
        <v>805</v>
      </c>
      <c r="B60" s="14" t="s">
        <v>804</v>
      </c>
      <c r="C60" s="14" t="s">
        <v>1197</v>
      </c>
      <c r="D60" s="10"/>
      <c r="E60" s="10"/>
      <c r="F60" s="10">
        <v>0.08</v>
      </c>
      <c r="G60" s="257"/>
    </row>
    <row r="61" spans="1:7" s="43" customFormat="1" ht="26.25" customHeight="1">
      <c r="A61" s="258" t="s">
        <v>793</v>
      </c>
      <c r="B61" s="14" t="s">
        <v>1202</v>
      </c>
      <c r="C61" s="14" t="s">
        <v>1173</v>
      </c>
      <c r="D61" s="10"/>
      <c r="E61" s="10"/>
      <c r="F61" s="10">
        <v>0.22</v>
      </c>
      <c r="G61" s="257"/>
    </row>
    <row r="62" spans="1:7" s="43" customFormat="1" ht="26.25" customHeight="1">
      <c r="A62" s="259" t="s">
        <v>1219</v>
      </c>
      <c r="B62" s="6"/>
      <c r="C62" s="6"/>
      <c r="D62" s="8"/>
      <c r="E62" s="25">
        <f>SUM(0)</f>
        <v>0</v>
      </c>
      <c r="F62" s="25">
        <f>SUM(F53:F61)</f>
        <v>3.1000000000000005</v>
      </c>
      <c r="G62" s="260">
        <f>SUM(E62:F62)</f>
        <v>3.1000000000000005</v>
      </c>
    </row>
    <row r="63" spans="1:7" s="43" customFormat="1" ht="26.25" customHeight="1">
      <c r="A63" s="313" t="s">
        <v>326</v>
      </c>
      <c r="B63" s="14"/>
      <c r="C63" s="14"/>
      <c r="D63" s="10"/>
      <c r="E63" s="10"/>
      <c r="F63" s="10"/>
      <c r="G63" s="257"/>
    </row>
    <row r="64" spans="1:7" s="43" customFormat="1" ht="26.25" customHeight="1">
      <c r="A64" s="258" t="s">
        <v>796</v>
      </c>
      <c r="B64" s="14" t="s">
        <v>1202</v>
      </c>
      <c r="C64" s="14" t="s">
        <v>811</v>
      </c>
      <c r="D64" s="10"/>
      <c r="E64" s="40">
        <v>0.02</v>
      </c>
      <c r="F64" s="10">
        <v>0.76</v>
      </c>
      <c r="G64" s="257"/>
    </row>
    <row r="65" spans="1:7" s="44" customFormat="1" ht="26.25" customHeight="1">
      <c r="A65" s="258" t="s">
        <v>813</v>
      </c>
      <c r="B65" s="14" t="s">
        <v>800</v>
      </c>
      <c r="C65" s="14" t="s">
        <v>1220</v>
      </c>
      <c r="D65" s="10"/>
      <c r="E65" s="10"/>
      <c r="F65" s="10">
        <v>0.24</v>
      </c>
      <c r="G65" s="257"/>
    </row>
    <row r="66" spans="1:7" s="44" customFormat="1" ht="26.25" customHeight="1">
      <c r="A66" s="258" t="s">
        <v>814</v>
      </c>
      <c r="B66" s="14" t="s">
        <v>800</v>
      </c>
      <c r="C66" s="14" t="s">
        <v>812</v>
      </c>
      <c r="D66" s="10"/>
      <c r="E66" s="10"/>
      <c r="F66" s="10">
        <v>0.24</v>
      </c>
      <c r="G66" s="257"/>
    </row>
    <row r="67" spans="1:7" s="44" customFormat="1" ht="26.25" customHeight="1">
      <c r="A67" s="258" t="s">
        <v>815</v>
      </c>
      <c r="B67" s="14" t="s">
        <v>1218</v>
      </c>
      <c r="C67" s="14" t="s">
        <v>1220</v>
      </c>
      <c r="D67" s="10"/>
      <c r="E67" s="10"/>
      <c r="F67" s="10">
        <v>0.24</v>
      </c>
      <c r="G67" s="257"/>
    </row>
    <row r="68" spans="1:7" s="43" customFormat="1" ht="26.25" customHeight="1">
      <c r="A68" s="258" t="s">
        <v>817</v>
      </c>
      <c r="B68" s="14" t="s">
        <v>800</v>
      </c>
      <c r="C68" s="14" t="s">
        <v>812</v>
      </c>
      <c r="D68" s="10"/>
      <c r="E68" s="10"/>
      <c r="F68" s="10">
        <v>0.24</v>
      </c>
      <c r="G68" s="257"/>
    </row>
    <row r="69" spans="1:7" s="43" customFormat="1" ht="26.25" customHeight="1">
      <c r="A69" s="258" t="s">
        <v>1203</v>
      </c>
      <c r="B69" s="14" t="s">
        <v>1218</v>
      </c>
      <c r="C69" s="14" t="s">
        <v>1220</v>
      </c>
      <c r="D69" s="10"/>
      <c r="E69" s="10"/>
      <c r="F69" s="10">
        <v>0.24</v>
      </c>
      <c r="G69" s="257"/>
    </row>
    <row r="70" spans="1:7" s="43" customFormat="1" ht="26.25" customHeight="1">
      <c r="A70" s="258" t="s">
        <v>818</v>
      </c>
      <c r="B70" s="14" t="s">
        <v>800</v>
      </c>
      <c r="C70" s="14" t="s">
        <v>812</v>
      </c>
      <c r="D70" s="10"/>
      <c r="E70" s="10"/>
      <c r="F70" s="10">
        <v>0.24</v>
      </c>
      <c r="G70" s="257"/>
    </row>
    <row r="71" spans="1:7" s="43" customFormat="1" ht="26.25" customHeight="1">
      <c r="A71" s="258" t="s">
        <v>1666</v>
      </c>
      <c r="B71" s="14" t="s">
        <v>1218</v>
      </c>
      <c r="C71" s="14" t="s">
        <v>812</v>
      </c>
      <c r="D71" s="10"/>
      <c r="E71" s="10"/>
      <c r="F71" s="10">
        <v>0.24</v>
      </c>
      <c r="G71" s="257"/>
    </row>
    <row r="72" spans="1:7" s="43" customFormat="1" ht="26.25" customHeight="1">
      <c r="A72" s="258" t="s">
        <v>811</v>
      </c>
      <c r="B72" s="14" t="s">
        <v>796</v>
      </c>
      <c r="C72" s="14" t="s">
        <v>812</v>
      </c>
      <c r="D72" s="10"/>
      <c r="E72" s="10"/>
      <c r="F72" s="10">
        <v>0.26</v>
      </c>
      <c r="G72" s="257"/>
    </row>
    <row r="73" spans="1:7" s="43" customFormat="1" ht="26.25" customHeight="1">
      <c r="A73" s="258" t="s">
        <v>812</v>
      </c>
      <c r="B73" s="14" t="s">
        <v>811</v>
      </c>
      <c r="C73" s="14" t="s">
        <v>1193</v>
      </c>
      <c r="D73" s="10"/>
      <c r="E73" s="40">
        <v>0.02</v>
      </c>
      <c r="F73" s="10">
        <v>0.62</v>
      </c>
      <c r="G73" s="257"/>
    </row>
    <row r="74" spans="1:7" s="43" customFormat="1" ht="26.25" customHeight="1">
      <c r="A74" s="259" t="s">
        <v>1174</v>
      </c>
      <c r="B74" s="12"/>
      <c r="C74" s="12"/>
      <c r="D74" s="12"/>
      <c r="E74" s="25">
        <f>SUM(E64,E73)</f>
        <v>0.04</v>
      </c>
      <c r="F74" s="25">
        <f>SUM(F64:F73)</f>
        <v>3.3200000000000003</v>
      </c>
      <c r="G74" s="260">
        <f>SUM(E74:F74)</f>
        <v>3.3600000000000003</v>
      </c>
    </row>
    <row r="75" spans="1:7" s="44" customFormat="1" ht="26.25" customHeight="1">
      <c r="A75" s="313" t="s">
        <v>366</v>
      </c>
      <c r="B75" s="14"/>
      <c r="C75" s="14"/>
      <c r="D75" s="10"/>
      <c r="E75" s="10"/>
      <c r="F75" s="10"/>
      <c r="G75" s="257"/>
    </row>
    <row r="76" spans="1:7" s="44" customFormat="1" ht="26.25" customHeight="1">
      <c r="A76" s="258" t="s">
        <v>819</v>
      </c>
      <c r="B76" s="14" t="s">
        <v>820</v>
      </c>
      <c r="C76" s="14" t="s">
        <v>808</v>
      </c>
      <c r="D76" s="10"/>
      <c r="E76" s="10"/>
      <c r="F76" s="10">
        <v>0.22</v>
      </c>
      <c r="G76" s="257"/>
    </row>
    <row r="77" spans="1:7" s="43" customFormat="1" ht="26.25" customHeight="1">
      <c r="A77" s="258" t="s">
        <v>822</v>
      </c>
      <c r="B77" s="14" t="s">
        <v>767</v>
      </c>
      <c r="C77" s="14" t="s">
        <v>825</v>
      </c>
      <c r="D77" s="10"/>
      <c r="E77" s="10"/>
      <c r="F77" s="10">
        <v>0.5</v>
      </c>
      <c r="G77" s="257"/>
    </row>
    <row r="78" spans="1:7" s="43" customFormat="1" ht="26.25" customHeight="1">
      <c r="A78" s="258" t="s">
        <v>825</v>
      </c>
      <c r="B78" s="14" t="s">
        <v>822</v>
      </c>
      <c r="C78" s="14" t="s">
        <v>816</v>
      </c>
      <c r="D78" s="10"/>
      <c r="E78" s="10"/>
      <c r="F78" s="10">
        <v>0.38</v>
      </c>
      <c r="G78" s="257"/>
    </row>
    <row r="79" spans="1:7" s="43" customFormat="1" ht="26.25" customHeight="1">
      <c r="A79" s="258" t="s">
        <v>816</v>
      </c>
      <c r="B79" s="14" t="s">
        <v>825</v>
      </c>
      <c r="C79" s="14" t="s">
        <v>826</v>
      </c>
      <c r="D79" s="10"/>
      <c r="E79" s="10"/>
      <c r="F79" s="10">
        <v>0.76</v>
      </c>
      <c r="G79" s="257"/>
    </row>
    <row r="80" spans="1:7" s="43" customFormat="1" ht="26.25" customHeight="1">
      <c r="A80" s="258" t="s">
        <v>826</v>
      </c>
      <c r="B80" s="14" t="s">
        <v>816</v>
      </c>
      <c r="C80" s="14" t="s">
        <v>808</v>
      </c>
      <c r="D80" s="10"/>
      <c r="E80" s="10"/>
      <c r="F80" s="10">
        <v>0.48</v>
      </c>
      <c r="G80" s="257"/>
    </row>
    <row r="81" spans="1:7" s="43" customFormat="1" ht="26.25" customHeight="1">
      <c r="A81" s="258" t="s">
        <v>827</v>
      </c>
      <c r="B81" s="14" t="s">
        <v>826</v>
      </c>
      <c r="C81" s="14" t="s">
        <v>115</v>
      </c>
      <c r="D81" s="10"/>
      <c r="E81" s="10"/>
      <c r="F81" s="10">
        <v>0.18</v>
      </c>
      <c r="G81" s="257"/>
    </row>
    <row r="82" spans="1:7" s="44" customFormat="1" ht="26.25" customHeight="1">
      <c r="A82" s="258" t="s">
        <v>828</v>
      </c>
      <c r="B82" s="14" t="s">
        <v>816</v>
      </c>
      <c r="C82" s="14" t="s">
        <v>808</v>
      </c>
      <c r="D82" s="10"/>
      <c r="E82" s="10"/>
      <c r="F82" s="10">
        <v>0.24</v>
      </c>
      <c r="G82" s="257"/>
    </row>
    <row r="83" spans="1:7" s="43" customFormat="1" ht="26.25" customHeight="1">
      <c r="A83" s="258" t="s">
        <v>115</v>
      </c>
      <c r="B83" s="14" t="s">
        <v>816</v>
      </c>
      <c r="C83" s="14" t="s">
        <v>1221</v>
      </c>
      <c r="D83" s="10"/>
      <c r="E83" s="10"/>
      <c r="F83" s="10">
        <v>0.38</v>
      </c>
      <c r="G83" s="257"/>
    </row>
    <row r="84" spans="1:7" s="43" customFormat="1" ht="26.25" customHeight="1">
      <c r="A84" s="258" t="s">
        <v>821</v>
      </c>
      <c r="B84" s="14" t="s">
        <v>816</v>
      </c>
      <c r="C84" s="14" t="s">
        <v>822</v>
      </c>
      <c r="D84" s="10"/>
      <c r="E84" s="10"/>
      <c r="F84" s="10">
        <v>0.38</v>
      </c>
      <c r="G84" s="257"/>
    </row>
    <row r="85" spans="1:7" s="43" customFormat="1" ht="26.25" customHeight="1">
      <c r="A85" s="258" t="s">
        <v>808</v>
      </c>
      <c r="B85" s="14" t="s">
        <v>1222</v>
      </c>
      <c r="C85" s="14" t="s">
        <v>1223</v>
      </c>
      <c r="D85" s="10"/>
      <c r="E85" s="10"/>
      <c r="F85" s="10">
        <v>0.16</v>
      </c>
      <c r="G85" s="257"/>
    </row>
    <row r="86" spans="1:7" s="43" customFormat="1" ht="26.25" customHeight="1">
      <c r="A86" s="258" t="s">
        <v>806</v>
      </c>
      <c r="B86" s="14" t="s">
        <v>821</v>
      </c>
      <c r="C86" s="14" t="s">
        <v>101</v>
      </c>
      <c r="D86" s="10"/>
      <c r="E86" s="10"/>
      <c r="F86" s="10">
        <v>0.16</v>
      </c>
      <c r="G86" s="257"/>
    </row>
    <row r="87" spans="1:7" s="43" customFormat="1" ht="26.25" customHeight="1">
      <c r="A87" s="258" t="s">
        <v>101</v>
      </c>
      <c r="B87" s="14" t="s">
        <v>816</v>
      </c>
      <c r="C87" s="14" t="s">
        <v>822</v>
      </c>
      <c r="D87" s="10"/>
      <c r="E87" s="10"/>
      <c r="F87" s="10">
        <v>0.38</v>
      </c>
      <c r="G87" s="257"/>
    </row>
    <row r="88" spans="1:7" s="91" customFormat="1" ht="26.25" customHeight="1">
      <c r="A88" s="258" t="s">
        <v>823</v>
      </c>
      <c r="B88" s="14" t="s">
        <v>822</v>
      </c>
      <c r="C88" s="14" t="s">
        <v>816</v>
      </c>
      <c r="D88" s="10"/>
      <c r="E88" s="10"/>
      <c r="F88" s="10">
        <v>0.38</v>
      </c>
      <c r="G88" s="257"/>
    </row>
    <row r="89" spans="1:7" s="43" customFormat="1" ht="26.25" customHeight="1">
      <c r="A89" s="258" t="s">
        <v>824</v>
      </c>
      <c r="B89" s="14" t="s">
        <v>816</v>
      </c>
      <c r="C89" s="14" t="s">
        <v>822</v>
      </c>
      <c r="D89" s="10"/>
      <c r="E89" s="10"/>
      <c r="F89" s="10">
        <v>0.38</v>
      </c>
      <c r="G89" s="257"/>
    </row>
    <row r="90" spans="1:7" s="43" customFormat="1" ht="26.25" customHeight="1">
      <c r="A90" s="258" t="s">
        <v>767</v>
      </c>
      <c r="B90" s="14" t="s">
        <v>1224</v>
      </c>
      <c r="C90" s="14" t="s">
        <v>816</v>
      </c>
      <c r="D90" s="10"/>
      <c r="E90" s="10"/>
      <c r="F90" s="10">
        <v>0.38</v>
      </c>
      <c r="G90" s="257"/>
    </row>
    <row r="91" spans="1:7" s="43" customFormat="1" ht="26.25" customHeight="1">
      <c r="A91" s="259" t="s">
        <v>1174</v>
      </c>
      <c r="B91" s="6"/>
      <c r="C91" s="6"/>
      <c r="D91" s="8"/>
      <c r="E91" s="25">
        <f>SUM(0)</f>
        <v>0</v>
      </c>
      <c r="F91" s="25">
        <f>SUM(F77:F90)</f>
        <v>5.14</v>
      </c>
      <c r="G91" s="260">
        <f>SUM(E91:F91)</f>
        <v>5.14</v>
      </c>
    </row>
    <row r="92" spans="1:7" s="44" customFormat="1" ht="26.25" customHeight="1">
      <c r="A92" s="313" t="s">
        <v>367</v>
      </c>
      <c r="B92" s="12"/>
      <c r="C92" s="12"/>
      <c r="D92" s="12"/>
      <c r="E92" s="12"/>
      <c r="F92" s="12"/>
      <c r="G92" s="257"/>
    </row>
    <row r="93" spans="1:7" s="43" customFormat="1" ht="26.25" customHeight="1">
      <c r="A93" s="258" t="s">
        <v>474</v>
      </c>
      <c r="B93" s="14" t="s">
        <v>857</v>
      </c>
      <c r="C93" s="14" t="s">
        <v>1197</v>
      </c>
      <c r="D93" s="10"/>
      <c r="E93" s="10"/>
      <c r="F93" s="10">
        <v>0.04</v>
      </c>
      <c r="G93" s="257"/>
    </row>
    <row r="94" spans="1:7" s="43" customFormat="1" ht="26.25" customHeight="1">
      <c r="A94" s="258" t="s">
        <v>862</v>
      </c>
      <c r="B94" s="14" t="s">
        <v>857</v>
      </c>
      <c r="C94" s="14" t="s">
        <v>1175</v>
      </c>
      <c r="D94" s="10"/>
      <c r="E94" s="10"/>
      <c r="F94" s="10">
        <v>0.22</v>
      </c>
      <c r="G94" s="257"/>
    </row>
    <row r="95" spans="1:7" s="43" customFormat="1" ht="26.25" customHeight="1">
      <c r="A95" s="258" t="s">
        <v>861</v>
      </c>
      <c r="B95" s="14" t="s">
        <v>857</v>
      </c>
      <c r="C95" s="14" t="s">
        <v>1175</v>
      </c>
      <c r="D95" s="10"/>
      <c r="E95" s="10"/>
      <c r="F95" s="10">
        <v>0.22</v>
      </c>
      <c r="G95" s="257"/>
    </row>
    <row r="96" spans="1:7" s="44" customFormat="1" ht="26.25" customHeight="1">
      <c r="A96" s="258" t="s">
        <v>1720</v>
      </c>
      <c r="B96" s="14" t="s">
        <v>1175</v>
      </c>
      <c r="C96" s="14" t="s">
        <v>1175</v>
      </c>
      <c r="D96" s="10"/>
      <c r="E96" s="10"/>
      <c r="F96" s="10">
        <v>0.62</v>
      </c>
      <c r="G96" s="257"/>
    </row>
    <row r="97" spans="1:7" s="43" customFormat="1" ht="26.25" customHeight="1">
      <c r="A97" s="258" t="s">
        <v>855</v>
      </c>
      <c r="B97" s="14" t="s">
        <v>857</v>
      </c>
      <c r="C97" s="14" t="s">
        <v>857</v>
      </c>
      <c r="D97" s="10"/>
      <c r="E97" s="10"/>
      <c r="F97" s="10">
        <v>1.02</v>
      </c>
      <c r="G97" s="257"/>
    </row>
    <row r="98" spans="1:7" s="43" customFormat="1" ht="26.25" customHeight="1">
      <c r="A98" s="258" t="s">
        <v>858</v>
      </c>
      <c r="B98" s="14" t="s">
        <v>855</v>
      </c>
      <c r="C98" s="14" t="s">
        <v>855</v>
      </c>
      <c r="D98" s="10"/>
      <c r="E98" s="10"/>
      <c r="F98" s="10">
        <v>0.3</v>
      </c>
      <c r="G98" s="257"/>
    </row>
    <row r="99" spans="1:7" s="43" customFormat="1" ht="26.25" customHeight="1">
      <c r="A99" s="258" t="s">
        <v>859</v>
      </c>
      <c r="B99" s="14" t="s">
        <v>855</v>
      </c>
      <c r="C99" s="14" t="s">
        <v>855</v>
      </c>
      <c r="D99" s="10"/>
      <c r="E99" s="10"/>
      <c r="F99" s="10">
        <v>0.28</v>
      </c>
      <c r="G99" s="257"/>
    </row>
    <row r="100" spans="1:7" s="43" customFormat="1" ht="26.25" customHeight="1">
      <c r="A100" s="258" t="s">
        <v>860</v>
      </c>
      <c r="B100" s="14" t="s">
        <v>855</v>
      </c>
      <c r="C100" s="14" t="s">
        <v>855</v>
      </c>
      <c r="D100" s="10"/>
      <c r="E100" s="10"/>
      <c r="F100" s="10">
        <v>0.28</v>
      </c>
      <c r="G100" s="257"/>
    </row>
    <row r="101" spans="1:7" s="43" customFormat="1" ht="26.25" customHeight="1">
      <c r="A101" s="258" t="s">
        <v>856</v>
      </c>
      <c r="B101" s="14" t="s">
        <v>857</v>
      </c>
      <c r="C101" s="14" t="s">
        <v>855</v>
      </c>
      <c r="D101" s="10"/>
      <c r="E101" s="10"/>
      <c r="F101" s="10">
        <v>0.22</v>
      </c>
      <c r="G101" s="257"/>
    </row>
    <row r="102" spans="1:7" s="43" customFormat="1" ht="26.25" customHeight="1">
      <c r="A102" s="259" t="s">
        <v>1174</v>
      </c>
      <c r="B102" s="6"/>
      <c r="C102" s="6"/>
      <c r="D102" s="8"/>
      <c r="E102" s="25">
        <f>SUM(0)</f>
        <v>0</v>
      </c>
      <c r="F102" s="25">
        <f>SUM(F93:F98,F99,F100,F101)</f>
        <v>3.2000000000000006</v>
      </c>
      <c r="G102" s="260">
        <f>SUM(E102:F102)</f>
        <v>3.2000000000000006</v>
      </c>
    </row>
    <row r="103" spans="1:7" s="43" customFormat="1" ht="26.25" customHeight="1">
      <c r="A103" s="335" t="s">
        <v>365</v>
      </c>
      <c r="B103" s="202"/>
      <c r="C103" s="202"/>
      <c r="D103" s="196"/>
      <c r="E103" s="196"/>
      <c r="F103" s="196"/>
      <c r="G103" s="328"/>
    </row>
    <row r="104" spans="1:7" s="43" customFormat="1" ht="26.25" customHeight="1">
      <c r="A104" s="258" t="s">
        <v>115</v>
      </c>
      <c r="B104" s="14" t="s">
        <v>820</v>
      </c>
      <c r="C104" s="14" t="s">
        <v>872</v>
      </c>
      <c r="D104" s="10"/>
      <c r="E104" s="10"/>
      <c r="F104" s="10">
        <v>0.02</v>
      </c>
      <c r="G104" s="257"/>
    </row>
    <row r="105" spans="1:7" s="43" customFormat="1" ht="26.25" customHeight="1">
      <c r="A105" s="258" t="s">
        <v>872</v>
      </c>
      <c r="B105" s="14" t="s">
        <v>100</v>
      </c>
      <c r="C105" s="14" t="s">
        <v>101</v>
      </c>
      <c r="D105" s="10"/>
      <c r="E105" s="10"/>
      <c r="F105" s="10">
        <v>0.2</v>
      </c>
      <c r="G105" s="257"/>
    </row>
    <row r="106" spans="1:7" s="43" customFormat="1" ht="26.25" customHeight="1">
      <c r="A106" s="258" t="s">
        <v>115</v>
      </c>
      <c r="B106" s="14" t="s">
        <v>872</v>
      </c>
      <c r="C106" s="14" t="s">
        <v>515</v>
      </c>
      <c r="D106" s="10"/>
      <c r="E106" s="10"/>
      <c r="F106" s="10">
        <v>0.72</v>
      </c>
      <c r="G106" s="257"/>
    </row>
    <row r="107" spans="1:7" s="43" customFormat="1" ht="26.25" customHeight="1">
      <c r="A107" s="362" t="s">
        <v>515</v>
      </c>
      <c r="B107" s="38" t="s">
        <v>100</v>
      </c>
      <c r="C107" s="38" t="s">
        <v>101</v>
      </c>
      <c r="D107" s="19"/>
      <c r="E107" s="19"/>
      <c r="F107" s="19">
        <v>0.06</v>
      </c>
      <c r="G107" s="257"/>
    </row>
    <row r="108" spans="1:7" s="43" customFormat="1" ht="26.25" customHeight="1">
      <c r="A108" s="258" t="s">
        <v>821</v>
      </c>
      <c r="B108" s="14" t="s">
        <v>872</v>
      </c>
      <c r="C108" s="14" t="s">
        <v>515</v>
      </c>
      <c r="D108" s="10"/>
      <c r="E108" s="10"/>
      <c r="F108" s="10">
        <v>0.72</v>
      </c>
      <c r="G108" s="257"/>
    </row>
    <row r="109" spans="1:7" s="43" customFormat="1" ht="26.25" customHeight="1">
      <c r="A109" s="258" t="s">
        <v>819</v>
      </c>
      <c r="B109" s="14" t="s">
        <v>872</v>
      </c>
      <c r="C109" s="14" t="s">
        <v>515</v>
      </c>
      <c r="D109" s="10"/>
      <c r="E109" s="10"/>
      <c r="F109" s="10">
        <v>0.72</v>
      </c>
      <c r="G109" s="257"/>
    </row>
    <row r="110" spans="1:7" s="43" customFormat="1" ht="26.25" customHeight="1">
      <c r="A110" s="258" t="s">
        <v>871</v>
      </c>
      <c r="B110" s="14" t="s">
        <v>872</v>
      </c>
      <c r="C110" s="14" t="s">
        <v>515</v>
      </c>
      <c r="D110" s="10"/>
      <c r="E110" s="10"/>
      <c r="F110" s="10">
        <v>0.72</v>
      </c>
      <c r="G110" s="257"/>
    </row>
    <row r="111" spans="1:7" s="43" customFormat="1" ht="26.25" customHeight="1">
      <c r="A111" s="258" t="s">
        <v>823</v>
      </c>
      <c r="B111" s="14" t="s">
        <v>820</v>
      </c>
      <c r="C111" s="14" t="s">
        <v>474</v>
      </c>
      <c r="D111" s="10"/>
      <c r="E111" s="10"/>
      <c r="F111" s="10">
        <v>0.42</v>
      </c>
      <c r="G111" s="257"/>
    </row>
    <row r="112" spans="1:7" s="43" customFormat="1" ht="26.25" customHeight="1">
      <c r="A112" s="258" t="s">
        <v>824</v>
      </c>
      <c r="B112" s="14" t="s">
        <v>820</v>
      </c>
      <c r="C112" s="14" t="s">
        <v>474</v>
      </c>
      <c r="D112" s="10"/>
      <c r="E112" s="10"/>
      <c r="F112" s="10">
        <v>0.42</v>
      </c>
      <c r="G112" s="257"/>
    </row>
    <row r="113" spans="1:7" s="43" customFormat="1" ht="26.25" customHeight="1">
      <c r="A113" s="258" t="s">
        <v>825</v>
      </c>
      <c r="B113" s="14" t="s">
        <v>820</v>
      </c>
      <c r="C113" s="14" t="s">
        <v>474</v>
      </c>
      <c r="D113" s="10"/>
      <c r="E113" s="10"/>
      <c r="F113" s="10">
        <v>0.42</v>
      </c>
      <c r="G113" s="257"/>
    </row>
    <row r="114" spans="1:7" s="43" customFormat="1" ht="26.25" customHeight="1">
      <c r="A114" s="258" t="s">
        <v>104</v>
      </c>
      <c r="B114" s="14" t="s">
        <v>820</v>
      </c>
      <c r="C114" s="14" t="s">
        <v>474</v>
      </c>
      <c r="D114" s="10"/>
      <c r="E114" s="10"/>
      <c r="F114" s="10">
        <v>0.42</v>
      </c>
      <c r="G114" s="257"/>
    </row>
    <row r="115" spans="1:7" s="43" customFormat="1" ht="26.25" customHeight="1">
      <c r="A115" s="258" t="s">
        <v>474</v>
      </c>
      <c r="B115" s="14" t="s">
        <v>870</v>
      </c>
      <c r="C115" s="14" t="s">
        <v>115</v>
      </c>
      <c r="D115" s="10"/>
      <c r="E115" s="10"/>
      <c r="F115" s="10">
        <v>0.42</v>
      </c>
      <c r="G115" s="257"/>
    </row>
    <row r="116" spans="1:7" s="43" customFormat="1" ht="26.25" customHeight="1">
      <c r="A116" s="258" t="s">
        <v>866</v>
      </c>
      <c r="B116" s="14" t="s">
        <v>820</v>
      </c>
      <c r="C116" s="14" t="s">
        <v>865</v>
      </c>
      <c r="D116" s="10"/>
      <c r="E116" s="10"/>
      <c r="F116" s="10">
        <v>0.3</v>
      </c>
      <c r="G116" s="257"/>
    </row>
    <row r="117" spans="1:7" s="43" customFormat="1" ht="26.25" customHeight="1">
      <c r="A117" s="258" t="s">
        <v>867</v>
      </c>
      <c r="B117" s="14" t="s">
        <v>820</v>
      </c>
      <c r="C117" s="14" t="s">
        <v>865</v>
      </c>
      <c r="D117" s="10"/>
      <c r="E117" s="10"/>
      <c r="F117" s="10">
        <v>0.3</v>
      </c>
      <c r="G117" s="257"/>
    </row>
    <row r="118" spans="1:7" s="43" customFormat="1" ht="26.25" customHeight="1">
      <c r="A118" s="258" t="s">
        <v>472</v>
      </c>
      <c r="B118" s="14" t="s">
        <v>820</v>
      </c>
      <c r="C118" s="14" t="s">
        <v>865</v>
      </c>
      <c r="D118" s="10"/>
      <c r="E118" s="10"/>
      <c r="F118" s="10">
        <v>0.3</v>
      </c>
      <c r="G118" s="257"/>
    </row>
    <row r="119" spans="1:7" s="43" customFormat="1" ht="26.25" customHeight="1">
      <c r="A119" s="258" t="s">
        <v>863</v>
      </c>
      <c r="B119" s="14" t="s">
        <v>103</v>
      </c>
      <c r="C119" s="14" t="s">
        <v>1289</v>
      </c>
      <c r="D119" s="10"/>
      <c r="E119" s="10"/>
      <c r="F119" s="10">
        <v>0.36</v>
      </c>
      <c r="G119" s="257"/>
    </row>
    <row r="120" spans="1:7" s="43" customFormat="1" ht="26.25" customHeight="1">
      <c r="A120" s="258" t="s">
        <v>761</v>
      </c>
      <c r="B120" s="14" t="s">
        <v>863</v>
      </c>
      <c r="C120" s="14" t="s">
        <v>865</v>
      </c>
      <c r="D120" s="10"/>
      <c r="E120" s="10"/>
      <c r="F120" s="10">
        <v>0.18</v>
      </c>
      <c r="G120" s="257"/>
    </row>
    <row r="121" spans="1:7" s="43" customFormat="1" ht="26.25" customHeight="1">
      <c r="A121" s="258" t="s">
        <v>865</v>
      </c>
      <c r="B121" s="14" t="s">
        <v>761</v>
      </c>
      <c r="C121" s="14" t="s">
        <v>104</v>
      </c>
      <c r="D121" s="10"/>
      <c r="E121" s="10"/>
      <c r="F121" s="10">
        <v>0.36</v>
      </c>
      <c r="G121" s="257"/>
    </row>
    <row r="122" spans="1:7" s="43" customFormat="1" ht="26.25" customHeight="1">
      <c r="A122" s="258" t="s">
        <v>869</v>
      </c>
      <c r="B122" s="14" t="s">
        <v>865</v>
      </c>
      <c r="C122" s="14" t="s">
        <v>474</v>
      </c>
      <c r="D122" s="10"/>
      <c r="E122" s="10"/>
      <c r="F122" s="10">
        <v>0.16</v>
      </c>
      <c r="G122" s="257"/>
    </row>
    <row r="123" spans="1:7" s="44" customFormat="1" ht="26.25" customHeight="1">
      <c r="A123" s="258" t="s">
        <v>761</v>
      </c>
      <c r="B123" s="14" t="s">
        <v>865</v>
      </c>
      <c r="C123" s="14" t="s">
        <v>474</v>
      </c>
      <c r="D123" s="10"/>
      <c r="E123" s="10"/>
      <c r="F123" s="10">
        <v>0.16</v>
      </c>
      <c r="G123" s="257"/>
    </row>
    <row r="124" spans="1:7" s="43" customFormat="1" ht="26.25" customHeight="1">
      <c r="A124" s="258" t="s">
        <v>868</v>
      </c>
      <c r="B124" s="14" t="s">
        <v>761</v>
      </c>
      <c r="C124" s="14" t="s">
        <v>1173</v>
      </c>
      <c r="D124" s="10"/>
      <c r="E124" s="10"/>
      <c r="F124" s="10">
        <v>0.02</v>
      </c>
      <c r="G124" s="257"/>
    </row>
    <row r="125" spans="1:7" s="43" customFormat="1" ht="26.25" customHeight="1">
      <c r="A125" s="259" t="s">
        <v>1174</v>
      </c>
      <c r="B125" s="6"/>
      <c r="C125" s="6"/>
      <c r="D125" s="8"/>
      <c r="E125" s="25">
        <f>SUM(0)</f>
        <v>0</v>
      </c>
      <c r="F125" s="25">
        <f>SUM(F104:F124)</f>
        <v>7.3999999999999995</v>
      </c>
      <c r="G125" s="260">
        <f>SUM(E125:F125)</f>
        <v>7.3999999999999995</v>
      </c>
    </row>
    <row r="126" spans="1:7" s="43" customFormat="1" ht="26.25" customHeight="1">
      <c r="A126" s="313" t="s">
        <v>1230</v>
      </c>
      <c r="B126" s="11"/>
      <c r="C126" s="11"/>
      <c r="D126" s="17"/>
      <c r="E126" s="17"/>
      <c r="F126" s="17"/>
      <c r="G126" s="257"/>
    </row>
    <row r="127" spans="1:7" s="43" customFormat="1" ht="26.25" customHeight="1">
      <c r="A127" s="258" t="s">
        <v>873</v>
      </c>
      <c r="B127" s="14" t="s">
        <v>66</v>
      </c>
      <c r="C127" s="14" t="s">
        <v>72</v>
      </c>
      <c r="D127" s="10"/>
      <c r="E127" s="10"/>
      <c r="F127" s="10">
        <v>0.7</v>
      </c>
      <c r="G127" s="257"/>
    </row>
    <row r="128" spans="1:7" s="43" customFormat="1" ht="26.25" customHeight="1">
      <c r="A128" s="258" t="s">
        <v>72</v>
      </c>
      <c r="B128" s="14" t="s">
        <v>783</v>
      </c>
      <c r="C128" s="14" t="s">
        <v>1175</v>
      </c>
      <c r="D128" s="10"/>
      <c r="E128" s="10"/>
      <c r="F128" s="10">
        <v>0.16</v>
      </c>
      <c r="G128" s="257"/>
    </row>
    <row r="129" spans="1:7" s="43" customFormat="1" ht="26.25" customHeight="1">
      <c r="A129" s="258" t="s">
        <v>874</v>
      </c>
      <c r="B129" s="14" t="s">
        <v>1600</v>
      </c>
      <c r="C129" s="14" t="s">
        <v>60</v>
      </c>
      <c r="D129" s="10"/>
      <c r="E129" s="10">
        <v>0.06</v>
      </c>
      <c r="F129" s="10">
        <v>0.08</v>
      </c>
      <c r="G129" s="257"/>
    </row>
    <row r="130" spans="1:7" s="43" customFormat="1" ht="26.25" customHeight="1">
      <c r="A130" s="258" t="s">
        <v>60</v>
      </c>
      <c r="B130" s="14" t="s">
        <v>874</v>
      </c>
      <c r="C130" s="14" t="s">
        <v>1120</v>
      </c>
      <c r="D130" s="10"/>
      <c r="E130" s="10"/>
      <c r="F130" s="10">
        <v>0.06</v>
      </c>
      <c r="G130" s="257"/>
    </row>
    <row r="131" spans="1:7" s="43" customFormat="1" ht="26.25" customHeight="1">
      <c r="A131" s="258" t="s">
        <v>874</v>
      </c>
      <c r="B131" s="14" t="s">
        <v>60</v>
      </c>
      <c r="C131" s="14" t="s">
        <v>875</v>
      </c>
      <c r="D131" s="10"/>
      <c r="E131" s="10"/>
      <c r="F131" s="10">
        <v>0.2</v>
      </c>
      <c r="G131" s="257"/>
    </row>
    <row r="132" spans="1:7" s="43" customFormat="1" ht="26.25" customHeight="1">
      <c r="A132" s="258" t="s">
        <v>1721</v>
      </c>
      <c r="B132" s="14" t="s">
        <v>1354</v>
      </c>
      <c r="C132" s="14" t="s">
        <v>1197</v>
      </c>
      <c r="D132" s="10"/>
      <c r="E132" s="10">
        <v>0.115</v>
      </c>
      <c r="F132" s="10">
        <v>0.2</v>
      </c>
      <c r="G132" s="257"/>
    </row>
    <row r="133" spans="1:7" s="43" customFormat="1" ht="26.25" customHeight="1">
      <c r="A133" s="259" t="s">
        <v>1174</v>
      </c>
      <c r="B133" s="6"/>
      <c r="C133" s="6"/>
      <c r="D133" s="8"/>
      <c r="E133" s="25">
        <f>SUM(E129,E132)</f>
        <v>0.175</v>
      </c>
      <c r="F133" s="25">
        <f>SUM(F127:F132)</f>
        <v>1.4</v>
      </c>
      <c r="G133" s="260">
        <f>SUM(E133:F133)</f>
        <v>1.575</v>
      </c>
    </row>
    <row r="134" spans="1:7" s="43" customFormat="1" ht="26.25" customHeight="1">
      <c r="A134" s="313" t="s">
        <v>1121</v>
      </c>
      <c r="B134" s="14"/>
      <c r="C134" s="14"/>
      <c r="D134" s="10"/>
      <c r="E134" s="10"/>
      <c r="F134" s="10"/>
      <c r="G134" s="257"/>
    </row>
    <row r="135" spans="1:7" s="43" customFormat="1" ht="26.25" customHeight="1">
      <c r="A135" s="258" t="s">
        <v>874</v>
      </c>
      <c r="B135" s="14" t="s">
        <v>103</v>
      </c>
      <c r="C135" s="14" t="s">
        <v>104</v>
      </c>
      <c r="D135" s="10"/>
      <c r="E135" s="10"/>
      <c r="F135" s="10">
        <v>0.48</v>
      </c>
      <c r="G135" s="257"/>
    </row>
    <row r="136" spans="1:7" s="44" customFormat="1" ht="26.25" customHeight="1">
      <c r="A136" s="258" t="s">
        <v>761</v>
      </c>
      <c r="B136" s="14" t="s">
        <v>873</v>
      </c>
      <c r="C136" s="14" t="s">
        <v>114</v>
      </c>
      <c r="D136" s="10"/>
      <c r="E136" s="10"/>
      <c r="F136" s="10">
        <v>0.4</v>
      </c>
      <c r="G136" s="257"/>
    </row>
    <row r="137" spans="1:7" s="44" customFormat="1" ht="26.25" customHeight="1">
      <c r="A137" s="258" t="s">
        <v>873</v>
      </c>
      <c r="B137" s="14" t="s">
        <v>761</v>
      </c>
      <c r="C137" s="14" t="s">
        <v>115</v>
      </c>
      <c r="D137" s="10"/>
      <c r="E137" s="10"/>
      <c r="F137" s="10">
        <v>0.68</v>
      </c>
      <c r="G137" s="257"/>
    </row>
    <row r="138" spans="1:7" s="43" customFormat="1" ht="26.25" customHeight="1">
      <c r="A138" s="258" t="s">
        <v>873</v>
      </c>
      <c r="B138" s="14" t="s">
        <v>826</v>
      </c>
      <c r="C138" s="14" t="s">
        <v>766</v>
      </c>
      <c r="D138" s="10"/>
      <c r="E138" s="10"/>
      <c r="F138" s="10">
        <v>0.24</v>
      </c>
      <c r="G138" s="257"/>
    </row>
    <row r="139" spans="1:14" s="43" customFormat="1" ht="26.25" customHeight="1">
      <c r="A139" s="258" t="s">
        <v>783</v>
      </c>
      <c r="B139" s="14" t="s">
        <v>761</v>
      </c>
      <c r="C139" s="14" t="s">
        <v>766</v>
      </c>
      <c r="D139" s="10"/>
      <c r="E139" s="10"/>
      <c r="F139" s="10">
        <v>1.18</v>
      </c>
      <c r="G139" s="257"/>
      <c r="N139" s="43">
        <v>0.25</v>
      </c>
    </row>
    <row r="140" spans="1:7" s="43" customFormat="1" ht="26.25" customHeight="1">
      <c r="A140" s="258" t="s">
        <v>104</v>
      </c>
      <c r="B140" s="14" t="s">
        <v>873</v>
      </c>
      <c r="C140" s="14" t="s">
        <v>876</v>
      </c>
      <c r="D140" s="10"/>
      <c r="E140" s="10"/>
      <c r="F140" s="10">
        <v>0.6</v>
      </c>
      <c r="G140" s="257"/>
    </row>
    <row r="141" spans="1:7" s="43" customFormat="1" ht="26.25" customHeight="1">
      <c r="A141" s="258" t="s">
        <v>874</v>
      </c>
      <c r="B141" s="14" t="s">
        <v>100</v>
      </c>
      <c r="C141" s="14" t="s">
        <v>766</v>
      </c>
      <c r="D141" s="10"/>
      <c r="E141" s="10"/>
      <c r="F141" s="10">
        <v>0.46</v>
      </c>
      <c r="G141" s="257"/>
    </row>
    <row r="142" spans="1:7" s="43" customFormat="1" ht="26.25" customHeight="1">
      <c r="A142" s="258" t="s">
        <v>826</v>
      </c>
      <c r="B142" s="14" t="s">
        <v>1195</v>
      </c>
      <c r="C142" s="14" t="s">
        <v>1175</v>
      </c>
      <c r="D142" s="10"/>
      <c r="E142" s="10"/>
      <c r="F142" s="10">
        <v>0.96</v>
      </c>
      <c r="G142" s="257"/>
    </row>
    <row r="143" spans="1:7" s="43" customFormat="1" ht="26.25" customHeight="1">
      <c r="A143" s="258" t="s">
        <v>829</v>
      </c>
      <c r="B143" s="14" t="s">
        <v>874</v>
      </c>
      <c r="C143" s="14" t="s">
        <v>873</v>
      </c>
      <c r="D143" s="10"/>
      <c r="E143" s="10"/>
      <c r="F143" s="10">
        <v>0.24</v>
      </c>
      <c r="G143" s="257"/>
    </row>
    <row r="144" spans="1:7" s="43" customFormat="1" ht="26.25" customHeight="1">
      <c r="A144" s="258" t="s">
        <v>766</v>
      </c>
      <c r="B144" s="33" t="s">
        <v>1667</v>
      </c>
      <c r="C144" s="14" t="s">
        <v>1175</v>
      </c>
      <c r="D144" s="10"/>
      <c r="E144" s="10"/>
      <c r="F144" s="40">
        <v>0.5</v>
      </c>
      <c r="G144" s="257"/>
    </row>
    <row r="145" spans="1:7" s="43" customFormat="1" ht="26.25" customHeight="1">
      <c r="A145" s="258" t="s">
        <v>829</v>
      </c>
      <c r="B145" s="14" t="s">
        <v>874</v>
      </c>
      <c r="C145" s="14" t="s">
        <v>114</v>
      </c>
      <c r="D145" s="10"/>
      <c r="E145" s="10"/>
      <c r="F145" s="10">
        <v>0.1</v>
      </c>
      <c r="G145" s="257"/>
    </row>
    <row r="146" spans="1:7" s="44" customFormat="1" ht="26.25" customHeight="1">
      <c r="A146" s="258" t="s">
        <v>782</v>
      </c>
      <c r="B146" s="14" t="s">
        <v>104</v>
      </c>
      <c r="C146" s="14" t="s">
        <v>829</v>
      </c>
      <c r="D146" s="10"/>
      <c r="E146" s="10"/>
      <c r="F146" s="10">
        <v>0.62</v>
      </c>
      <c r="G146" s="257"/>
    </row>
    <row r="147" spans="1:7" s="43" customFormat="1" ht="26.25" customHeight="1">
      <c r="A147" s="258" t="s">
        <v>876</v>
      </c>
      <c r="B147" s="14" t="s">
        <v>104</v>
      </c>
      <c r="C147" s="14" t="s">
        <v>826</v>
      </c>
      <c r="D147" s="10"/>
      <c r="E147" s="10"/>
      <c r="F147" s="10">
        <v>0.6</v>
      </c>
      <c r="G147" s="257"/>
    </row>
    <row r="148" spans="1:7" s="43" customFormat="1" ht="26.25" customHeight="1">
      <c r="A148" s="258" t="s">
        <v>778</v>
      </c>
      <c r="B148" s="14" t="s">
        <v>876</v>
      </c>
      <c r="C148" s="33" t="s">
        <v>690</v>
      </c>
      <c r="D148" s="10"/>
      <c r="E148" s="10"/>
      <c r="F148" s="40">
        <v>0.78</v>
      </c>
      <c r="G148" s="257"/>
    </row>
    <row r="149" spans="1:7" s="43" customFormat="1" ht="26.25" customHeight="1">
      <c r="A149" s="258" t="s">
        <v>114</v>
      </c>
      <c r="B149" s="14" t="s">
        <v>761</v>
      </c>
      <c r="C149" s="14" t="s">
        <v>766</v>
      </c>
      <c r="D149" s="10"/>
      <c r="E149" s="10"/>
      <c r="F149" s="10">
        <v>1.14</v>
      </c>
      <c r="G149" s="257"/>
    </row>
    <row r="150" spans="1:7" s="43" customFormat="1" ht="26.25" customHeight="1">
      <c r="A150" s="258" t="s">
        <v>1225</v>
      </c>
      <c r="B150" s="14" t="s">
        <v>103</v>
      </c>
      <c r="C150" s="14" t="s">
        <v>1175</v>
      </c>
      <c r="D150" s="10"/>
      <c r="E150" s="10"/>
      <c r="F150" s="10">
        <v>0.22</v>
      </c>
      <c r="G150" s="257"/>
    </row>
    <row r="151" spans="1:7" s="43" customFormat="1" ht="26.25" customHeight="1">
      <c r="A151" s="259" t="s">
        <v>1174</v>
      </c>
      <c r="B151" s="6"/>
      <c r="C151" s="6"/>
      <c r="D151" s="8"/>
      <c r="E151" s="25">
        <f>SUM(0)</f>
        <v>0</v>
      </c>
      <c r="F151" s="25">
        <f>SUM(F135:F150)</f>
        <v>9.200000000000001</v>
      </c>
      <c r="G151" s="260">
        <f>SUM(E151,F151)</f>
        <v>9.200000000000001</v>
      </c>
    </row>
    <row r="152" spans="1:7" s="43" customFormat="1" ht="26.25" customHeight="1">
      <c r="A152" s="335" t="s">
        <v>1207</v>
      </c>
      <c r="B152" s="198"/>
      <c r="C152" s="198"/>
      <c r="D152" s="203"/>
      <c r="E152" s="203"/>
      <c r="F152" s="203"/>
      <c r="G152" s="328"/>
    </row>
    <row r="153" spans="1:7" s="44" customFormat="1" ht="26.25" customHeight="1">
      <c r="A153" s="258" t="s">
        <v>778</v>
      </c>
      <c r="B153" s="14" t="s">
        <v>103</v>
      </c>
      <c r="C153" s="14" t="s">
        <v>807</v>
      </c>
      <c r="D153" s="10"/>
      <c r="E153" s="10"/>
      <c r="F153" s="10">
        <v>0.44</v>
      </c>
      <c r="G153" s="257"/>
    </row>
    <row r="154" spans="1:7" s="43" customFormat="1" ht="26.25" customHeight="1">
      <c r="A154" s="362" t="s">
        <v>782</v>
      </c>
      <c r="B154" s="38" t="s">
        <v>103</v>
      </c>
      <c r="C154" s="38" t="s">
        <v>1175</v>
      </c>
      <c r="D154" s="19"/>
      <c r="E154" s="19"/>
      <c r="F154" s="19">
        <v>0.22</v>
      </c>
      <c r="G154" s="257"/>
    </row>
    <row r="155" spans="1:7" s="43" customFormat="1" ht="26.25" customHeight="1">
      <c r="A155" s="258" t="s">
        <v>877</v>
      </c>
      <c r="B155" s="14" t="s">
        <v>103</v>
      </c>
      <c r="C155" s="14" t="s">
        <v>807</v>
      </c>
      <c r="D155" s="10"/>
      <c r="E155" s="10"/>
      <c r="F155" s="10">
        <v>0.44</v>
      </c>
      <c r="G155" s="257"/>
    </row>
    <row r="156" spans="1:7" s="44" customFormat="1" ht="26.25" customHeight="1">
      <c r="A156" s="258" t="s">
        <v>877</v>
      </c>
      <c r="B156" s="14" t="s">
        <v>878</v>
      </c>
      <c r="C156" s="14" t="s">
        <v>807</v>
      </c>
      <c r="D156" s="10"/>
      <c r="E156" s="10"/>
      <c r="F156" s="10">
        <v>0.44</v>
      </c>
      <c r="G156" s="257"/>
    </row>
    <row r="157" spans="1:7" s="45" customFormat="1" ht="26.25" customHeight="1">
      <c r="A157" s="258" t="s">
        <v>876</v>
      </c>
      <c r="B157" s="14" t="s">
        <v>878</v>
      </c>
      <c r="C157" s="14" t="s">
        <v>1197</v>
      </c>
      <c r="D157" s="10"/>
      <c r="E157" s="10"/>
      <c r="F157" s="10">
        <v>0.2</v>
      </c>
      <c r="G157" s="257"/>
    </row>
    <row r="158" spans="1:7" s="43" customFormat="1" ht="26.25" customHeight="1">
      <c r="A158" s="258" t="s">
        <v>778</v>
      </c>
      <c r="B158" s="14" t="s">
        <v>1226</v>
      </c>
      <c r="C158" s="14" t="s">
        <v>807</v>
      </c>
      <c r="D158" s="10"/>
      <c r="E158" s="10"/>
      <c r="F158" s="10">
        <v>0.44</v>
      </c>
      <c r="G158" s="257"/>
    </row>
    <row r="159" spans="1:7" s="44" customFormat="1" ht="26.25" customHeight="1">
      <c r="A159" s="339" t="s">
        <v>878</v>
      </c>
      <c r="B159" s="33" t="s">
        <v>1354</v>
      </c>
      <c r="C159" s="33" t="s">
        <v>1195</v>
      </c>
      <c r="D159" s="40"/>
      <c r="E159" s="40"/>
      <c r="F159" s="40">
        <v>0.06</v>
      </c>
      <c r="G159" s="257"/>
    </row>
    <row r="160" spans="1:7" s="45" customFormat="1" ht="26.25" customHeight="1">
      <c r="A160" s="259" t="s">
        <v>1174</v>
      </c>
      <c r="B160" s="6"/>
      <c r="C160" s="6"/>
      <c r="D160" s="8"/>
      <c r="E160" s="25">
        <f>SUM(0)</f>
        <v>0</v>
      </c>
      <c r="F160" s="25">
        <f>SUM(F153:F159)</f>
        <v>2.24</v>
      </c>
      <c r="G160" s="260">
        <f>SUM(E160:F160)</f>
        <v>2.24</v>
      </c>
    </row>
    <row r="161" spans="1:7" s="44" customFormat="1" ht="26.25" customHeight="1">
      <c r="A161" s="313" t="s">
        <v>1205</v>
      </c>
      <c r="B161" s="11"/>
      <c r="C161" s="11"/>
      <c r="D161" s="17"/>
      <c r="E161" s="17"/>
      <c r="F161" s="17"/>
      <c r="G161" s="257"/>
    </row>
    <row r="162" spans="1:7" s="43" customFormat="1" ht="26.25" customHeight="1">
      <c r="A162" s="258" t="s">
        <v>779</v>
      </c>
      <c r="B162" s="14" t="s">
        <v>878</v>
      </c>
      <c r="C162" s="14" t="s">
        <v>880</v>
      </c>
      <c r="D162" s="10"/>
      <c r="E162" s="10"/>
      <c r="F162" s="10">
        <v>0.4</v>
      </c>
      <c r="G162" s="257"/>
    </row>
    <row r="163" spans="1:7" s="43" customFormat="1" ht="26.25" customHeight="1">
      <c r="A163" s="258" t="s">
        <v>881</v>
      </c>
      <c r="B163" s="14" t="s">
        <v>878</v>
      </c>
      <c r="C163" s="14" t="s">
        <v>880</v>
      </c>
      <c r="D163" s="10"/>
      <c r="E163" s="10"/>
      <c r="F163" s="10">
        <v>0.4</v>
      </c>
      <c r="G163" s="257"/>
    </row>
    <row r="164" spans="1:7" s="43" customFormat="1" ht="26.25" customHeight="1">
      <c r="A164" s="258" t="s">
        <v>778</v>
      </c>
      <c r="B164" s="14" t="s">
        <v>878</v>
      </c>
      <c r="C164" s="14" t="s">
        <v>880</v>
      </c>
      <c r="D164" s="10"/>
      <c r="E164" s="10"/>
      <c r="F164" s="10">
        <v>0.4</v>
      </c>
      <c r="G164" s="257"/>
    </row>
    <row r="165" spans="1:7" s="43" customFormat="1" ht="26.25" customHeight="1">
      <c r="A165" s="258" t="s">
        <v>876</v>
      </c>
      <c r="B165" s="14" t="s">
        <v>878</v>
      </c>
      <c r="C165" s="14" t="s">
        <v>880</v>
      </c>
      <c r="D165" s="10"/>
      <c r="E165" s="10"/>
      <c r="F165" s="10">
        <v>0.4</v>
      </c>
      <c r="G165" s="257"/>
    </row>
    <row r="166" spans="1:7" s="44" customFormat="1" ht="26.25" customHeight="1">
      <c r="A166" s="258" t="s">
        <v>782</v>
      </c>
      <c r="B166" s="14" t="s">
        <v>878</v>
      </c>
      <c r="C166" s="14" t="s">
        <v>880</v>
      </c>
      <c r="D166" s="10"/>
      <c r="E166" s="10"/>
      <c r="F166" s="10">
        <v>0.4</v>
      </c>
      <c r="G166" s="257"/>
    </row>
    <row r="167" spans="1:7" s="43" customFormat="1" ht="26.25" customHeight="1">
      <c r="A167" s="258" t="s">
        <v>114</v>
      </c>
      <c r="B167" s="14" t="s">
        <v>878</v>
      </c>
      <c r="C167" s="14" t="s">
        <v>880</v>
      </c>
      <c r="D167" s="10"/>
      <c r="E167" s="10"/>
      <c r="F167" s="10">
        <v>0.4</v>
      </c>
      <c r="G167" s="257"/>
    </row>
    <row r="168" spans="1:7" s="43" customFormat="1" ht="26.25" customHeight="1">
      <c r="A168" s="258" t="s">
        <v>874</v>
      </c>
      <c r="B168" s="14" t="s">
        <v>878</v>
      </c>
      <c r="C168" s="14" t="s">
        <v>880</v>
      </c>
      <c r="D168" s="10"/>
      <c r="E168" s="10"/>
      <c r="F168" s="10">
        <v>0.4</v>
      </c>
      <c r="G168" s="257"/>
    </row>
    <row r="169" spans="1:7" s="43" customFormat="1" ht="26.25" customHeight="1">
      <c r="A169" s="258" t="s">
        <v>879</v>
      </c>
      <c r="B169" s="14" t="s">
        <v>116</v>
      </c>
      <c r="C169" s="14" t="s">
        <v>880</v>
      </c>
      <c r="D169" s="10"/>
      <c r="E169" s="10"/>
      <c r="F169" s="10">
        <v>0.26</v>
      </c>
      <c r="G169" s="257"/>
    </row>
    <row r="170" spans="1:7" s="43" customFormat="1" ht="26.25" customHeight="1">
      <c r="A170" s="258" t="s">
        <v>880</v>
      </c>
      <c r="B170" s="14" t="s">
        <v>1195</v>
      </c>
      <c r="C170" s="14" t="s">
        <v>1175</v>
      </c>
      <c r="D170" s="10"/>
      <c r="E170" s="10"/>
      <c r="F170" s="10">
        <v>0.66</v>
      </c>
      <c r="G170" s="257"/>
    </row>
    <row r="171" spans="1:7" s="43" customFormat="1" ht="26.25" customHeight="1">
      <c r="A171" s="259" t="s">
        <v>1174</v>
      </c>
      <c r="B171" s="6"/>
      <c r="C171" s="6"/>
      <c r="D171" s="8"/>
      <c r="E171" s="25">
        <f>SUM(0)</f>
        <v>0</v>
      </c>
      <c r="F171" s="25">
        <f>SUM(F162:F170)</f>
        <v>3.7199999999999998</v>
      </c>
      <c r="G171" s="260">
        <f>SUM(E171:F171)</f>
        <v>3.7199999999999998</v>
      </c>
    </row>
    <row r="172" spans="1:7" s="43" customFormat="1" ht="26.25" customHeight="1">
      <c r="A172" s="313" t="s">
        <v>1206</v>
      </c>
      <c r="B172" s="6"/>
      <c r="C172" s="6"/>
      <c r="D172" s="8"/>
      <c r="E172" s="8"/>
      <c r="F172" s="30"/>
      <c r="G172" s="257"/>
    </row>
    <row r="173" spans="1:7" s="43" customFormat="1" ht="26.25" customHeight="1">
      <c r="A173" s="258" t="s">
        <v>882</v>
      </c>
      <c r="B173" s="14" t="s">
        <v>116</v>
      </c>
      <c r="C173" s="14" t="s">
        <v>883</v>
      </c>
      <c r="D173" s="10"/>
      <c r="E173" s="10"/>
      <c r="F173" s="10">
        <v>0.46</v>
      </c>
      <c r="G173" s="257"/>
    </row>
    <row r="174" spans="1:7" s="43" customFormat="1" ht="26.25" customHeight="1">
      <c r="A174" s="258" t="s">
        <v>888</v>
      </c>
      <c r="B174" s="14" t="s">
        <v>884</v>
      </c>
      <c r="C174" s="14" t="s">
        <v>1175</v>
      </c>
      <c r="D174" s="10"/>
      <c r="E174" s="10"/>
      <c r="F174" s="10">
        <v>0.4</v>
      </c>
      <c r="G174" s="257"/>
    </row>
    <row r="175" spans="1:7" s="43" customFormat="1" ht="26.25" customHeight="1">
      <c r="A175" s="258" t="s">
        <v>889</v>
      </c>
      <c r="B175" s="14" t="s">
        <v>888</v>
      </c>
      <c r="C175" s="14" t="s">
        <v>1175</v>
      </c>
      <c r="D175" s="10"/>
      <c r="E175" s="10"/>
      <c r="F175" s="10">
        <v>0.02</v>
      </c>
      <c r="G175" s="257"/>
    </row>
    <row r="176" spans="1:7" s="43" customFormat="1" ht="26.25" customHeight="1">
      <c r="A176" s="258" t="s">
        <v>890</v>
      </c>
      <c r="B176" s="14" t="s">
        <v>888</v>
      </c>
      <c r="C176" s="14" t="s">
        <v>1175</v>
      </c>
      <c r="D176" s="10"/>
      <c r="E176" s="10"/>
      <c r="F176" s="10">
        <v>0.02</v>
      </c>
      <c r="G176" s="257"/>
    </row>
    <row r="177" spans="1:7" s="43" customFormat="1" ht="26.25" customHeight="1">
      <c r="A177" s="258" t="s">
        <v>887</v>
      </c>
      <c r="B177" s="14" t="s">
        <v>888</v>
      </c>
      <c r="C177" s="14" t="s">
        <v>883</v>
      </c>
      <c r="D177" s="10"/>
      <c r="E177" s="10"/>
      <c r="F177" s="10">
        <v>0.32</v>
      </c>
      <c r="G177" s="257"/>
    </row>
    <row r="178" spans="1:7" s="44" customFormat="1" ht="26.25" customHeight="1">
      <c r="A178" s="258" t="s">
        <v>883</v>
      </c>
      <c r="B178" s="14" t="s">
        <v>884</v>
      </c>
      <c r="C178" s="14" t="s">
        <v>885</v>
      </c>
      <c r="D178" s="10"/>
      <c r="E178" s="10"/>
      <c r="F178" s="10">
        <v>0.12</v>
      </c>
      <c r="G178" s="257"/>
    </row>
    <row r="179" spans="1:7" s="43" customFormat="1" ht="26.25" customHeight="1">
      <c r="A179" s="258" t="s">
        <v>885</v>
      </c>
      <c r="B179" s="14" t="s">
        <v>883</v>
      </c>
      <c r="C179" s="14" t="s">
        <v>886</v>
      </c>
      <c r="D179" s="10"/>
      <c r="E179" s="10"/>
      <c r="F179" s="10">
        <v>0.06</v>
      </c>
      <c r="G179" s="257"/>
    </row>
    <row r="180" spans="1:7" s="43" customFormat="1" ht="26.25" customHeight="1">
      <c r="A180" s="258" t="s">
        <v>891</v>
      </c>
      <c r="B180" s="14" t="s">
        <v>116</v>
      </c>
      <c r="C180" s="14" t="s">
        <v>886</v>
      </c>
      <c r="D180" s="10"/>
      <c r="E180" s="10"/>
      <c r="F180" s="10">
        <v>0.42</v>
      </c>
      <c r="G180" s="257"/>
    </row>
    <row r="181" spans="1:7" s="43" customFormat="1" ht="26.25" customHeight="1">
      <c r="A181" s="259" t="s">
        <v>1174</v>
      </c>
      <c r="B181" s="6"/>
      <c r="C181" s="6"/>
      <c r="D181" s="8"/>
      <c r="E181" s="25">
        <f>SUM(0)</f>
        <v>0</v>
      </c>
      <c r="F181" s="25">
        <f>SUM(F173:F180)</f>
        <v>1.8200000000000003</v>
      </c>
      <c r="G181" s="260">
        <f>SUM(E181:F181)</f>
        <v>1.8200000000000003</v>
      </c>
    </row>
    <row r="182" spans="1:7" s="43" customFormat="1" ht="26.25" customHeight="1">
      <c r="A182" s="313" t="s">
        <v>118</v>
      </c>
      <c r="B182" s="14"/>
      <c r="C182" s="14"/>
      <c r="D182" s="10"/>
      <c r="E182" s="10"/>
      <c r="F182" s="10"/>
      <c r="G182" s="257"/>
    </row>
    <row r="183" spans="1:7" s="43" customFormat="1" ht="26.25" customHeight="1">
      <c r="A183" s="258" t="s">
        <v>117</v>
      </c>
      <c r="B183" s="14" t="s">
        <v>118</v>
      </c>
      <c r="C183" s="14" t="s">
        <v>1195</v>
      </c>
      <c r="D183" s="10"/>
      <c r="E183" s="10"/>
      <c r="F183" s="10">
        <v>0.78</v>
      </c>
      <c r="G183" s="257"/>
    </row>
    <row r="184" spans="1:7" s="43" customFormat="1" ht="26.25" customHeight="1">
      <c r="A184" s="337" t="s">
        <v>1174</v>
      </c>
      <c r="B184" s="32"/>
      <c r="C184" s="32"/>
      <c r="D184" s="21"/>
      <c r="E184" s="78">
        <f>SUM(0)</f>
        <v>0</v>
      </c>
      <c r="F184" s="78">
        <f>SUM(F183:F183)</f>
        <v>0.78</v>
      </c>
      <c r="G184" s="260">
        <f>SUM(E184:F184)</f>
        <v>0.78</v>
      </c>
    </row>
    <row r="185" spans="1:7" s="43" customFormat="1" ht="26.25" customHeight="1">
      <c r="A185" s="313" t="s">
        <v>1227</v>
      </c>
      <c r="B185" s="14"/>
      <c r="C185" s="14"/>
      <c r="D185" s="10"/>
      <c r="E185" s="10"/>
      <c r="F185" s="10"/>
      <c r="G185" s="257"/>
    </row>
    <row r="186" spans="1:7" s="43" customFormat="1" ht="26.25" customHeight="1">
      <c r="A186" s="258" t="s">
        <v>922</v>
      </c>
      <c r="B186" s="14" t="s">
        <v>118</v>
      </c>
      <c r="C186" s="14" t="s">
        <v>1239</v>
      </c>
      <c r="D186" s="10"/>
      <c r="E186" s="10"/>
      <c r="F186" s="10">
        <v>1</v>
      </c>
      <c r="G186" s="257"/>
    </row>
    <row r="187" spans="1:7" s="43" customFormat="1" ht="26.25" customHeight="1">
      <c r="A187" s="258" t="s">
        <v>913</v>
      </c>
      <c r="B187" s="14" t="s">
        <v>916</v>
      </c>
      <c r="C187" s="14" t="s">
        <v>910</v>
      </c>
      <c r="D187" s="10"/>
      <c r="E187" s="10"/>
      <c r="F187" s="10">
        <v>0.06</v>
      </c>
      <c r="G187" s="257"/>
    </row>
    <row r="188" spans="1:7" s="43" customFormat="1" ht="26.25" customHeight="1">
      <c r="A188" s="258" t="s">
        <v>909</v>
      </c>
      <c r="B188" s="14" t="s">
        <v>118</v>
      </c>
      <c r="C188" s="14" t="s">
        <v>910</v>
      </c>
      <c r="D188" s="10"/>
      <c r="E188" s="10"/>
      <c r="F188" s="10">
        <v>0.56</v>
      </c>
      <c r="G188" s="257"/>
    </row>
    <row r="189" spans="1:7" s="43" customFormat="1" ht="26.25" customHeight="1">
      <c r="A189" s="258" t="s">
        <v>910</v>
      </c>
      <c r="B189" s="14" t="s">
        <v>909</v>
      </c>
      <c r="C189" s="14" t="s">
        <v>912</v>
      </c>
      <c r="D189" s="10"/>
      <c r="E189" s="10"/>
      <c r="F189" s="10">
        <v>1.06</v>
      </c>
      <c r="G189" s="257"/>
    </row>
    <row r="190" spans="1:7" s="44" customFormat="1" ht="26.25" customHeight="1">
      <c r="A190" s="258" t="s">
        <v>912</v>
      </c>
      <c r="B190" s="14" t="s">
        <v>920</v>
      </c>
      <c r="C190" s="14" t="s">
        <v>1239</v>
      </c>
      <c r="D190" s="10"/>
      <c r="E190" s="10"/>
      <c r="F190" s="10">
        <v>0.34</v>
      </c>
      <c r="G190" s="257"/>
    </row>
    <row r="191" spans="1:7" s="43" customFormat="1" ht="26.25" customHeight="1">
      <c r="A191" s="258" t="s">
        <v>921</v>
      </c>
      <c r="B191" s="14" t="s">
        <v>910</v>
      </c>
      <c r="C191" s="14" t="s">
        <v>912</v>
      </c>
      <c r="D191" s="10"/>
      <c r="E191" s="10"/>
      <c r="F191" s="10">
        <v>0.08</v>
      </c>
      <c r="G191" s="257"/>
    </row>
    <row r="192" spans="1:7" s="43" customFormat="1" ht="26.25" customHeight="1">
      <c r="A192" s="258" t="s">
        <v>911</v>
      </c>
      <c r="B192" s="14" t="s">
        <v>710</v>
      </c>
      <c r="C192" s="14" t="s">
        <v>909</v>
      </c>
      <c r="D192" s="10"/>
      <c r="E192" s="10"/>
      <c r="F192" s="10">
        <v>0.6</v>
      </c>
      <c r="G192" s="257"/>
    </row>
    <row r="193" spans="1:7" s="43" customFormat="1" ht="26.25" customHeight="1">
      <c r="A193" s="258" t="s">
        <v>919</v>
      </c>
      <c r="B193" s="14" t="s">
        <v>918</v>
      </c>
      <c r="C193" s="14" t="s">
        <v>1195</v>
      </c>
      <c r="D193" s="10"/>
      <c r="E193" s="10"/>
      <c r="F193" s="10">
        <v>0.22</v>
      </c>
      <c r="G193" s="257"/>
    </row>
    <row r="194" spans="1:7" s="43" customFormat="1" ht="26.25" customHeight="1">
      <c r="A194" s="258" t="s">
        <v>917</v>
      </c>
      <c r="B194" s="14" t="s">
        <v>910</v>
      </c>
      <c r="C194" s="14" t="s">
        <v>918</v>
      </c>
      <c r="D194" s="10"/>
      <c r="E194" s="10"/>
      <c r="F194" s="10">
        <v>0.16</v>
      </c>
      <c r="G194" s="257"/>
    </row>
    <row r="195" spans="1:7" s="43" customFormat="1" ht="26.25" customHeight="1">
      <c r="A195" s="258" t="s">
        <v>914</v>
      </c>
      <c r="B195" s="14" t="s">
        <v>915</v>
      </c>
      <c r="C195" s="14" t="s">
        <v>910</v>
      </c>
      <c r="D195" s="10"/>
      <c r="E195" s="10"/>
      <c r="F195" s="10">
        <v>0.2</v>
      </c>
      <c r="G195" s="257"/>
    </row>
    <row r="196" spans="1:7" s="43" customFormat="1" ht="26.25" customHeight="1">
      <c r="A196" s="258" t="s">
        <v>892</v>
      </c>
      <c r="B196" s="14" t="s">
        <v>118</v>
      </c>
      <c r="C196" s="14" t="s">
        <v>893</v>
      </c>
      <c r="D196" s="10"/>
      <c r="E196" s="10"/>
      <c r="F196" s="10">
        <v>0.16</v>
      </c>
      <c r="G196" s="257"/>
    </row>
    <row r="197" spans="1:7" s="44" customFormat="1" ht="26.25" customHeight="1">
      <c r="A197" s="258" t="s">
        <v>894</v>
      </c>
      <c r="B197" s="14" t="s">
        <v>118</v>
      </c>
      <c r="C197" s="14" t="s">
        <v>1239</v>
      </c>
      <c r="D197" s="10"/>
      <c r="E197" s="10"/>
      <c r="F197" s="10">
        <v>1.16</v>
      </c>
      <c r="G197" s="257"/>
    </row>
    <row r="198" spans="1:7" s="43" customFormat="1" ht="26.25" customHeight="1">
      <c r="A198" s="258" t="s">
        <v>707</v>
      </c>
      <c r="B198" s="14" t="s">
        <v>894</v>
      </c>
      <c r="C198" s="14" t="s">
        <v>706</v>
      </c>
      <c r="D198" s="10"/>
      <c r="E198" s="10"/>
      <c r="F198" s="10">
        <v>0.9</v>
      </c>
      <c r="G198" s="257"/>
    </row>
    <row r="199" spans="1:7" s="43" customFormat="1" ht="26.25" customHeight="1">
      <c r="A199" s="258" t="s">
        <v>893</v>
      </c>
      <c r="B199" s="14" t="s">
        <v>894</v>
      </c>
      <c r="C199" s="14" t="s">
        <v>895</v>
      </c>
      <c r="D199" s="10"/>
      <c r="E199" s="10"/>
      <c r="F199" s="10">
        <v>0.52</v>
      </c>
      <c r="G199" s="257"/>
    </row>
    <row r="200" spans="1:7" s="43" customFormat="1" ht="26.25" customHeight="1">
      <c r="A200" s="258" t="s">
        <v>896</v>
      </c>
      <c r="B200" s="14" t="s">
        <v>894</v>
      </c>
      <c r="C200" s="14" t="s">
        <v>1195</v>
      </c>
      <c r="D200" s="10"/>
      <c r="E200" s="10"/>
      <c r="F200" s="10">
        <v>0.42</v>
      </c>
      <c r="G200" s="257"/>
    </row>
    <row r="201" spans="1:7" s="43" customFormat="1" ht="26.25" customHeight="1">
      <c r="A201" s="258" t="s">
        <v>897</v>
      </c>
      <c r="B201" s="14" t="s">
        <v>894</v>
      </c>
      <c r="C201" s="14" t="s">
        <v>895</v>
      </c>
      <c r="D201" s="10"/>
      <c r="E201" s="10"/>
      <c r="F201" s="10">
        <v>0.32</v>
      </c>
      <c r="G201" s="257"/>
    </row>
    <row r="202" spans="1:7" s="43" customFormat="1" ht="26.25" customHeight="1">
      <c r="A202" s="258" t="s">
        <v>898</v>
      </c>
      <c r="B202" s="14" t="s">
        <v>894</v>
      </c>
      <c r="C202" s="14" t="s">
        <v>895</v>
      </c>
      <c r="D202" s="10"/>
      <c r="E202" s="10"/>
      <c r="F202" s="10">
        <v>0.22</v>
      </c>
      <c r="G202" s="257"/>
    </row>
    <row r="203" spans="1:7" s="43" customFormat="1" ht="26.25" customHeight="1">
      <c r="A203" s="258" t="s">
        <v>899</v>
      </c>
      <c r="B203" s="14" t="s">
        <v>894</v>
      </c>
      <c r="C203" s="14" t="s">
        <v>1195</v>
      </c>
      <c r="D203" s="10"/>
      <c r="E203" s="10"/>
      <c r="F203" s="10">
        <v>0.3</v>
      </c>
      <c r="G203" s="257"/>
    </row>
    <row r="204" spans="1:7" s="43" customFormat="1" ht="26.25" customHeight="1">
      <c r="A204" s="258" t="s">
        <v>900</v>
      </c>
      <c r="B204" s="14" t="s">
        <v>899</v>
      </c>
      <c r="C204" s="14" t="s">
        <v>895</v>
      </c>
      <c r="D204" s="10"/>
      <c r="E204" s="10"/>
      <c r="F204" s="10">
        <v>0.2</v>
      </c>
      <c r="G204" s="257"/>
    </row>
    <row r="205" spans="1:7" s="43" customFormat="1" ht="26.25" customHeight="1">
      <c r="A205" s="258" t="s">
        <v>901</v>
      </c>
      <c r="B205" s="14" t="s">
        <v>894</v>
      </c>
      <c r="C205" s="14" t="s">
        <v>895</v>
      </c>
      <c r="D205" s="10"/>
      <c r="E205" s="10"/>
      <c r="F205" s="10">
        <v>0.2</v>
      </c>
      <c r="G205" s="257"/>
    </row>
    <row r="206" spans="1:7" s="44" customFormat="1" ht="26.25" customHeight="1">
      <c r="A206" s="258" t="s">
        <v>708</v>
      </c>
      <c r="B206" s="14" t="s">
        <v>904</v>
      </c>
      <c r="C206" s="14" t="s">
        <v>895</v>
      </c>
      <c r="D206" s="10"/>
      <c r="E206" s="10"/>
      <c r="F206" s="10">
        <v>0.22</v>
      </c>
      <c r="G206" s="257"/>
    </row>
    <row r="207" spans="1:7" s="43" customFormat="1" ht="26.25" customHeight="1">
      <c r="A207" s="258" t="s">
        <v>705</v>
      </c>
      <c r="B207" s="14" t="s">
        <v>894</v>
      </c>
      <c r="C207" s="14" t="s">
        <v>706</v>
      </c>
      <c r="D207" s="10"/>
      <c r="E207" s="10"/>
      <c r="F207" s="10">
        <v>0.56</v>
      </c>
      <c r="G207" s="257"/>
    </row>
    <row r="208" spans="1:7" s="43" customFormat="1" ht="26.25" customHeight="1">
      <c r="A208" s="258" t="s">
        <v>902</v>
      </c>
      <c r="B208" s="14" t="s">
        <v>895</v>
      </c>
      <c r="C208" s="14" t="s">
        <v>840</v>
      </c>
      <c r="D208" s="10"/>
      <c r="E208" s="10"/>
      <c r="F208" s="10">
        <v>0.08</v>
      </c>
      <c r="G208" s="257"/>
    </row>
    <row r="209" spans="1:7" s="43" customFormat="1" ht="26.25" customHeight="1">
      <c r="A209" s="258" t="s">
        <v>891</v>
      </c>
      <c r="B209" s="14" t="s">
        <v>118</v>
      </c>
      <c r="C209" s="14" t="s">
        <v>709</v>
      </c>
      <c r="D209" s="10"/>
      <c r="E209" s="10"/>
      <c r="F209" s="10">
        <v>0.68</v>
      </c>
      <c r="G209" s="257"/>
    </row>
    <row r="210" spans="1:7" s="43" customFormat="1" ht="26.25" customHeight="1">
      <c r="A210" s="258" t="s">
        <v>903</v>
      </c>
      <c r="B210" s="14" t="s">
        <v>904</v>
      </c>
      <c r="C210" s="14" t="s">
        <v>905</v>
      </c>
      <c r="D210" s="10"/>
      <c r="E210" s="10"/>
      <c r="F210" s="10">
        <v>0.86</v>
      </c>
      <c r="G210" s="257"/>
    </row>
    <row r="211" spans="1:7" s="43" customFormat="1" ht="26.25" customHeight="1">
      <c r="A211" s="258" t="s">
        <v>908</v>
      </c>
      <c r="B211" s="14" t="s">
        <v>891</v>
      </c>
      <c r="C211" s="14" t="s">
        <v>907</v>
      </c>
      <c r="D211" s="10"/>
      <c r="E211" s="10"/>
      <c r="F211" s="10">
        <v>0.52</v>
      </c>
      <c r="G211" s="257"/>
    </row>
    <row r="212" spans="1:7" s="43" customFormat="1" ht="26.25" customHeight="1">
      <c r="A212" s="258" t="s">
        <v>907</v>
      </c>
      <c r="B212" s="14" t="s">
        <v>891</v>
      </c>
      <c r="C212" s="14" t="s">
        <v>709</v>
      </c>
      <c r="D212" s="10"/>
      <c r="E212" s="10"/>
      <c r="F212" s="10">
        <v>0.52</v>
      </c>
      <c r="G212" s="257"/>
    </row>
    <row r="213" spans="1:7" s="44" customFormat="1" ht="26.25" customHeight="1">
      <c r="A213" s="258" t="s">
        <v>906</v>
      </c>
      <c r="B213" s="14" t="s">
        <v>891</v>
      </c>
      <c r="C213" s="14" t="s">
        <v>905</v>
      </c>
      <c r="D213" s="10"/>
      <c r="E213" s="10"/>
      <c r="F213" s="10">
        <v>0.56</v>
      </c>
      <c r="G213" s="257"/>
    </row>
    <row r="214" spans="1:7" s="43" customFormat="1" ht="26.25" customHeight="1">
      <c r="A214" s="258" t="s">
        <v>905</v>
      </c>
      <c r="B214" s="14" t="s">
        <v>891</v>
      </c>
      <c r="C214" s="14" t="s">
        <v>118</v>
      </c>
      <c r="D214" s="10"/>
      <c r="E214" s="10"/>
      <c r="F214" s="10">
        <v>0.74</v>
      </c>
      <c r="G214" s="257"/>
    </row>
    <row r="215" spans="1:7" s="43" customFormat="1" ht="26.25" customHeight="1">
      <c r="A215" s="259" t="s">
        <v>1174</v>
      </c>
      <c r="B215" s="44"/>
      <c r="C215" s="6"/>
      <c r="D215" s="8"/>
      <c r="E215" s="31">
        <f>SUM(0)</f>
        <v>0</v>
      </c>
      <c r="F215" s="25">
        <f>SUM(F186:F193,F194:F214)</f>
        <v>13.42</v>
      </c>
      <c r="G215" s="260">
        <f>SUM(E215:F215)</f>
        <v>13.42</v>
      </c>
    </row>
    <row r="216" spans="1:7" s="43" customFormat="1" ht="26.25" customHeight="1">
      <c r="A216" s="313" t="s">
        <v>330</v>
      </c>
      <c r="B216" s="11"/>
      <c r="C216" s="11"/>
      <c r="D216" s="17"/>
      <c r="E216" s="17"/>
      <c r="F216" s="17"/>
      <c r="G216" s="257"/>
    </row>
    <row r="217" spans="1:7" s="43" customFormat="1" ht="26.25" customHeight="1">
      <c r="A217" s="258" t="s">
        <v>927</v>
      </c>
      <c r="B217" s="14" t="s">
        <v>113</v>
      </c>
      <c r="C217" s="14" t="s">
        <v>928</v>
      </c>
      <c r="D217" s="10"/>
      <c r="E217" s="40">
        <v>0.02</v>
      </c>
      <c r="F217" s="10">
        <v>0.78</v>
      </c>
      <c r="G217" s="257"/>
    </row>
    <row r="218" spans="1:7" s="44" customFormat="1" ht="26.25" customHeight="1">
      <c r="A218" s="258" t="s">
        <v>1125</v>
      </c>
      <c r="B218" s="14" t="s">
        <v>927</v>
      </c>
      <c r="C218" s="14" t="s">
        <v>112</v>
      </c>
      <c r="D218" s="10"/>
      <c r="E218" s="40">
        <v>0.11</v>
      </c>
      <c r="F218" s="10">
        <v>0.78</v>
      </c>
      <c r="G218" s="257"/>
    </row>
    <row r="219" spans="1:7" s="43" customFormat="1" ht="26.25" customHeight="1">
      <c r="A219" s="259" t="s">
        <v>1174</v>
      </c>
      <c r="B219" s="6"/>
      <c r="C219" s="6"/>
      <c r="D219" s="8"/>
      <c r="E219" s="25">
        <f>SUM(E217,E218)</f>
        <v>0.13</v>
      </c>
      <c r="F219" s="25">
        <f>SUM(F217:F218)</f>
        <v>1.56</v>
      </c>
      <c r="G219" s="260">
        <f>SUM(E219:F219)</f>
        <v>1.69</v>
      </c>
    </row>
    <row r="220" spans="1:7" s="43" customFormat="1" ht="26.25" customHeight="1">
      <c r="A220" s="313" t="s">
        <v>1228</v>
      </c>
      <c r="B220" s="13"/>
      <c r="C220" s="13"/>
      <c r="D220" s="9"/>
      <c r="E220" s="9"/>
      <c r="F220" s="9"/>
      <c r="G220" s="257"/>
    </row>
    <row r="221" spans="1:7" s="43" customFormat="1" ht="26.25" customHeight="1">
      <c r="A221" s="258" t="s">
        <v>112</v>
      </c>
      <c r="B221" s="14" t="s">
        <v>923</v>
      </c>
      <c r="C221" s="14" t="s">
        <v>924</v>
      </c>
      <c r="D221" s="10"/>
      <c r="E221" s="10"/>
      <c r="F221" s="10">
        <v>1.36</v>
      </c>
      <c r="G221" s="257"/>
    </row>
    <row r="222" spans="1:7" s="43" customFormat="1" ht="26.25" customHeight="1">
      <c r="A222" s="258" t="s">
        <v>924</v>
      </c>
      <c r="B222" s="14" t="s">
        <v>925</v>
      </c>
      <c r="C222" s="14" t="s">
        <v>1173</v>
      </c>
      <c r="D222" s="10"/>
      <c r="E222" s="40">
        <v>0.03</v>
      </c>
      <c r="F222" s="10">
        <v>0.48</v>
      </c>
      <c r="G222" s="257"/>
    </row>
    <row r="223" spans="1:7" s="43" customFormat="1" ht="26.25" customHeight="1">
      <c r="A223" s="258" t="s">
        <v>926</v>
      </c>
      <c r="B223" s="14" t="s">
        <v>924</v>
      </c>
      <c r="C223" s="14" t="s">
        <v>924</v>
      </c>
      <c r="D223" s="10"/>
      <c r="E223" s="40">
        <v>0.04</v>
      </c>
      <c r="F223" s="10">
        <v>0.4</v>
      </c>
      <c r="G223" s="257"/>
    </row>
    <row r="224" spans="1:7" s="43" customFormat="1" ht="26.25" customHeight="1">
      <c r="A224" s="258" t="s">
        <v>930</v>
      </c>
      <c r="B224" s="14" t="s">
        <v>112</v>
      </c>
      <c r="C224" s="14" t="s">
        <v>112</v>
      </c>
      <c r="D224" s="10"/>
      <c r="E224" s="10"/>
      <c r="F224" s="10">
        <v>0.5</v>
      </c>
      <c r="G224" s="257"/>
    </row>
    <row r="225" spans="1:7" s="43" customFormat="1" ht="26.25" customHeight="1">
      <c r="A225" s="258" t="s">
        <v>929</v>
      </c>
      <c r="B225" s="14" t="s">
        <v>112</v>
      </c>
      <c r="C225" s="14" t="s">
        <v>1173</v>
      </c>
      <c r="D225" s="10"/>
      <c r="E225" s="40">
        <v>0.02</v>
      </c>
      <c r="F225" s="10">
        <v>0.26</v>
      </c>
      <c r="G225" s="257"/>
    </row>
    <row r="226" spans="1:7" s="43" customFormat="1" ht="26.25" customHeight="1">
      <c r="A226" s="258" t="s">
        <v>687</v>
      </c>
      <c r="B226" s="14" t="s">
        <v>923</v>
      </c>
      <c r="C226" s="14" t="s">
        <v>688</v>
      </c>
      <c r="D226" s="10"/>
      <c r="E226" s="10"/>
      <c r="F226" s="10">
        <v>0.62</v>
      </c>
      <c r="G226" s="257"/>
    </row>
    <row r="227" spans="1:7" s="43" customFormat="1" ht="26.25" customHeight="1">
      <c r="A227" s="258" t="s">
        <v>688</v>
      </c>
      <c r="B227" s="14" t="s">
        <v>687</v>
      </c>
      <c r="C227" s="14" t="s">
        <v>931</v>
      </c>
      <c r="D227" s="10"/>
      <c r="E227" s="10"/>
      <c r="F227" s="10">
        <v>0.38</v>
      </c>
      <c r="G227" s="257"/>
    </row>
    <row r="228" spans="1:7" s="43" customFormat="1" ht="26.25" customHeight="1">
      <c r="A228" s="258" t="s">
        <v>932</v>
      </c>
      <c r="B228" s="14" t="s">
        <v>923</v>
      </c>
      <c r="C228" s="14" t="s">
        <v>1173</v>
      </c>
      <c r="D228" s="10"/>
      <c r="E228" s="10"/>
      <c r="F228" s="10">
        <v>0.48</v>
      </c>
      <c r="G228" s="257"/>
    </row>
    <row r="229" spans="1:7" s="43" customFormat="1" ht="26.25" customHeight="1">
      <c r="A229" s="258" t="s">
        <v>934</v>
      </c>
      <c r="B229" s="14" t="s">
        <v>932</v>
      </c>
      <c r="C229" s="14" t="s">
        <v>1173</v>
      </c>
      <c r="D229" s="10"/>
      <c r="E229" s="10"/>
      <c r="F229" s="10">
        <v>0.16</v>
      </c>
      <c r="G229" s="257"/>
    </row>
    <row r="230" spans="1:7" s="44" customFormat="1" ht="26.25" customHeight="1">
      <c r="A230" s="258" t="s">
        <v>933</v>
      </c>
      <c r="B230" s="14" t="s">
        <v>932</v>
      </c>
      <c r="C230" s="14" t="s">
        <v>1173</v>
      </c>
      <c r="D230" s="10"/>
      <c r="E230" s="10"/>
      <c r="F230" s="10">
        <v>0.18</v>
      </c>
      <c r="G230" s="257"/>
    </row>
    <row r="231" spans="1:7" s="43" customFormat="1" ht="26.25" customHeight="1">
      <c r="A231" s="259" t="s">
        <v>1174</v>
      </c>
      <c r="B231" s="6"/>
      <c r="C231" s="6"/>
      <c r="D231" s="8"/>
      <c r="E231" s="25">
        <f>SUM(E222,E223,E225)</f>
        <v>0.09000000000000001</v>
      </c>
      <c r="F231" s="25">
        <f>SUM(F221:F227,F229:F230)</f>
        <v>4.34</v>
      </c>
      <c r="G231" s="260">
        <f>SUM(E231:F231)</f>
        <v>4.43</v>
      </c>
    </row>
    <row r="232" spans="1:7" s="43" customFormat="1" ht="26.25" customHeight="1">
      <c r="A232" s="313" t="s">
        <v>249</v>
      </c>
      <c r="B232" s="14"/>
      <c r="C232" s="14"/>
      <c r="D232" s="10"/>
      <c r="E232" s="10"/>
      <c r="F232" s="10"/>
      <c r="G232" s="257"/>
    </row>
    <row r="233" spans="1:7" s="44" customFormat="1" ht="26.25" customHeight="1">
      <c r="A233" s="258" t="s">
        <v>942</v>
      </c>
      <c r="B233" s="14" t="s">
        <v>1239</v>
      </c>
      <c r="C233" s="14" t="s">
        <v>711</v>
      </c>
      <c r="D233" s="10"/>
      <c r="E233" s="10"/>
      <c r="F233" s="10">
        <v>0.46</v>
      </c>
      <c r="G233" s="257"/>
    </row>
    <row r="234" spans="1:7" s="44" customFormat="1" ht="26.25" customHeight="1">
      <c r="A234" s="258" t="s">
        <v>937</v>
      </c>
      <c r="B234" s="14" t="s">
        <v>922</v>
      </c>
      <c r="C234" s="14" t="s">
        <v>939</v>
      </c>
      <c r="D234" s="10"/>
      <c r="E234" s="10"/>
      <c r="F234" s="10">
        <v>0.66</v>
      </c>
      <c r="G234" s="257"/>
    </row>
    <row r="235" spans="1:7" s="44" customFormat="1" ht="26.25" customHeight="1">
      <c r="A235" s="258" t="s">
        <v>936</v>
      </c>
      <c r="B235" s="14" t="s">
        <v>937</v>
      </c>
      <c r="C235" s="14" t="s">
        <v>711</v>
      </c>
      <c r="D235" s="10"/>
      <c r="E235" s="10"/>
      <c r="F235" s="10">
        <v>0.56</v>
      </c>
      <c r="G235" s="257"/>
    </row>
    <row r="236" spans="1:7" ht="23.25">
      <c r="A236" s="258" t="s">
        <v>940</v>
      </c>
      <c r="B236" s="14" t="s">
        <v>936</v>
      </c>
      <c r="C236" s="14" t="s">
        <v>922</v>
      </c>
      <c r="D236" s="10"/>
      <c r="E236" s="10"/>
      <c r="F236" s="10">
        <v>0.12</v>
      </c>
      <c r="G236" s="257"/>
    </row>
    <row r="237" spans="1:7" ht="23.25">
      <c r="A237" s="258" t="s">
        <v>938</v>
      </c>
      <c r="B237" s="14" t="s">
        <v>936</v>
      </c>
      <c r="C237" s="14" t="s">
        <v>922</v>
      </c>
      <c r="D237" s="10"/>
      <c r="E237" s="10"/>
      <c r="F237" s="10">
        <v>0.06</v>
      </c>
      <c r="G237" s="257"/>
    </row>
    <row r="238" spans="1:7" ht="23.25">
      <c r="A238" s="258" t="s">
        <v>935</v>
      </c>
      <c r="B238" s="14" t="s">
        <v>936</v>
      </c>
      <c r="C238" s="14" t="s">
        <v>113</v>
      </c>
      <c r="D238" s="10"/>
      <c r="E238" s="40">
        <v>0.06</v>
      </c>
      <c r="F238" s="10">
        <v>0.38</v>
      </c>
      <c r="G238" s="257"/>
    </row>
    <row r="239" spans="1:7" ht="23.25">
      <c r="A239" s="258" t="s">
        <v>941</v>
      </c>
      <c r="B239" s="14" t="s">
        <v>937</v>
      </c>
      <c r="C239" s="14" t="s">
        <v>942</v>
      </c>
      <c r="D239" s="10"/>
      <c r="E239" s="10"/>
      <c r="F239" s="10">
        <v>0.16</v>
      </c>
      <c r="G239" s="257"/>
    </row>
    <row r="240" spans="1:7" ht="23.25">
      <c r="A240" s="258" t="s">
        <v>939</v>
      </c>
      <c r="B240" s="14" t="s">
        <v>943</v>
      </c>
      <c r="C240" s="14" t="s">
        <v>942</v>
      </c>
      <c r="D240" s="10"/>
      <c r="E240" s="10"/>
      <c r="F240" s="10">
        <v>0.2</v>
      </c>
      <c r="G240" s="257"/>
    </row>
    <row r="241" spans="1:7" ht="23.25">
      <c r="A241" s="258" t="s">
        <v>943</v>
      </c>
      <c r="B241" s="14" t="s">
        <v>939</v>
      </c>
      <c r="C241" s="14" t="s">
        <v>922</v>
      </c>
      <c r="D241" s="10"/>
      <c r="E241" s="10"/>
      <c r="F241" s="10">
        <v>0.76</v>
      </c>
      <c r="G241" s="257"/>
    </row>
    <row r="242" spans="1:7" ht="23.25">
      <c r="A242" s="258" t="s">
        <v>944</v>
      </c>
      <c r="B242" s="14" t="s">
        <v>943</v>
      </c>
      <c r="C242" s="14" t="s">
        <v>1173</v>
      </c>
      <c r="D242" s="10"/>
      <c r="E242" s="10"/>
      <c r="F242" s="10">
        <v>0.22</v>
      </c>
      <c r="G242" s="257"/>
    </row>
    <row r="243" spans="1:7" ht="23.25">
      <c r="A243" s="258" t="s">
        <v>936</v>
      </c>
      <c r="B243" s="14" t="s">
        <v>943</v>
      </c>
      <c r="C243" s="14" t="s">
        <v>1175</v>
      </c>
      <c r="D243" s="10"/>
      <c r="E243" s="10"/>
      <c r="F243" s="10">
        <v>0.18</v>
      </c>
      <c r="G243" s="257"/>
    </row>
    <row r="244" spans="1:7" ht="23.25">
      <c r="A244" s="258" t="s">
        <v>944</v>
      </c>
      <c r="B244" s="14" t="s">
        <v>936</v>
      </c>
      <c r="C244" s="14" t="s">
        <v>1175</v>
      </c>
      <c r="D244" s="10"/>
      <c r="E244" s="10"/>
      <c r="F244" s="10">
        <v>0.04</v>
      </c>
      <c r="G244" s="257"/>
    </row>
    <row r="245" spans="1:7" ht="23.25">
      <c r="A245" s="259" t="s">
        <v>1174</v>
      </c>
      <c r="B245" s="6"/>
      <c r="C245" s="6"/>
      <c r="D245" s="8"/>
      <c r="E245" s="25">
        <f>SUM(E238)</f>
        <v>0.06</v>
      </c>
      <c r="F245" s="25">
        <f>SUM(F233:F244)</f>
        <v>3.8000000000000007</v>
      </c>
      <c r="G245" s="260">
        <f>SUM(E245:F245)</f>
        <v>3.8600000000000008</v>
      </c>
    </row>
    <row r="246" spans="1:7" ht="23.25">
      <c r="A246" s="472" t="s">
        <v>495</v>
      </c>
      <c r="B246" s="473"/>
      <c r="C246" s="13"/>
      <c r="D246" s="9"/>
      <c r="E246" s="9"/>
      <c r="F246" s="9"/>
      <c r="G246" s="257"/>
    </row>
    <row r="247" spans="1:7" ht="23.25">
      <c r="A247" s="258" t="s">
        <v>942</v>
      </c>
      <c r="B247" s="14" t="s">
        <v>1239</v>
      </c>
      <c r="C247" s="14" t="s">
        <v>113</v>
      </c>
      <c r="D247" s="10"/>
      <c r="E247" s="10"/>
      <c r="F247" s="10">
        <v>0.26</v>
      </c>
      <c r="G247" s="257"/>
    </row>
    <row r="248" spans="1:7" ht="23.25">
      <c r="A248" s="258" t="s">
        <v>945</v>
      </c>
      <c r="B248" s="14" t="s">
        <v>942</v>
      </c>
      <c r="C248" s="14" t="s">
        <v>113</v>
      </c>
      <c r="D248" s="10"/>
      <c r="E248" s="10"/>
      <c r="F248" s="10">
        <v>0.18</v>
      </c>
      <c r="G248" s="257"/>
    </row>
    <row r="249" spans="1:7" ht="23.25">
      <c r="A249" s="258" t="s">
        <v>113</v>
      </c>
      <c r="B249" s="14" t="s">
        <v>942</v>
      </c>
      <c r="C249" s="14" t="s">
        <v>712</v>
      </c>
      <c r="D249" s="10"/>
      <c r="E249" s="10"/>
      <c r="F249" s="10">
        <v>0.36</v>
      </c>
      <c r="G249" s="257"/>
    </row>
    <row r="250" spans="1:7" ht="23.25">
      <c r="A250" s="258" t="s">
        <v>936</v>
      </c>
      <c r="B250" s="14" t="s">
        <v>1239</v>
      </c>
      <c r="C250" s="14" t="s">
        <v>713</v>
      </c>
      <c r="D250" s="10"/>
      <c r="E250" s="10"/>
      <c r="F250" s="10">
        <v>0.2</v>
      </c>
      <c r="G250" s="257"/>
    </row>
    <row r="251" spans="1:7" ht="23.25">
      <c r="A251" s="258" t="s">
        <v>713</v>
      </c>
      <c r="B251" s="14" t="s">
        <v>936</v>
      </c>
      <c r="C251" s="14" t="s">
        <v>1173</v>
      </c>
      <c r="D251" s="10"/>
      <c r="E251" s="10"/>
      <c r="F251" s="10">
        <v>0.88</v>
      </c>
      <c r="G251" s="257"/>
    </row>
    <row r="252" spans="1:7" ht="23.25">
      <c r="A252" s="258" t="s">
        <v>947</v>
      </c>
      <c r="B252" s="14" t="s">
        <v>946</v>
      </c>
      <c r="C252" s="14" t="s">
        <v>936</v>
      </c>
      <c r="D252" s="10"/>
      <c r="E252" s="10"/>
      <c r="F252" s="10">
        <v>0.24</v>
      </c>
      <c r="G252" s="257"/>
    </row>
    <row r="253" spans="1:7" ht="23.25">
      <c r="A253" s="258" t="s">
        <v>948</v>
      </c>
      <c r="B253" s="14" t="s">
        <v>1239</v>
      </c>
      <c r="C253" s="14" t="s">
        <v>713</v>
      </c>
      <c r="D253" s="10"/>
      <c r="E253" s="10"/>
      <c r="F253" s="10">
        <v>0.26</v>
      </c>
      <c r="G253" s="257"/>
    </row>
    <row r="254" spans="1:7" ht="23.25">
      <c r="A254" s="258" t="s">
        <v>949</v>
      </c>
      <c r="B254" s="14" t="s">
        <v>1239</v>
      </c>
      <c r="C254" s="14" t="s">
        <v>713</v>
      </c>
      <c r="D254" s="10"/>
      <c r="E254" s="10"/>
      <c r="F254" s="10">
        <v>0.36</v>
      </c>
      <c r="G254" s="257"/>
    </row>
    <row r="255" spans="1:7" ht="23.25">
      <c r="A255" s="258" t="s">
        <v>922</v>
      </c>
      <c r="B255" s="14" t="s">
        <v>1239</v>
      </c>
      <c r="C255" s="14" t="s">
        <v>713</v>
      </c>
      <c r="D255" s="10"/>
      <c r="E255" s="10"/>
      <c r="F255" s="10">
        <v>0.4</v>
      </c>
      <c r="G255" s="257"/>
    </row>
    <row r="256" spans="1:7" ht="23.25">
      <c r="A256" s="258" t="s">
        <v>1122</v>
      </c>
      <c r="B256" s="14" t="s">
        <v>1239</v>
      </c>
      <c r="C256" s="14" t="s">
        <v>1173</v>
      </c>
      <c r="D256" s="10"/>
      <c r="E256" s="10"/>
      <c r="F256" s="10">
        <v>0.42</v>
      </c>
      <c r="G256" s="257"/>
    </row>
    <row r="257" spans="1:7" ht="23.25" customHeight="1">
      <c r="A257" s="258" t="s">
        <v>950</v>
      </c>
      <c r="B257" s="14" t="s">
        <v>1195</v>
      </c>
      <c r="C257" s="14" t="s">
        <v>951</v>
      </c>
      <c r="D257" s="10"/>
      <c r="E257" s="10"/>
      <c r="F257" s="10">
        <v>0.28</v>
      </c>
      <c r="G257" s="257"/>
    </row>
    <row r="258" spans="1:7" ht="23.25">
      <c r="A258" s="258" t="s">
        <v>951</v>
      </c>
      <c r="B258" s="14" t="s">
        <v>950</v>
      </c>
      <c r="C258" s="14" t="s">
        <v>1195</v>
      </c>
      <c r="D258" s="10"/>
      <c r="E258" s="10"/>
      <c r="F258" s="10">
        <v>0.28</v>
      </c>
      <c r="G258" s="257"/>
    </row>
    <row r="259" spans="1:7" ht="23.25">
      <c r="A259" s="259" t="s">
        <v>1174</v>
      </c>
      <c r="B259" s="6"/>
      <c r="C259" s="6"/>
      <c r="D259" s="8"/>
      <c r="E259" s="25">
        <f>SUM(0)</f>
        <v>0</v>
      </c>
      <c r="F259" s="25">
        <f>SUM(F247:F258)</f>
        <v>4.12</v>
      </c>
      <c r="G259" s="260">
        <f>SUM(E259:F259)</f>
        <v>4.12</v>
      </c>
    </row>
    <row r="260" spans="1:7" ht="23.25">
      <c r="A260" s="335" t="s">
        <v>1123</v>
      </c>
      <c r="B260" s="202"/>
      <c r="C260" s="202"/>
      <c r="D260" s="196"/>
      <c r="E260" s="196"/>
      <c r="F260" s="196"/>
      <c r="G260" s="328"/>
    </row>
    <row r="261" spans="1:7" ht="23.25">
      <c r="A261" s="258" t="s">
        <v>952</v>
      </c>
      <c r="B261" s="14" t="s">
        <v>1124</v>
      </c>
      <c r="C261" s="14" t="s">
        <v>953</v>
      </c>
      <c r="D261" s="10"/>
      <c r="E261" s="10"/>
      <c r="F261" s="10">
        <v>0.06</v>
      </c>
      <c r="G261" s="257"/>
    </row>
    <row r="262" spans="1:7" ht="23.25">
      <c r="A262" s="258" t="s">
        <v>956</v>
      </c>
      <c r="B262" s="14" t="s">
        <v>953</v>
      </c>
      <c r="C262" s="14" t="s">
        <v>1124</v>
      </c>
      <c r="D262" s="10"/>
      <c r="E262" s="10"/>
      <c r="F262" s="10">
        <v>0.06</v>
      </c>
      <c r="G262" s="257"/>
    </row>
    <row r="263" spans="1:7" ht="23.25">
      <c r="A263" s="258" t="s">
        <v>953</v>
      </c>
      <c r="B263" s="14" t="s">
        <v>952</v>
      </c>
      <c r="C263" s="14" t="s">
        <v>956</v>
      </c>
      <c r="D263" s="10"/>
      <c r="E263" s="10"/>
      <c r="F263" s="10">
        <v>0.1</v>
      </c>
      <c r="G263" s="257"/>
    </row>
    <row r="264" spans="1:7" ht="23.25" customHeight="1">
      <c r="A264" s="339" t="s">
        <v>1609</v>
      </c>
      <c r="B264" s="33" t="s">
        <v>1197</v>
      </c>
      <c r="C264" s="33" t="s">
        <v>1368</v>
      </c>
      <c r="D264" s="10"/>
      <c r="E264" s="10"/>
      <c r="F264" s="40">
        <v>0.03</v>
      </c>
      <c r="G264" s="257"/>
    </row>
    <row r="265" spans="1:7" ht="23.25">
      <c r="A265" s="259" t="s">
        <v>1174</v>
      </c>
      <c r="B265" s="6"/>
      <c r="C265" s="6"/>
      <c r="D265" s="8"/>
      <c r="E265" s="25">
        <f>SUM(0)</f>
        <v>0</v>
      </c>
      <c r="F265" s="25">
        <f>SUM(F261:F264)</f>
        <v>0.25</v>
      </c>
      <c r="G265" s="260">
        <f>SUM(E265:F265)</f>
        <v>0.25</v>
      </c>
    </row>
    <row r="266" spans="1:7" ht="23.25">
      <c r="A266" s="363" t="s">
        <v>496</v>
      </c>
      <c r="B266" s="14"/>
      <c r="C266" s="14"/>
      <c r="D266" s="10"/>
      <c r="E266" s="10"/>
      <c r="F266" s="10"/>
      <c r="G266" s="257"/>
    </row>
    <row r="267" spans="1:7" ht="23.25">
      <c r="A267" s="258" t="s">
        <v>957</v>
      </c>
      <c r="B267" s="14" t="s">
        <v>1368</v>
      </c>
      <c r="C267" s="14" t="s">
        <v>1175</v>
      </c>
      <c r="D267" s="10"/>
      <c r="E267" s="10"/>
      <c r="F267" s="10">
        <v>0.7</v>
      </c>
      <c r="G267" s="257"/>
    </row>
    <row r="268" spans="1:7" ht="23.25" customHeight="1">
      <c r="A268" s="258" t="s">
        <v>2638</v>
      </c>
      <c r="B268" s="14" t="s">
        <v>964</v>
      </c>
      <c r="C268" s="14" t="s">
        <v>962</v>
      </c>
      <c r="D268" s="10"/>
      <c r="E268" s="40">
        <v>0.11</v>
      </c>
      <c r="F268" s="10">
        <v>0.88</v>
      </c>
      <c r="G268" s="257"/>
    </row>
    <row r="269" spans="1:7" ht="23.25">
      <c r="A269" s="258" t="s">
        <v>959</v>
      </c>
      <c r="B269" s="14" t="s">
        <v>962</v>
      </c>
      <c r="C269" s="14" t="s">
        <v>961</v>
      </c>
      <c r="D269" s="10"/>
      <c r="E269" s="10"/>
      <c r="F269" s="10">
        <v>0.3</v>
      </c>
      <c r="G269" s="257"/>
    </row>
    <row r="270" spans="1:7" ht="23.25">
      <c r="A270" s="258" t="s">
        <v>960</v>
      </c>
      <c r="B270" s="14" t="s">
        <v>959</v>
      </c>
      <c r="C270" s="14" t="s">
        <v>1357</v>
      </c>
      <c r="D270" s="10"/>
      <c r="E270" s="40">
        <v>0.04</v>
      </c>
      <c r="F270" s="10">
        <v>0.1</v>
      </c>
      <c r="G270" s="257"/>
    </row>
    <row r="271" spans="1:7" ht="23.25">
      <c r="A271" s="258" t="s">
        <v>958</v>
      </c>
      <c r="B271" s="14" t="s">
        <v>961</v>
      </c>
      <c r="C271" s="14" t="s">
        <v>962</v>
      </c>
      <c r="D271" s="10"/>
      <c r="E271" s="40"/>
      <c r="F271" s="10">
        <v>0.2</v>
      </c>
      <c r="G271" s="257"/>
    </row>
    <row r="272" spans="1:7" ht="23.25">
      <c r="A272" s="258" t="s">
        <v>962</v>
      </c>
      <c r="B272" s="14" t="s">
        <v>963</v>
      </c>
      <c r="C272" s="14" t="s">
        <v>965</v>
      </c>
      <c r="D272" s="10"/>
      <c r="E272" s="10"/>
      <c r="F272" s="10">
        <v>1.76</v>
      </c>
      <c r="G272" s="257"/>
    </row>
    <row r="273" spans="1:7" ht="23.25" customHeight="1">
      <c r="A273" s="258" t="s">
        <v>963</v>
      </c>
      <c r="B273" s="14" t="s">
        <v>1173</v>
      </c>
      <c r="C273" s="14" t="s">
        <v>1368</v>
      </c>
      <c r="D273" s="10"/>
      <c r="E273" s="10"/>
      <c r="F273" s="10">
        <v>2.44</v>
      </c>
      <c r="G273" s="257"/>
    </row>
    <row r="274" spans="1:7" ht="23.25" customHeight="1">
      <c r="A274" s="258" t="s">
        <v>966</v>
      </c>
      <c r="B274" s="14" t="s">
        <v>963</v>
      </c>
      <c r="C274" s="14" t="s">
        <v>1175</v>
      </c>
      <c r="D274" s="10"/>
      <c r="E274" s="10"/>
      <c r="F274" s="10">
        <v>0.1</v>
      </c>
      <c r="G274" s="257"/>
    </row>
    <row r="275" spans="1:7" ht="23.25">
      <c r="A275" s="258" t="s">
        <v>968</v>
      </c>
      <c r="B275" s="14" t="s">
        <v>967</v>
      </c>
      <c r="C275" s="14" t="s">
        <v>963</v>
      </c>
      <c r="D275" s="10"/>
      <c r="E275" s="10"/>
      <c r="F275" s="10">
        <v>0.12</v>
      </c>
      <c r="G275" s="257"/>
    </row>
    <row r="276" spans="1:7" ht="23.25" customHeight="1">
      <c r="A276" s="258" t="s">
        <v>1668</v>
      </c>
      <c r="B276" s="14" t="s">
        <v>963</v>
      </c>
      <c r="C276" s="14" t="s">
        <v>967</v>
      </c>
      <c r="D276" s="10"/>
      <c r="E276" s="10"/>
      <c r="F276" s="10">
        <v>0.1</v>
      </c>
      <c r="G276" s="257"/>
    </row>
    <row r="277" spans="1:7" ht="23.25">
      <c r="A277" s="258" t="s">
        <v>969</v>
      </c>
      <c r="B277" s="14" t="s">
        <v>962</v>
      </c>
      <c r="C277" s="14" t="s">
        <v>1175</v>
      </c>
      <c r="D277" s="10"/>
      <c r="E277" s="10"/>
      <c r="F277" s="10">
        <v>0.32</v>
      </c>
      <c r="G277" s="257"/>
    </row>
    <row r="278" spans="1:7" ht="23.25">
      <c r="A278" s="258" t="s">
        <v>970</v>
      </c>
      <c r="B278" s="14" t="s">
        <v>963</v>
      </c>
      <c r="C278" s="14" t="s">
        <v>962</v>
      </c>
      <c r="D278" s="10"/>
      <c r="E278" s="10"/>
      <c r="F278" s="10">
        <v>0.28</v>
      </c>
      <c r="G278" s="257"/>
    </row>
    <row r="279" spans="1:7" ht="23.25">
      <c r="A279" s="258" t="s">
        <v>809</v>
      </c>
      <c r="B279" s="28" t="s">
        <v>963</v>
      </c>
      <c r="C279" s="28" t="s">
        <v>962</v>
      </c>
      <c r="D279" s="10"/>
      <c r="E279" s="10"/>
      <c r="F279" s="10">
        <v>0.02</v>
      </c>
      <c r="G279" s="257"/>
    </row>
    <row r="280" spans="1:7" ht="23.25">
      <c r="A280" s="258" t="s">
        <v>2639</v>
      </c>
      <c r="B280" s="14" t="s">
        <v>957</v>
      </c>
      <c r="C280" s="14" t="s">
        <v>962</v>
      </c>
      <c r="D280" s="10"/>
      <c r="E280" s="10"/>
      <c r="F280" s="10">
        <v>0.64</v>
      </c>
      <c r="G280" s="257"/>
    </row>
    <row r="281" spans="1:7" ht="23.25">
      <c r="A281" s="258" t="s">
        <v>972</v>
      </c>
      <c r="B281" s="14" t="s">
        <v>1368</v>
      </c>
      <c r="C281" s="14" t="s">
        <v>1175</v>
      </c>
      <c r="D281" s="10"/>
      <c r="E281" s="10"/>
      <c r="F281" s="10">
        <v>0.6</v>
      </c>
      <c r="G281" s="257"/>
    </row>
    <row r="282" spans="1:7" ht="23.25">
      <c r="A282" s="258" t="s">
        <v>971</v>
      </c>
      <c r="B282" s="14" t="s">
        <v>1368</v>
      </c>
      <c r="C282" s="14" t="s">
        <v>1175</v>
      </c>
      <c r="D282" s="10"/>
      <c r="E282" s="10"/>
      <c r="F282" s="10">
        <v>0.52</v>
      </c>
      <c r="G282" s="257"/>
    </row>
    <row r="283" spans="1:7" ht="26.25" customHeight="1">
      <c r="A283" s="258" t="s">
        <v>967</v>
      </c>
      <c r="B283" s="14" t="s">
        <v>1368</v>
      </c>
      <c r="C283" s="14" t="s">
        <v>1175</v>
      </c>
      <c r="D283" s="10"/>
      <c r="E283" s="10"/>
      <c r="F283" s="10">
        <v>0.52</v>
      </c>
      <c r="G283" s="257"/>
    </row>
    <row r="284" spans="1:7" ht="23.25">
      <c r="A284" s="259" t="s">
        <v>1174</v>
      </c>
      <c r="B284" s="6"/>
      <c r="C284" s="6"/>
      <c r="D284" s="8"/>
      <c r="E284" s="25">
        <f>SUM(E268,E270)</f>
        <v>0.15</v>
      </c>
      <c r="F284" s="25">
        <f>SUM(F267:F283)</f>
        <v>9.6</v>
      </c>
      <c r="G284" s="260">
        <f>SUM(E284,F284)</f>
        <v>9.75</v>
      </c>
    </row>
    <row r="285" spans="1:7" ht="23.25">
      <c r="A285" s="313" t="s">
        <v>1369</v>
      </c>
      <c r="B285" s="14"/>
      <c r="C285" s="14"/>
      <c r="D285" s="10"/>
      <c r="E285" s="10"/>
      <c r="F285" s="10"/>
      <c r="G285" s="257"/>
    </row>
    <row r="286" spans="1:7" ht="23.25">
      <c r="A286" s="258" t="s">
        <v>973</v>
      </c>
      <c r="B286" s="14" t="s">
        <v>1368</v>
      </c>
      <c r="C286" s="14" t="s">
        <v>974</v>
      </c>
      <c r="D286" s="10"/>
      <c r="E286" s="10"/>
      <c r="F286" s="10">
        <v>0.6</v>
      </c>
      <c r="G286" s="257"/>
    </row>
    <row r="287" spans="1:7" ht="23.25">
      <c r="A287" s="258" t="s">
        <v>974</v>
      </c>
      <c r="B287" s="14" t="s">
        <v>714</v>
      </c>
      <c r="C287" s="14" t="s">
        <v>715</v>
      </c>
      <c r="D287" s="10"/>
      <c r="E287" s="10"/>
      <c r="F287" s="10">
        <v>0.72</v>
      </c>
      <c r="G287" s="257"/>
    </row>
    <row r="288" spans="1:7" ht="23.25">
      <c r="A288" s="258" t="s">
        <v>977</v>
      </c>
      <c r="B288" s="14" t="s">
        <v>1368</v>
      </c>
      <c r="C288" s="14" t="s">
        <v>974</v>
      </c>
      <c r="D288" s="10"/>
      <c r="E288" s="10"/>
      <c r="F288" s="10">
        <v>0.62</v>
      </c>
      <c r="G288" s="257"/>
    </row>
    <row r="289" spans="1:7" ht="23.25">
      <c r="A289" s="258" t="s">
        <v>978</v>
      </c>
      <c r="B289" s="14" t="s">
        <v>1368</v>
      </c>
      <c r="C289" s="14" t="s">
        <v>974</v>
      </c>
      <c r="D289" s="10"/>
      <c r="E289" s="10"/>
      <c r="F289" s="10">
        <v>0.68</v>
      </c>
      <c r="G289" s="257"/>
    </row>
    <row r="290" spans="1:7" ht="23.25">
      <c r="A290" s="258" t="s">
        <v>979</v>
      </c>
      <c r="B290" s="14" t="s">
        <v>1368</v>
      </c>
      <c r="C290" s="14" t="s">
        <v>974</v>
      </c>
      <c r="D290" s="10"/>
      <c r="E290" s="10"/>
      <c r="F290" s="10">
        <v>0.68</v>
      </c>
      <c r="G290" s="257"/>
    </row>
    <row r="291" spans="1:7" ht="23.25">
      <c r="A291" s="258" t="s">
        <v>976</v>
      </c>
      <c r="B291" s="14" t="s">
        <v>974</v>
      </c>
      <c r="C291" s="14" t="s">
        <v>1173</v>
      </c>
      <c r="D291" s="10"/>
      <c r="E291" s="10"/>
      <c r="F291" s="10">
        <v>0.28</v>
      </c>
      <c r="G291" s="257"/>
    </row>
    <row r="292" spans="1:7" ht="23.25">
      <c r="A292" s="258" t="s">
        <v>980</v>
      </c>
      <c r="B292" s="14" t="s">
        <v>976</v>
      </c>
      <c r="C292" s="14" t="s">
        <v>1173</v>
      </c>
      <c r="D292" s="10"/>
      <c r="E292" s="10"/>
      <c r="F292" s="10">
        <v>0.26</v>
      </c>
      <c r="G292" s="257"/>
    </row>
    <row r="293" spans="1:7" ht="23.25">
      <c r="A293" s="258" t="s">
        <v>975</v>
      </c>
      <c r="B293" s="14" t="s">
        <v>1368</v>
      </c>
      <c r="C293" s="14" t="s">
        <v>974</v>
      </c>
      <c r="D293" s="10"/>
      <c r="E293" s="10"/>
      <c r="F293" s="10">
        <v>0.66</v>
      </c>
      <c r="G293" s="257"/>
    </row>
    <row r="294" spans="1:7" ht="23.25">
      <c r="A294" s="259" t="s">
        <v>1174</v>
      </c>
      <c r="B294" s="6"/>
      <c r="C294" s="6"/>
      <c r="D294" s="8"/>
      <c r="E294" s="25">
        <f>SUM(0)</f>
        <v>0</v>
      </c>
      <c r="F294" s="25">
        <f>SUM(F286:F293)</f>
        <v>4.5</v>
      </c>
      <c r="G294" s="260">
        <f>SUM(E294:F294)</f>
        <v>4.5</v>
      </c>
    </row>
    <row r="295" spans="1:7" ht="11.25" customHeight="1">
      <c r="A295" s="354"/>
      <c r="B295" s="104"/>
      <c r="C295" s="104"/>
      <c r="D295" s="64"/>
      <c r="E295" s="64"/>
      <c r="F295" s="64"/>
      <c r="G295" s="271"/>
    </row>
    <row r="296" spans="1:7" ht="24" thickBot="1">
      <c r="A296" s="343" t="s">
        <v>1109</v>
      </c>
      <c r="B296" s="344"/>
      <c r="C296" s="344"/>
      <c r="D296" s="272"/>
      <c r="E296" s="272">
        <f>SUM(E10,E45,E74,E133,E219,E231,E245,E284)</f>
        <v>0.771</v>
      </c>
      <c r="F296" s="356">
        <f>SUM(F10,F16,F22,F25,F30,F42,F45,F50,F62,F74,F91,F102,F125,F133,F151,F160,F171,F181,F184,F215,F219,F231,F245,F259,F265,F284,F294)</f>
        <v>93.21000000000001</v>
      </c>
      <c r="G296" s="273">
        <f>SUM(E296:F296)</f>
        <v>93.98100000000001</v>
      </c>
    </row>
  </sheetData>
  <sheetProtection password="CC0B" sheet="1"/>
  <mergeCells count="2">
    <mergeCell ref="A246:B246"/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8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46.57421875" defaultRowHeight="12.75"/>
  <cols>
    <col min="1" max="1" width="63.00390625" style="62" bestFit="1" customWidth="1"/>
    <col min="2" max="2" width="43.28125" style="62" customWidth="1"/>
    <col min="3" max="3" width="50.851562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317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313" t="s">
        <v>1529</v>
      </c>
      <c r="B3" s="14"/>
      <c r="C3" s="14"/>
      <c r="D3" s="10"/>
      <c r="E3" s="10"/>
      <c r="F3" s="10"/>
      <c r="G3" s="257"/>
    </row>
    <row r="4" spans="1:7" s="4" customFormat="1" ht="26.25" customHeight="1">
      <c r="A4" s="258" t="s">
        <v>981</v>
      </c>
      <c r="B4" s="14" t="s">
        <v>1368</v>
      </c>
      <c r="C4" s="14" t="s">
        <v>996</v>
      </c>
      <c r="D4" s="10"/>
      <c r="E4" s="10">
        <v>0.05</v>
      </c>
      <c r="F4" s="10">
        <v>0.64</v>
      </c>
      <c r="G4" s="257"/>
    </row>
    <row r="5" spans="1:7" s="4" customFormat="1" ht="26.25" customHeight="1">
      <c r="A5" s="258" t="s">
        <v>982</v>
      </c>
      <c r="B5" s="14" t="s">
        <v>995</v>
      </c>
      <c r="C5" s="14" t="s">
        <v>998</v>
      </c>
      <c r="D5" s="10"/>
      <c r="E5" s="10"/>
      <c r="F5" s="10">
        <v>1.4</v>
      </c>
      <c r="G5" s="257"/>
    </row>
    <row r="6" spans="1:7" s="4" customFormat="1" ht="26.25" customHeight="1">
      <c r="A6" s="258" t="s">
        <v>983</v>
      </c>
      <c r="B6" s="14" t="s">
        <v>996</v>
      </c>
      <c r="C6" s="14" t="s">
        <v>984</v>
      </c>
      <c r="D6" s="10"/>
      <c r="E6" s="10"/>
      <c r="F6" s="10">
        <v>0.36</v>
      </c>
      <c r="G6" s="257"/>
    </row>
    <row r="7" spans="1:7" s="4" customFormat="1" ht="26.25" customHeight="1">
      <c r="A7" s="258" t="s">
        <v>984</v>
      </c>
      <c r="B7" s="14" t="s">
        <v>996</v>
      </c>
      <c r="C7" s="14" t="s">
        <v>1173</v>
      </c>
      <c r="D7" s="10"/>
      <c r="E7" s="10"/>
      <c r="F7" s="10">
        <v>0.52</v>
      </c>
      <c r="G7" s="257"/>
    </row>
    <row r="8" spans="1:7" s="4" customFormat="1" ht="26.25" customHeight="1">
      <c r="A8" s="258" t="s">
        <v>985</v>
      </c>
      <c r="B8" s="14" t="s">
        <v>993</v>
      </c>
      <c r="C8" s="14" t="s">
        <v>989</v>
      </c>
      <c r="D8" s="10"/>
      <c r="E8" s="10"/>
      <c r="F8" s="10">
        <v>0.48</v>
      </c>
      <c r="G8" s="257"/>
    </row>
    <row r="9" spans="1:7" s="4" customFormat="1" ht="26.25" customHeight="1">
      <c r="A9" s="258" t="s">
        <v>986</v>
      </c>
      <c r="B9" s="14" t="s">
        <v>996</v>
      </c>
      <c r="C9" s="14" t="s">
        <v>989</v>
      </c>
      <c r="D9" s="10"/>
      <c r="E9" s="10"/>
      <c r="F9" s="10">
        <v>0.28</v>
      </c>
      <c r="G9" s="257"/>
    </row>
    <row r="10" spans="1:7" s="4" customFormat="1" ht="26.25" customHeight="1">
      <c r="A10" s="258" t="s">
        <v>987</v>
      </c>
      <c r="B10" s="14" t="s">
        <v>996</v>
      </c>
      <c r="C10" s="14" t="s">
        <v>989</v>
      </c>
      <c r="D10" s="10"/>
      <c r="E10" s="10"/>
      <c r="F10" s="10">
        <v>0.32</v>
      </c>
      <c r="G10" s="257"/>
    </row>
    <row r="11" spans="1:7" s="4" customFormat="1" ht="26.25" customHeight="1">
      <c r="A11" s="258" t="s">
        <v>988</v>
      </c>
      <c r="B11" s="14" t="s">
        <v>996</v>
      </c>
      <c r="C11" s="14" t="s">
        <v>989</v>
      </c>
      <c r="D11" s="10"/>
      <c r="E11" s="10"/>
      <c r="F11" s="10">
        <v>0.38</v>
      </c>
      <c r="G11" s="257"/>
    </row>
    <row r="12" spans="1:7" s="4" customFormat="1" ht="26.25" customHeight="1">
      <c r="A12" s="258" t="s">
        <v>990</v>
      </c>
      <c r="B12" s="14" t="s">
        <v>1175</v>
      </c>
      <c r="C12" s="33" t="s">
        <v>1676</v>
      </c>
      <c r="D12" s="10"/>
      <c r="E12" s="10"/>
      <c r="F12" s="10">
        <v>1.48</v>
      </c>
      <c r="G12" s="257"/>
    </row>
    <row r="13" spans="1:7" s="4" customFormat="1" ht="26.25" customHeight="1">
      <c r="A13" s="258" t="s">
        <v>989</v>
      </c>
      <c r="B13" s="14" t="s">
        <v>990</v>
      </c>
      <c r="C13" s="14" t="s">
        <v>1173</v>
      </c>
      <c r="D13" s="10"/>
      <c r="E13" s="10"/>
      <c r="F13" s="10">
        <v>0.5</v>
      </c>
      <c r="G13" s="257"/>
    </row>
    <row r="14" spans="1:7" s="4" customFormat="1" ht="26.25" customHeight="1">
      <c r="A14" s="258" t="s">
        <v>119</v>
      </c>
      <c r="B14" s="14" t="s">
        <v>972</v>
      </c>
      <c r="C14" s="14" t="s">
        <v>999</v>
      </c>
      <c r="D14" s="10"/>
      <c r="E14" s="10"/>
      <c r="F14" s="10">
        <v>0.82</v>
      </c>
      <c r="G14" s="257"/>
    </row>
    <row r="15" spans="1:7" s="4" customFormat="1" ht="26.25" customHeight="1">
      <c r="A15" s="258" t="s">
        <v>111</v>
      </c>
      <c r="B15" s="14" t="s">
        <v>992</v>
      </c>
      <c r="C15" s="14" t="s">
        <v>990</v>
      </c>
      <c r="D15" s="10"/>
      <c r="E15" s="10"/>
      <c r="F15" s="10">
        <v>0.42</v>
      </c>
      <c r="G15" s="257"/>
    </row>
    <row r="16" spans="1:7" s="4" customFormat="1" ht="26.25" customHeight="1">
      <c r="A16" s="258" t="s">
        <v>992</v>
      </c>
      <c r="B16" s="14" t="s">
        <v>111</v>
      </c>
      <c r="C16" s="14" t="s">
        <v>972</v>
      </c>
      <c r="D16" s="10"/>
      <c r="E16" s="10"/>
      <c r="F16" s="10">
        <v>0.38</v>
      </c>
      <c r="G16" s="257"/>
    </row>
    <row r="17" spans="1:7" s="4" customFormat="1" ht="26.25" customHeight="1">
      <c r="A17" s="258" t="s">
        <v>991</v>
      </c>
      <c r="B17" s="14" t="s">
        <v>111</v>
      </c>
      <c r="C17" s="14" t="s">
        <v>990</v>
      </c>
      <c r="D17" s="10"/>
      <c r="E17" s="10"/>
      <c r="F17" s="10">
        <v>0.18</v>
      </c>
      <c r="G17" s="257"/>
    </row>
    <row r="18" spans="1:7" s="4" customFormat="1" ht="26.25" customHeight="1">
      <c r="A18" s="258" t="s">
        <v>994</v>
      </c>
      <c r="B18" s="14" t="s">
        <v>997</v>
      </c>
      <c r="C18" s="14" t="s">
        <v>985</v>
      </c>
      <c r="D18" s="10"/>
      <c r="E18" s="10"/>
      <c r="F18" s="10">
        <v>0.54</v>
      </c>
      <c r="G18" s="257"/>
    </row>
    <row r="19" spans="1:7" s="4" customFormat="1" ht="26.25" customHeight="1">
      <c r="A19" s="258" t="s">
        <v>993</v>
      </c>
      <c r="B19" s="14" t="s">
        <v>992</v>
      </c>
      <c r="C19" s="14" t="s">
        <v>1173</v>
      </c>
      <c r="D19" s="10"/>
      <c r="E19" s="10"/>
      <c r="F19" s="10">
        <v>0.92</v>
      </c>
      <c r="G19" s="257"/>
    </row>
    <row r="20" spans="1:7" s="3" customFormat="1" ht="26.25" customHeight="1">
      <c r="A20" s="259" t="s">
        <v>1174</v>
      </c>
      <c r="B20" s="6"/>
      <c r="C20" s="6"/>
      <c r="D20" s="8"/>
      <c r="E20" s="25">
        <f>SUM(E4)</f>
        <v>0.05</v>
      </c>
      <c r="F20" s="25">
        <f>SUM(F4:F19)</f>
        <v>9.62</v>
      </c>
      <c r="G20" s="260">
        <f>SUM(E20:F20)</f>
        <v>9.67</v>
      </c>
    </row>
    <row r="21" spans="1:7" s="4" customFormat="1" ht="26.25" customHeight="1">
      <c r="A21" s="313" t="s">
        <v>167</v>
      </c>
      <c r="B21" s="14"/>
      <c r="C21" s="14"/>
      <c r="D21" s="10"/>
      <c r="E21" s="10"/>
      <c r="F21" s="10"/>
      <c r="G21" s="257"/>
    </row>
    <row r="22" spans="1:7" s="4" customFormat="1" ht="26.25" customHeight="1">
      <c r="A22" s="258" t="s">
        <v>1011</v>
      </c>
      <c r="B22" s="14" t="s">
        <v>999</v>
      </c>
      <c r="C22" s="14" t="s">
        <v>1173</v>
      </c>
      <c r="D22" s="10"/>
      <c r="E22" s="10"/>
      <c r="F22" s="10">
        <v>0.34</v>
      </c>
      <c r="G22" s="257"/>
    </row>
    <row r="23" spans="1:7" s="4" customFormat="1" ht="26.25" customHeight="1">
      <c r="A23" s="258" t="s">
        <v>1013</v>
      </c>
      <c r="B23" s="14" t="s">
        <v>1011</v>
      </c>
      <c r="C23" s="14" t="s">
        <v>1173</v>
      </c>
      <c r="D23" s="10"/>
      <c r="E23" s="10"/>
      <c r="F23" s="10">
        <v>0.1</v>
      </c>
      <c r="G23" s="257"/>
    </row>
    <row r="24" spans="1:7" s="4" customFormat="1" ht="26.25" customHeight="1">
      <c r="A24" s="259" t="s">
        <v>1174</v>
      </c>
      <c r="B24" s="6"/>
      <c r="C24" s="6"/>
      <c r="D24" s="8"/>
      <c r="E24" s="25">
        <f>SUM(0)</f>
        <v>0</v>
      </c>
      <c r="F24" s="25">
        <f>SUM(F22:F23)</f>
        <v>0.44000000000000006</v>
      </c>
      <c r="G24" s="260">
        <f>SUM(E24:F24)</f>
        <v>0.44000000000000006</v>
      </c>
    </row>
    <row r="25" spans="1:7" s="4" customFormat="1" ht="26.25" customHeight="1">
      <c r="A25" s="313" t="s">
        <v>164</v>
      </c>
      <c r="B25" s="14"/>
      <c r="C25" s="14"/>
      <c r="D25" s="10"/>
      <c r="E25" s="10"/>
      <c r="F25" s="10"/>
      <c r="G25" s="257"/>
    </row>
    <row r="26" spans="1:7" s="4" customFormat="1" ht="26.25" customHeight="1">
      <c r="A26" s="258" t="s">
        <v>1000</v>
      </c>
      <c r="B26" s="14" t="s">
        <v>1340</v>
      </c>
      <c r="C26" s="14" t="s">
        <v>1173</v>
      </c>
      <c r="D26" s="10"/>
      <c r="E26" s="10"/>
      <c r="F26" s="10">
        <v>0.28</v>
      </c>
      <c r="G26" s="257"/>
    </row>
    <row r="27" spans="1:7" s="3" customFormat="1" ht="26.25" customHeight="1">
      <c r="A27" s="258" t="s">
        <v>1001</v>
      </c>
      <c r="B27" s="14" t="s">
        <v>1340</v>
      </c>
      <c r="C27" s="14" t="s">
        <v>1173</v>
      </c>
      <c r="D27" s="10"/>
      <c r="E27" s="10"/>
      <c r="F27" s="10">
        <v>0.2</v>
      </c>
      <c r="G27" s="257"/>
    </row>
    <row r="28" spans="1:7" s="5" customFormat="1" ht="26.25" customHeight="1">
      <c r="A28" s="258" t="s">
        <v>998</v>
      </c>
      <c r="B28" s="14" t="s">
        <v>1173</v>
      </c>
      <c r="C28" s="14" t="s">
        <v>1173</v>
      </c>
      <c r="D28" s="10"/>
      <c r="E28" s="10"/>
      <c r="F28" s="10">
        <v>0.64</v>
      </c>
      <c r="G28" s="257"/>
    </row>
    <row r="29" spans="1:7" s="4" customFormat="1" ht="26.25" customHeight="1">
      <c r="A29" s="258" t="s">
        <v>1002</v>
      </c>
      <c r="B29" s="14" t="s">
        <v>999</v>
      </c>
      <c r="C29" s="14" t="s">
        <v>1175</v>
      </c>
      <c r="D29" s="10"/>
      <c r="E29" s="10"/>
      <c r="F29" s="10">
        <v>0.62</v>
      </c>
      <c r="G29" s="257"/>
    </row>
    <row r="30" spans="1:7" s="4" customFormat="1" ht="26.25" customHeight="1">
      <c r="A30" s="258" t="s">
        <v>1003</v>
      </c>
      <c r="B30" s="14" t="s">
        <v>999</v>
      </c>
      <c r="C30" s="14" t="s">
        <v>1002</v>
      </c>
      <c r="D30" s="10"/>
      <c r="E30" s="10"/>
      <c r="F30" s="10">
        <v>0.42</v>
      </c>
      <c r="G30" s="257"/>
    </row>
    <row r="31" spans="1:7" s="4" customFormat="1" ht="26.25" customHeight="1">
      <c r="A31" s="258" t="s">
        <v>1004</v>
      </c>
      <c r="B31" s="14" t="s">
        <v>999</v>
      </c>
      <c r="C31" s="14" t="s">
        <v>1173</v>
      </c>
      <c r="D31" s="40"/>
      <c r="E31" s="10"/>
      <c r="F31" s="40">
        <v>0.06</v>
      </c>
      <c r="G31" s="257"/>
    </row>
    <row r="32" spans="1:7" s="4" customFormat="1" ht="26.25" customHeight="1">
      <c r="A32" s="258" t="s">
        <v>1004</v>
      </c>
      <c r="B32" s="14" t="s">
        <v>1007</v>
      </c>
      <c r="C32" s="14" t="s">
        <v>1009</v>
      </c>
      <c r="D32" s="10"/>
      <c r="E32" s="10"/>
      <c r="F32" s="10">
        <v>0.46</v>
      </c>
      <c r="G32" s="257"/>
    </row>
    <row r="33" spans="1:7" s="4" customFormat="1" ht="26.25" customHeight="1">
      <c r="A33" s="258" t="s">
        <v>1005</v>
      </c>
      <c r="B33" s="14" t="s">
        <v>1008</v>
      </c>
      <c r="C33" s="14" t="s">
        <v>498</v>
      </c>
      <c r="D33" s="10"/>
      <c r="E33" s="10"/>
      <c r="F33" s="10">
        <v>0.52</v>
      </c>
      <c r="G33" s="257"/>
    </row>
    <row r="34" spans="1:7" s="4" customFormat="1" ht="26.25" customHeight="1">
      <c r="A34" s="258" t="s">
        <v>1003</v>
      </c>
      <c r="B34" s="14" t="s">
        <v>999</v>
      </c>
      <c r="C34" s="14" t="s">
        <v>1006</v>
      </c>
      <c r="D34" s="10"/>
      <c r="E34" s="10"/>
      <c r="F34" s="10">
        <v>0.46</v>
      </c>
      <c r="G34" s="257"/>
    </row>
    <row r="35" spans="1:7" s="4" customFormat="1" ht="26.25" customHeight="1">
      <c r="A35" s="258" t="s">
        <v>1006</v>
      </c>
      <c r="B35" s="14" t="s">
        <v>165</v>
      </c>
      <c r="C35" s="14" t="s">
        <v>1192</v>
      </c>
      <c r="D35" s="10"/>
      <c r="E35" s="10"/>
      <c r="F35" s="10">
        <v>0.2</v>
      </c>
      <c r="G35" s="257"/>
    </row>
    <row r="36" spans="1:7" s="3" customFormat="1" ht="26.25" customHeight="1">
      <c r="A36" s="258" t="s">
        <v>1002</v>
      </c>
      <c r="B36" s="14" t="s">
        <v>1006</v>
      </c>
      <c r="C36" s="14" t="s">
        <v>999</v>
      </c>
      <c r="D36" s="10"/>
      <c r="E36" s="10"/>
      <c r="F36" s="10">
        <v>0.44</v>
      </c>
      <c r="G36" s="257"/>
    </row>
    <row r="37" spans="1:7" s="103" customFormat="1" ht="26.25" customHeight="1">
      <c r="A37" s="259" t="s">
        <v>1174</v>
      </c>
      <c r="B37" s="6"/>
      <c r="C37" s="6"/>
      <c r="D37" s="8"/>
      <c r="E37" s="25">
        <f>SUM(0)</f>
        <v>0</v>
      </c>
      <c r="F37" s="25">
        <f>SUM(F26,F27,F28,F29,F30,F31,F32,F33,F34,F35,F36)</f>
        <v>4.300000000000001</v>
      </c>
      <c r="G37" s="260">
        <f>SUM(E37:F37)</f>
        <v>4.300000000000001</v>
      </c>
    </row>
    <row r="38" spans="1:7" s="43" customFormat="1" ht="26.25" customHeight="1">
      <c r="A38" s="313" t="s">
        <v>166</v>
      </c>
      <c r="B38" s="14"/>
      <c r="C38" s="14"/>
      <c r="D38" s="10"/>
      <c r="E38" s="10"/>
      <c r="F38" s="10"/>
      <c r="G38" s="257"/>
    </row>
    <row r="39" spans="1:7" s="43" customFormat="1" ht="26.25" customHeight="1">
      <c r="A39" s="258" t="s">
        <v>1010</v>
      </c>
      <c r="B39" s="14" t="s">
        <v>999</v>
      </c>
      <c r="C39" s="14" t="s">
        <v>999</v>
      </c>
      <c r="D39" s="10"/>
      <c r="E39" s="10"/>
      <c r="F39" s="10">
        <v>0.58</v>
      </c>
      <c r="G39" s="257"/>
    </row>
    <row r="40" spans="1:7" s="43" customFormat="1" ht="26.25" customHeight="1">
      <c r="A40" s="258" t="s">
        <v>997</v>
      </c>
      <c r="B40" s="14" t="s">
        <v>1010</v>
      </c>
      <c r="C40" s="14" t="s">
        <v>1173</v>
      </c>
      <c r="D40" s="10"/>
      <c r="E40" s="10"/>
      <c r="F40" s="10">
        <v>0.14</v>
      </c>
      <c r="G40" s="257"/>
    </row>
    <row r="41" spans="1:7" s="43" customFormat="1" ht="26.25" customHeight="1">
      <c r="A41" s="258" t="s">
        <v>1011</v>
      </c>
      <c r="B41" s="14" t="s">
        <v>999</v>
      </c>
      <c r="C41" s="14" t="s">
        <v>1173</v>
      </c>
      <c r="D41" s="10"/>
      <c r="E41" s="10"/>
      <c r="F41" s="10">
        <v>0.26</v>
      </c>
      <c r="G41" s="257"/>
    </row>
    <row r="42" spans="1:7" s="43" customFormat="1" ht="26.25" customHeight="1">
      <c r="A42" s="258" t="s">
        <v>1012</v>
      </c>
      <c r="B42" s="14" t="s">
        <v>1011</v>
      </c>
      <c r="C42" s="14" t="s">
        <v>1173</v>
      </c>
      <c r="D42" s="10"/>
      <c r="E42" s="10"/>
      <c r="F42" s="10">
        <v>0.24</v>
      </c>
      <c r="G42" s="257"/>
    </row>
    <row r="43" spans="1:7" s="43" customFormat="1" ht="26.25" customHeight="1">
      <c r="A43" s="259" t="s">
        <v>1174</v>
      </c>
      <c r="B43" s="6"/>
      <c r="C43" s="6"/>
      <c r="D43" s="8"/>
      <c r="E43" s="25">
        <f>SUM(0)</f>
        <v>0</v>
      </c>
      <c r="F43" s="25">
        <f>SUM(F39:F42)</f>
        <v>1.22</v>
      </c>
      <c r="G43" s="260">
        <f>SUM(E43:F43)</f>
        <v>1.22</v>
      </c>
    </row>
    <row r="44" spans="1:7" s="43" customFormat="1" ht="26.25" customHeight="1">
      <c r="A44" s="313" t="s">
        <v>331</v>
      </c>
      <c r="B44" s="11"/>
      <c r="C44" s="11"/>
      <c r="D44" s="17"/>
      <c r="E44" s="17"/>
      <c r="F44" s="8"/>
      <c r="G44" s="330"/>
    </row>
    <row r="45" spans="1:7" s="43" customFormat="1" ht="26.25" customHeight="1">
      <c r="A45" s="339" t="s">
        <v>1613</v>
      </c>
      <c r="B45" s="33" t="s">
        <v>1238</v>
      </c>
      <c r="C45" s="33" t="s">
        <v>1614</v>
      </c>
      <c r="D45" s="17"/>
      <c r="E45" s="40">
        <v>0.11</v>
      </c>
      <c r="F45" s="8"/>
      <c r="G45" s="257"/>
    </row>
    <row r="46" spans="1:7" s="43" customFormat="1" ht="26.25" customHeight="1">
      <c r="A46" s="339" t="s">
        <v>1615</v>
      </c>
      <c r="B46" s="33" t="s">
        <v>1616</v>
      </c>
      <c r="C46" s="33" t="s">
        <v>619</v>
      </c>
      <c r="D46" s="17"/>
      <c r="E46" s="17"/>
      <c r="F46" s="40">
        <v>0.14</v>
      </c>
      <c r="G46" s="257"/>
    </row>
    <row r="47" spans="1:7" s="43" customFormat="1" ht="26.25" customHeight="1">
      <c r="A47" s="258" t="s">
        <v>1018</v>
      </c>
      <c r="B47" s="14" t="s">
        <v>1021</v>
      </c>
      <c r="C47" s="14" t="s">
        <v>996</v>
      </c>
      <c r="D47" s="10"/>
      <c r="E47" s="10"/>
      <c r="F47" s="10">
        <v>0.74</v>
      </c>
      <c r="G47" s="257"/>
    </row>
    <row r="48" spans="1:7" s="43" customFormat="1" ht="26.25" customHeight="1">
      <c r="A48" s="258" t="s">
        <v>168</v>
      </c>
      <c r="B48" s="14" t="s">
        <v>1021</v>
      </c>
      <c r="C48" s="14" t="s">
        <v>169</v>
      </c>
      <c r="D48" s="10"/>
      <c r="E48" s="10">
        <v>0.06</v>
      </c>
      <c r="F48" s="10">
        <v>0.22</v>
      </c>
      <c r="G48" s="257"/>
    </row>
    <row r="49" spans="1:7" s="43" customFormat="1" ht="26.25" customHeight="1">
      <c r="A49" s="258" t="s">
        <v>1078</v>
      </c>
      <c r="B49" s="14" t="s">
        <v>168</v>
      </c>
      <c r="C49" s="14" t="s">
        <v>332</v>
      </c>
      <c r="D49" s="10"/>
      <c r="E49" s="10"/>
      <c r="F49" s="10">
        <v>0.34</v>
      </c>
      <c r="G49" s="257"/>
    </row>
    <row r="50" spans="1:7" s="43" customFormat="1" ht="26.25" customHeight="1">
      <c r="A50" s="258" t="s">
        <v>1020</v>
      </c>
      <c r="B50" s="14" t="s">
        <v>1021</v>
      </c>
      <c r="C50" s="14" t="s">
        <v>1175</v>
      </c>
      <c r="D50" s="10"/>
      <c r="E50" s="10">
        <v>0.025</v>
      </c>
      <c r="F50" s="10">
        <v>0.28</v>
      </c>
      <c r="G50" s="257"/>
    </row>
    <row r="51" spans="1:7" s="43" customFormat="1" ht="26.25" customHeight="1">
      <c r="A51" s="258" t="s">
        <v>1017</v>
      </c>
      <c r="B51" s="14" t="s">
        <v>1018</v>
      </c>
      <c r="C51" s="14" t="s">
        <v>995</v>
      </c>
      <c r="D51" s="10"/>
      <c r="E51" s="10"/>
      <c r="F51" s="10">
        <v>0.52</v>
      </c>
      <c r="G51" s="257"/>
    </row>
    <row r="52" spans="1:7" s="43" customFormat="1" ht="26.25" customHeight="1">
      <c r="A52" s="258" t="s">
        <v>957</v>
      </c>
      <c r="B52" s="14" t="s">
        <v>972</v>
      </c>
      <c r="C52" s="14" t="s">
        <v>1368</v>
      </c>
      <c r="D52" s="40"/>
      <c r="E52" s="10"/>
      <c r="F52" s="10">
        <v>0.64</v>
      </c>
      <c r="G52" s="257"/>
    </row>
    <row r="53" spans="1:7" s="43" customFormat="1" ht="26.25" customHeight="1">
      <c r="A53" s="258" t="s">
        <v>995</v>
      </c>
      <c r="B53" s="14" t="s">
        <v>1016</v>
      </c>
      <c r="C53" s="14" t="s">
        <v>498</v>
      </c>
      <c r="D53" s="10"/>
      <c r="E53" s="10"/>
      <c r="F53" s="10">
        <v>0.98</v>
      </c>
      <c r="G53" s="257"/>
    </row>
    <row r="54" spans="1:7" s="43" customFormat="1" ht="26.25" customHeight="1">
      <c r="A54" s="258" t="s">
        <v>1016</v>
      </c>
      <c r="B54" s="14" t="s">
        <v>1368</v>
      </c>
      <c r="C54" s="14" t="s">
        <v>1018</v>
      </c>
      <c r="D54" s="10"/>
      <c r="E54" s="10"/>
      <c r="F54" s="10">
        <v>0.64</v>
      </c>
      <c r="G54" s="257"/>
    </row>
    <row r="55" spans="1:7" s="43" customFormat="1" ht="26.25" customHeight="1">
      <c r="A55" s="258" t="s">
        <v>1019</v>
      </c>
      <c r="B55" s="14" t="s">
        <v>995</v>
      </c>
      <c r="C55" s="14" t="s">
        <v>996</v>
      </c>
      <c r="D55" s="10"/>
      <c r="E55" s="10"/>
      <c r="F55" s="10">
        <v>0.34</v>
      </c>
      <c r="G55" s="257"/>
    </row>
    <row r="56" spans="1:7" s="43" customFormat="1" ht="26.25" customHeight="1">
      <c r="A56" s="258" t="s">
        <v>795</v>
      </c>
      <c r="B56" s="14" t="s">
        <v>972</v>
      </c>
      <c r="C56" s="14" t="s">
        <v>1173</v>
      </c>
      <c r="D56" s="10"/>
      <c r="E56" s="10"/>
      <c r="F56" s="10">
        <v>0.22</v>
      </c>
      <c r="G56" s="257"/>
    </row>
    <row r="57" spans="1:7" s="43" customFormat="1" ht="26.25" customHeight="1">
      <c r="A57" s="258" t="s">
        <v>1014</v>
      </c>
      <c r="B57" s="14" t="s">
        <v>972</v>
      </c>
      <c r="C57" s="14" t="s">
        <v>1173</v>
      </c>
      <c r="D57" s="10"/>
      <c r="E57" s="10"/>
      <c r="F57" s="10">
        <v>0.22</v>
      </c>
      <c r="G57" s="257"/>
    </row>
    <row r="58" spans="1:7" s="43" customFormat="1" ht="26.25" customHeight="1">
      <c r="A58" s="259" t="s">
        <v>1174</v>
      </c>
      <c r="B58" s="6"/>
      <c r="C58" s="6"/>
      <c r="D58" s="8"/>
      <c r="E58" s="25">
        <f>SUM(E45,E48,E50)</f>
        <v>0.19499999999999998</v>
      </c>
      <c r="F58" s="25">
        <f>SUM(F46:F57)</f>
        <v>5.279999999999999</v>
      </c>
      <c r="G58" s="260">
        <f>SUM(E58:F58)</f>
        <v>5.475</v>
      </c>
    </row>
    <row r="59" spans="1:7" s="43" customFormat="1" ht="26.25" customHeight="1">
      <c r="A59" s="313" t="s">
        <v>76</v>
      </c>
      <c r="B59" s="11"/>
      <c r="C59" s="11"/>
      <c r="D59" s="17"/>
      <c r="E59" s="17"/>
      <c r="F59" s="8"/>
      <c r="G59" s="330"/>
    </row>
    <row r="60" spans="1:7" s="43" customFormat="1" ht="26.25" customHeight="1">
      <c r="A60" s="258" t="s">
        <v>1722</v>
      </c>
      <c r="B60" s="14" t="s">
        <v>1197</v>
      </c>
      <c r="C60" s="14"/>
      <c r="D60" s="40"/>
      <c r="E60" s="10"/>
      <c r="F60" s="40">
        <v>0.13</v>
      </c>
      <c r="G60" s="257"/>
    </row>
    <row r="61" spans="1:7" s="43" customFormat="1" ht="26.25" customHeight="1">
      <c r="A61" s="258" t="s">
        <v>1011</v>
      </c>
      <c r="B61" s="14" t="s">
        <v>1009</v>
      </c>
      <c r="C61" s="14" t="s">
        <v>537</v>
      </c>
      <c r="D61" s="10"/>
      <c r="E61" s="10"/>
      <c r="F61" s="40">
        <v>0.18</v>
      </c>
      <c r="G61" s="257"/>
    </row>
    <row r="62" spans="1:7" s="43" customFormat="1" ht="26.25" customHeight="1">
      <c r="A62" s="258" t="s">
        <v>1015</v>
      </c>
      <c r="B62" s="14" t="s">
        <v>537</v>
      </c>
      <c r="C62" s="14" t="s">
        <v>1011</v>
      </c>
      <c r="D62" s="10"/>
      <c r="E62" s="10"/>
      <c r="F62" s="10">
        <v>0.48</v>
      </c>
      <c r="G62" s="257"/>
    </row>
    <row r="63" spans="1:7" s="43" customFormat="1" ht="26.25" customHeight="1">
      <c r="A63" s="258" t="s">
        <v>537</v>
      </c>
      <c r="B63" s="14" t="s">
        <v>1011</v>
      </c>
      <c r="C63" s="14" t="s">
        <v>1175</v>
      </c>
      <c r="D63" s="10"/>
      <c r="E63" s="10"/>
      <c r="F63" s="10">
        <v>0.38</v>
      </c>
      <c r="G63" s="257"/>
    </row>
    <row r="64" spans="1:7" s="43" customFormat="1" ht="26.25" customHeight="1">
      <c r="A64" s="259" t="s">
        <v>1174</v>
      </c>
      <c r="B64" s="6"/>
      <c r="C64" s="6"/>
      <c r="D64" s="8"/>
      <c r="E64" s="25">
        <f>SUM(0)</f>
        <v>0</v>
      </c>
      <c r="F64" s="25">
        <f>SUM(F60:F63)</f>
        <v>1.17</v>
      </c>
      <c r="G64" s="260">
        <f>SUM(E64:F64)</f>
        <v>1.17</v>
      </c>
    </row>
    <row r="65" spans="1:7" s="43" customFormat="1" ht="26.25" customHeight="1">
      <c r="A65" s="313" t="s">
        <v>1208</v>
      </c>
      <c r="B65" s="11"/>
      <c r="C65" s="11"/>
      <c r="D65" s="17"/>
      <c r="E65" s="17"/>
      <c r="F65" s="8"/>
      <c r="G65" s="330"/>
    </row>
    <row r="66" spans="1:7" s="43" customFormat="1" ht="26.25" customHeight="1">
      <c r="A66" s="258" t="s">
        <v>1022</v>
      </c>
      <c r="B66" s="14" t="s">
        <v>333</v>
      </c>
      <c r="C66" s="14" t="s">
        <v>1204</v>
      </c>
      <c r="D66" s="10"/>
      <c r="E66" s="10"/>
      <c r="F66" s="10">
        <v>0.76</v>
      </c>
      <c r="G66" s="257"/>
    </row>
    <row r="67" spans="1:7" s="43" customFormat="1" ht="26.25" customHeight="1">
      <c r="A67" s="258" t="s">
        <v>1204</v>
      </c>
      <c r="B67" s="14" t="s">
        <v>1022</v>
      </c>
      <c r="C67" s="28" t="s">
        <v>1197</v>
      </c>
      <c r="D67" s="10"/>
      <c r="E67" s="10"/>
      <c r="F67" s="10">
        <v>0.6</v>
      </c>
      <c r="G67" s="257"/>
    </row>
    <row r="68" spans="1:7" s="43" customFormat="1" ht="26.25" customHeight="1">
      <c r="A68" s="258" t="s">
        <v>74</v>
      </c>
      <c r="B68" s="14" t="s">
        <v>333</v>
      </c>
      <c r="C68" s="14" t="s">
        <v>1197</v>
      </c>
      <c r="D68" s="10"/>
      <c r="E68" s="10">
        <v>0.02</v>
      </c>
      <c r="G68" s="257"/>
    </row>
    <row r="69" spans="1:7" s="43" customFormat="1" ht="26.25" customHeight="1">
      <c r="A69" s="259" t="s">
        <v>1174</v>
      </c>
      <c r="B69" s="6"/>
      <c r="C69" s="6"/>
      <c r="D69" s="8"/>
      <c r="E69" s="25">
        <f>SUM(E68)</f>
        <v>0.02</v>
      </c>
      <c r="F69" s="25">
        <f>SUM(F66:F68)</f>
        <v>1.3599999999999999</v>
      </c>
      <c r="G69" s="260">
        <f>SUM(E69:F69)</f>
        <v>1.38</v>
      </c>
    </row>
    <row r="70" spans="1:7" s="43" customFormat="1" ht="26.25" customHeight="1">
      <c r="A70" s="313" t="s">
        <v>78</v>
      </c>
      <c r="B70" s="11"/>
      <c r="C70" s="11"/>
      <c r="D70" s="17"/>
      <c r="E70" s="17"/>
      <c r="F70" s="17"/>
      <c r="G70" s="330"/>
    </row>
    <row r="71" spans="1:7" s="44" customFormat="1" ht="26.25" customHeight="1">
      <c r="A71" s="258" t="s">
        <v>1025</v>
      </c>
      <c r="B71" s="14" t="s">
        <v>477</v>
      </c>
      <c r="C71" s="14" t="s">
        <v>1175</v>
      </c>
      <c r="D71" s="10"/>
      <c r="E71" s="10"/>
      <c r="F71" s="10">
        <v>0.26</v>
      </c>
      <c r="G71" s="257"/>
    </row>
    <row r="72" spans="1:7" s="44" customFormat="1" ht="26.25" customHeight="1">
      <c r="A72" s="258" t="s">
        <v>453</v>
      </c>
      <c r="B72" s="14" t="s">
        <v>619</v>
      </c>
      <c r="C72" s="14" t="s">
        <v>1023</v>
      </c>
      <c r="D72" s="10"/>
      <c r="E72" s="10"/>
      <c r="F72" s="10">
        <v>0.2</v>
      </c>
      <c r="G72" s="257"/>
    </row>
    <row r="73" spans="1:7" s="43" customFormat="1" ht="26.25" customHeight="1">
      <c r="A73" s="258" t="s">
        <v>435</v>
      </c>
      <c r="B73" s="14" t="s">
        <v>453</v>
      </c>
      <c r="C73" s="14" t="s">
        <v>540</v>
      </c>
      <c r="D73" s="10"/>
      <c r="E73" s="10"/>
      <c r="F73" s="10">
        <v>0.16</v>
      </c>
      <c r="G73" s="257"/>
    </row>
    <row r="74" spans="1:7" s="43" customFormat="1" ht="26.25" customHeight="1">
      <c r="A74" s="339" t="s">
        <v>2636</v>
      </c>
      <c r="B74" s="33" t="s">
        <v>1024</v>
      </c>
      <c r="C74" s="33" t="s">
        <v>619</v>
      </c>
      <c r="D74" s="10"/>
      <c r="E74" s="10"/>
      <c r="F74" s="10">
        <v>0.1</v>
      </c>
      <c r="G74" s="257"/>
    </row>
    <row r="75" spans="1:7" s="43" customFormat="1" ht="26.25" customHeight="1">
      <c r="A75" s="258" t="s">
        <v>1024</v>
      </c>
      <c r="B75" s="14" t="s">
        <v>1009</v>
      </c>
      <c r="C75" s="14" t="s">
        <v>1173</v>
      </c>
      <c r="D75" s="10"/>
      <c r="E75" s="10"/>
      <c r="F75" s="10">
        <v>0.12</v>
      </c>
      <c r="G75" s="257"/>
    </row>
    <row r="76" spans="1:7" s="43" customFormat="1" ht="26.25" customHeight="1">
      <c r="A76" s="258" t="s">
        <v>540</v>
      </c>
      <c r="B76" s="14" t="s">
        <v>435</v>
      </c>
      <c r="C76" s="14" t="s">
        <v>1173</v>
      </c>
      <c r="D76" s="37"/>
      <c r="E76" s="37"/>
      <c r="F76" s="10">
        <v>0.12</v>
      </c>
      <c r="G76" s="257"/>
    </row>
    <row r="77" spans="1:7" s="43" customFormat="1" ht="26.25" customHeight="1">
      <c r="A77" s="259" t="s">
        <v>1174</v>
      </c>
      <c r="B77" s="6"/>
      <c r="C77" s="6"/>
      <c r="D77" s="8"/>
      <c r="E77" s="25">
        <f>SUM(0)</f>
        <v>0</v>
      </c>
      <c r="F77" s="25">
        <f>SUM(F71:F76)</f>
        <v>0.96</v>
      </c>
      <c r="G77" s="260">
        <f>SUM(E77:F77)</f>
        <v>0.96</v>
      </c>
    </row>
    <row r="78" spans="1:7" s="43" customFormat="1" ht="26.25" customHeight="1">
      <c r="A78" s="313" t="s">
        <v>171</v>
      </c>
      <c r="B78" s="14"/>
      <c r="C78" s="14"/>
      <c r="D78" s="10"/>
      <c r="E78" s="10"/>
      <c r="F78" s="10"/>
      <c r="G78" s="257"/>
    </row>
    <row r="79" spans="1:7" s="43" customFormat="1" ht="26.25" customHeight="1">
      <c r="A79" s="258" t="s">
        <v>1026</v>
      </c>
      <c r="B79" s="14" t="s">
        <v>619</v>
      </c>
      <c r="C79" s="14" t="s">
        <v>619</v>
      </c>
      <c r="D79" s="10"/>
      <c r="E79" s="10">
        <v>0.78</v>
      </c>
      <c r="F79" s="10">
        <v>1.84</v>
      </c>
      <c r="G79" s="257"/>
    </row>
    <row r="80" spans="1:7" s="44" customFormat="1" ht="26.25" customHeight="1">
      <c r="A80" s="258" t="s">
        <v>1027</v>
      </c>
      <c r="B80" s="14" t="s">
        <v>1026</v>
      </c>
      <c r="C80" s="14" t="s">
        <v>1026</v>
      </c>
      <c r="D80" s="10"/>
      <c r="E80" s="10"/>
      <c r="F80" s="10">
        <v>0.52</v>
      </c>
      <c r="G80" s="257"/>
    </row>
    <row r="81" spans="1:7" s="43" customFormat="1" ht="26.25" customHeight="1">
      <c r="A81" s="259" t="s">
        <v>1174</v>
      </c>
      <c r="B81" s="6"/>
      <c r="C81" s="6"/>
      <c r="D81" s="8"/>
      <c r="E81" s="25">
        <f>SUM(E79)</f>
        <v>0.78</v>
      </c>
      <c r="F81" s="25">
        <f>SUM(F79:F80)</f>
        <v>2.3600000000000003</v>
      </c>
      <c r="G81" s="260">
        <f>SUM(E81:F81)</f>
        <v>3.1400000000000006</v>
      </c>
    </row>
    <row r="82" spans="1:7" s="43" customFormat="1" ht="26.25" customHeight="1">
      <c r="A82" s="313" t="s">
        <v>120</v>
      </c>
      <c r="B82" s="17"/>
      <c r="C82" s="17"/>
      <c r="D82" s="17"/>
      <c r="E82" s="17"/>
      <c r="F82" s="8"/>
      <c r="G82" s="330"/>
    </row>
    <row r="83" spans="1:7" s="43" customFormat="1" ht="26.25" customHeight="1">
      <c r="A83" s="258" t="s">
        <v>1201</v>
      </c>
      <c r="B83" s="14" t="s">
        <v>619</v>
      </c>
      <c r="C83" s="14" t="s">
        <v>1175</v>
      </c>
      <c r="D83" s="10"/>
      <c r="E83" s="10"/>
      <c r="F83" s="10">
        <v>0.82</v>
      </c>
      <c r="G83" s="257"/>
    </row>
    <row r="84" spans="1:7" s="43" customFormat="1" ht="26.25" customHeight="1">
      <c r="A84" s="258" t="s">
        <v>1029</v>
      </c>
      <c r="B84" s="14" t="s">
        <v>1201</v>
      </c>
      <c r="C84" s="14" t="s">
        <v>1392</v>
      </c>
      <c r="D84" s="10"/>
      <c r="E84" s="10"/>
      <c r="F84" s="10">
        <v>0.64</v>
      </c>
      <c r="G84" s="257"/>
    </row>
    <row r="85" spans="1:7" s="43" customFormat="1" ht="26.25" customHeight="1">
      <c r="A85" s="258" t="s">
        <v>1392</v>
      </c>
      <c r="B85" s="14" t="s">
        <v>1029</v>
      </c>
      <c r="C85" s="14" t="s">
        <v>1197</v>
      </c>
      <c r="D85" s="10"/>
      <c r="E85" s="10"/>
      <c r="F85" s="10">
        <v>0.68</v>
      </c>
      <c r="G85" s="257"/>
    </row>
    <row r="86" spans="1:7" s="43" customFormat="1" ht="26.25" customHeight="1">
      <c r="A86" s="258" t="s">
        <v>1028</v>
      </c>
      <c r="B86" s="14" t="s">
        <v>1201</v>
      </c>
      <c r="C86" s="14" t="s">
        <v>1392</v>
      </c>
      <c r="D86" s="10"/>
      <c r="E86" s="10"/>
      <c r="F86" s="10">
        <v>0.52</v>
      </c>
      <c r="G86" s="257"/>
    </row>
    <row r="87" spans="1:7" s="43" customFormat="1" ht="26.25" customHeight="1">
      <c r="A87" s="259" t="s">
        <v>1174</v>
      </c>
      <c r="B87" s="14"/>
      <c r="C87" s="14"/>
      <c r="D87" s="10"/>
      <c r="E87" s="31">
        <f>SUM(0)</f>
        <v>0</v>
      </c>
      <c r="F87" s="25">
        <f>SUM(F83:F86)</f>
        <v>2.66</v>
      </c>
      <c r="G87" s="260">
        <f>SUM(E87:F87)</f>
        <v>2.66</v>
      </c>
    </row>
    <row r="88" spans="1:7" s="43" customFormat="1" ht="26.25" customHeight="1">
      <c r="A88" s="313" t="s">
        <v>1314</v>
      </c>
      <c r="B88" s="36"/>
      <c r="C88" s="36"/>
      <c r="D88" s="34"/>
      <c r="E88" s="34"/>
      <c r="F88" s="10"/>
      <c r="G88" s="364"/>
    </row>
    <row r="89" spans="1:7" s="43" customFormat="1" ht="26.25" customHeight="1">
      <c r="A89" s="258" t="s">
        <v>337</v>
      </c>
      <c r="B89" s="14" t="s">
        <v>1392</v>
      </c>
      <c r="C89" s="14"/>
      <c r="D89" s="10"/>
      <c r="E89" s="10"/>
      <c r="F89" s="10">
        <v>0.36</v>
      </c>
      <c r="G89" s="257"/>
    </row>
    <row r="90" spans="1:7" s="43" customFormat="1" ht="26.25" customHeight="1">
      <c r="A90" s="259" t="s">
        <v>1174</v>
      </c>
      <c r="B90" s="6"/>
      <c r="C90" s="6"/>
      <c r="D90" s="8"/>
      <c r="E90" s="25">
        <f>SUM(0)</f>
        <v>0</v>
      </c>
      <c r="F90" s="25">
        <f>SUM(F89)</f>
        <v>0.36</v>
      </c>
      <c r="G90" s="260">
        <f>SUM(E90:F90)</f>
        <v>0.36</v>
      </c>
    </row>
    <row r="91" spans="1:7" s="43" customFormat="1" ht="26.25" customHeight="1">
      <c r="A91" s="313" t="s">
        <v>1209</v>
      </c>
      <c r="B91" s="14"/>
      <c r="C91" s="14"/>
      <c r="D91" s="10"/>
      <c r="E91" s="10"/>
      <c r="F91" s="8"/>
      <c r="G91" s="257"/>
    </row>
    <row r="92" spans="1:7" s="43" customFormat="1" ht="26.25" customHeight="1">
      <c r="A92" s="258" t="s">
        <v>623</v>
      </c>
      <c r="B92" s="14" t="s">
        <v>619</v>
      </c>
      <c r="C92" s="14" t="s">
        <v>1368</v>
      </c>
      <c r="D92" s="10"/>
      <c r="E92" s="10"/>
      <c r="F92" s="10">
        <v>0.02</v>
      </c>
      <c r="G92" s="257"/>
    </row>
    <row r="93" spans="1:7" s="43" customFormat="1" ht="26.25" customHeight="1">
      <c r="A93" s="258" t="s">
        <v>820</v>
      </c>
      <c r="B93" s="14" t="s">
        <v>1041</v>
      </c>
      <c r="C93" s="14" t="s">
        <v>1175</v>
      </c>
      <c r="D93" s="10"/>
      <c r="E93" s="10"/>
      <c r="F93" s="10">
        <v>1.42</v>
      </c>
      <c r="G93" s="257"/>
    </row>
    <row r="94" spans="1:7" s="43" customFormat="1" ht="26.25" customHeight="1">
      <c r="A94" s="258" t="s">
        <v>1037</v>
      </c>
      <c r="B94" s="14" t="s">
        <v>820</v>
      </c>
      <c r="C94" s="14" t="s">
        <v>515</v>
      </c>
      <c r="D94" s="10"/>
      <c r="E94" s="10"/>
      <c r="F94" s="10">
        <v>0.78</v>
      </c>
      <c r="G94" s="257"/>
    </row>
    <row r="95" spans="1:7" s="43" customFormat="1" ht="26.25" customHeight="1">
      <c r="A95" s="258" t="s">
        <v>515</v>
      </c>
      <c r="B95" s="14" t="s">
        <v>1037</v>
      </c>
      <c r="C95" s="14" t="s">
        <v>1032</v>
      </c>
      <c r="D95" s="10"/>
      <c r="E95" s="10"/>
      <c r="F95" s="10">
        <v>0.5</v>
      </c>
      <c r="G95" s="257"/>
    </row>
    <row r="96" spans="1:7" s="43" customFormat="1" ht="26.25" customHeight="1">
      <c r="A96" s="258" t="s">
        <v>1036</v>
      </c>
      <c r="B96" s="14" t="s">
        <v>820</v>
      </c>
      <c r="C96" s="14" t="s">
        <v>515</v>
      </c>
      <c r="D96" s="10"/>
      <c r="E96" s="10"/>
      <c r="F96" s="10">
        <v>0.78</v>
      </c>
      <c r="G96" s="257"/>
    </row>
    <row r="97" spans="1:7" s="43" customFormat="1" ht="26.25" customHeight="1">
      <c r="A97" s="258" t="s">
        <v>474</v>
      </c>
      <c r="B97" s="14" t="s">
        <v>1037</v>
      </c>
      <c r="C97" s="14" t="s">
        <v>1036</v>
      </c>
      <c r="D97" s="10"/>
      <c r="E97" s="10"/>
      <c r="F97" s="10">
        <v>0.06</v>
      </c>
      <c r="G97" s="257"/>
    </row>
    <row r="98" spans="1:7" s="43" customFormat="1" ht="26.25" customHeight="1">
      <c r="A98" s="258" t="s">
        <v>1035</v>
      </c>
      <c r="B98" s="14" t="s">
        <v>820</v>
      </c>
      <c r="C98" s="14" t="s">
        <v>1368</v>
      </c>
      <c r="D98" s="10"/>
      <c r="E98" s="10"/>
      <c r="F98" s="10">
        <v>1</v>
      </c>
      <c r="G98" s="257"/>
    </row>
    <row r="99" spans="1:7" s="43" customFormat="1" ht="26.25" customHeight="1">
      <c r="A99" s="258" t="s">
        <v>1032</v>
      </c>
      <c r="B99" s="14" t="s">
        <v>515</v>
      </c>
      <c r="C99" s="14" t="s">
        <v>1175</v>
      </c>
      <c r="D99" s="10"/>
      <c r="E99" s="10"/>
      <c r="F99" s="10">
        <v>0.74</v>
      </c>
      <c r="G99" s="257"/>
    </row>
    <row r="100" spans="1:7" s="43" customFormat="1" ht="26.25" customHeight="1">
      <c r="A100" s="258" t="s">
        <v>868</v>
      </c>
      <c r="B100" s="14" t="s">
        <v>1032</v>
      </c>
      <c r="C100" s="14" t="s">
        <v>1040</v>
      </c>
      <c r="D100" s="10"/>
      <c r="E100" s="10"/>
      <c r="F100" s="10">
        <v>0.2</v>
      </c>
      <c r="G100" s="257"/>
    </row>
    <row r="101" spans="1:7" s="44" customFormat="1" ht="26.25" customHeight="1">
      <c r="A101" s="258" t="s">
        <v>864</v>
      </c>
      <c r="B101" s="14" t="s">
        <v>1040</v>
      </c>
      <c r="C101" s="14" t="s">
        <v>1032</v>
      </c>
      <c r="D101" s="10"/>
      <c r="E101" s="10"/>
      <c r="F101" s="10">
        <v>0.18</v>
      </c>
      <c r="G101" s="257"/>
    </row>
    <row r="102" spans="1:7" s="43" customFormat="1" ht="26.25" customHeight="1">
      <c r="A102" s="258" t="s">
        <v>1038</v>
      </c>
      <c r="B102" s="14" t="s">
        <v>1175</v>
      </c>
      <c r="C102" s="14" t="s">
        <v>1039</v>
      </c>
      <c r="D102" s="10"/>
      <c r="E102" s="10"/>
      <c r="F102" s="10">
        <v>0.54</v>
      </c>
      <c r="G102" s="257"/>
    </row>
    <row r="103" spans="1:7" s="43" customFormat="1" ht="26.25" customHeight="1">
      <c r="A103" s="258" t="s">
        <v>1039</v>
      </c>
      <c r="B103" s="14" t="s">
        <v>1038</v>
      </c>
      <c r="C103" s="14" t="s">
        <v>1043</v>
      </c>
      <c r="D103" s="10"/>
      <c r="E103" s="10"/>
      <c r="F103" s="10">
        <v>0.52</v>
      </c>
      <c r="G103" s="257"/>
    </row>
    <row r="104" spans="1:7" s="43" customFormat="1" ht="26.25" customHeight="1">
      <c r="A104" s="258" t="s">
        <v>1040</v>
      </c>
      <c r="B104" s="14" t="s">
        <v>1175</v>
      </c>
      <c r="C104" s="14" t="s">
        <v>1368</v>
      </c>
      <c r="D104" s="10"/>
      <c r="E104" s="10"/>
      <c r="F104" s="10">
        <v>0.84</v>
      </c>
      <c r="G104" s="257"/>
    </row>
    <row r="105" spans="1:7" s="43" customFormat="1" ht="26.25" customHeight="1">
      <c r="A105" s="258" t="s">
        <v>1723</v>
      </c>
      <c r="B105" s="14" t="s">
        <v>1368</v>
      </c>
      <c r="C105" s="14" t="s">
        <v>1197</v>
      </c>
      <c r="D105" s="40"/>
      <c r="E105" s="10"/>
      <c r="F105" s="40"/>
      <c r="G105" s="257"/>
    </row>
    <row r="106" spans="1:7" s="44" customFormat="1" ht="26.25" customHeight="1">
      <c r="A106" s="258" t="s">
        <v>1031</v>
      </c>
      <c r="B106" s="14" t="s">
        <v>1039</v>
      </c>
      <c r="C106" s="14" t="s">
        <v>1175</v>
      </c>
      <c r="D106" s="10"/>
      <c r="E106" s="10"/>
      <c r="F106" s="10">
        <v>0.6</v>
      </c>
      <c r="G106" s="257"/>
    </row>
    <row r="107" spans="1:7" s="43" customFormat="1" ht="26.25" customHeight="1">
      <c r="A107" s="258" t="s">
        <v>1032</v>
      </c>
      <c r="B107" s="14" t="s">
        <v>820</v>
      </c>
      <c r="C107" s="14" t="s">
        <v>810</v>
      </c>
      <c r="D107" s="10"/>
      <c r="E107" s="10"/>
      <c r="F107" s="10">
        <v>0.16</v>
      </c>
      <c r="G107" s="257"/>
    </row>
    <row r="108" spans="1:7" s="43" customFormat="1" ht="26.25" customHeight="1">
      <c r="A108" s="258" t="s">
        <v>1031</v>
      </c>
      <c r="B108" s="14" t="s">
        <v>820</v>
      </c>
      <c r="C108" s="14" t="s">
        <v>810</v>
      </c>
      <c r="D108" s="10"/>
      <c r="E108" s="10"/>
      <c r="F108" s="10">
        <v>0.16</v>
      </c>
      <c r="G108" s="257"/>
    </row>
    <row r="109" spans="1:7" s="43" customFormat="1" ht="26.25" customHeight="1">
      <c r="A109" s="258" t="s">
        <v>810</v>
      </c>
      <c r="B109" s="14" t="s">
        <v>1032</v>
      </c>
      <c r="C109" s="14" t="s">
        <v>1031</v>
      </c>
      <c r="D109" s="10"/>
      <c r="E109" s="10"/>
      <c r="F109" s="10">
        <v>0.3</v>
      </c>
      <c r="G109" s="257"/>
    </row>
    <row r="110" spans="1:7" s="43" customFormat="1" ht="26.25" customHeight="1">
      <c r="A110" s="258" t="s">
        <v>1034</v>
      </c>
      <c r="B110" s="14" t="s">
        <v>820</v>
      </c>
      <c r="C110" s="14" t="s">
        <v>515</v>
      </c>
      <c r="D110" s="10"/>
      <c r="E110" s="10"/>
      <c r="F110" s="10">
        <v>0.8</v>
      </c>
      <c r="G110" s="257"/>
    </row>
    <row r="111" spans="1:7" s="43" customFormat="1" ht="26.25" customHeight="1">
      <c r="A111" s="258" t="s">
        <v>1030</v>
      </c>
      <c r="B111" s="14" t="s">
        <v>619</v>
      </c>
      <c r="C111" s="14" t="s">
        <v>619</v>
      </c>
      <c r="D111" s="10"/>
      <c r="E111" s="10"/>
      <c r="F111" s="10">
        <v>0.46</v>
      </c>
      <c r="G111" s="257"/>
    </row>
    <row r="112" spans="1:7" s="43" customFormat="1" ht="26.25" customHeight="1">
      <c r="A112" s="259" t="s">
        <v>1174</v>
      </c>
      <c r="B112" s="14"/>
      <c r="C112" s="14"/>
      <c r="D112" s="10"/>
      <c r="E112" s="31">
        <f>SUM(0)</f>
        <v>0</v>
      </c>
      <c r="F112" s="25">
        <f>SUM(F92,F93,F94,F95,F96,F97,F98,F99,F100,F101,F102,F103,F104,F105,F106,F107,F108,F109,F110,F111)</f>
        <v>10.060000000000002</v>
      </c>
      <c r="G112" s="260">
        <f>SUM(E112:F112)</f>
        <v>10.060000000000002</v>
      </c>
    </row>
    <row r="113" spans="1:7" s="43" customFormat="1" ht="26.25" customHeight="1">
      <c r="A113" s="365" t="s">
        <v>1311</v>
      </c>
      <c r="B113" s="14"/>
      <c r="C113" s="14"/>
      <c r="D113" s="10"/>
      <c r="E113" s="10"/>
      <c r="F113" s="8"/>
      <c r="G113" s="257"/>
    </row>
    <row r="114" spans="1:7" s="43" customFormat="1" ht="26.25" customHeight="1">
      <c r="A114" s="258" t="s">
        <v>1686</v>
      </c>
      <c r="B114" s="14" t="s">
        <v>619</v>
      </c>
      <c r="C114" s="14" t="s">
        <v>1312</v>
      </c>
      <c r="D114" s="10"/>
      <c r="E114" s="10">
        <v>0.04</v>
      </c>
      <c r="F114" s="10">
        <v>0.006</v>
      </c>
      <c r="G114" s="257"/>
    </row>
    <row r="115" spans="1:7" s="43" customFormat="1" ht="26.25" customHeight="1">
      <c r="A115" s="258" t="s">
        <v>1312</v>
      </c>
      <c r="B115" s="14" t="s">
        <v>812</v>
      </c>
      <c r="C115" s="14" t="s">
        <v>1487</v>
      </c>
      <c r="D115" s="10"/>
      <c r="E115" s="10"/>
      <c r="F115" s="10">
        <v>0.02</v>
      </c>
      <c r="G115" s="257"/>
    </row>
    <row r="116" spans="1:7" s="43" customFormat="1" ht="26.25" customHeight="1">
      <c r="A116" s="258" t="s">
        <v>1487</v>
      </c>
      <c r="B116" s="14" t="s">
        <v>1312</v>
      </c>
      <c r="C116" s="14" t="s">
        <v>442</v>
      </c>
      <c r="D116" s="10"/>
      <c r="E116" s="10"/>
      <c r="F116" s="10">
        <v>0.24</v>
      </c>
      <c r="G116" s="257"/>
    </row>
    <row r="117" spans="1:7" s="43" customFormat="1" ht="26.25" customHeight="1">
      <c r="A117" s="258" t="s">
        <v>442</v>
      </c>
      <c r="B117" s="14" t="s">
        <v>800</v>
      </c>
      <c r="C117" s="14" t="s">
        <v>812</v>
      </c>
      <c r="D117" s="10"/>
      <c r="E117" s="10"/>
      <c r="F117" s="10">
        <v>0.24</v>
      </c>
      <c r="G117" s="257"/>
    </row>
    <row r="118" spans="1:7" s="43" customFormat="1" ht="26.25" customHeight="1">
      <c r="A118" s="258" t="s">
        <v>800</v>
      </c>
      <c r="B118" s="14" t="s">
        <v>442</v>
      </c>
      <c r="C118" s="14" t="s">
        <v>1071</v>
      </c>
      <c r="D118" s="10"/>
      <c r="E118" s="10"/>
      <c r="F118" s="10">
        <v>0.12</v>
      </c>
      <c r="G118" s="257"/>
    </row>
    <row r="119" spans="1:7" s="43" customFormat="1" ht="26.25" customHeight="1">
      <c r="A119" s="258" t="s">
        <v>1071</v>
      </c>
      <c r="B119" s="14" t="s">
        <v>800</v>
      </c>
      <c r="C119" s="14" t="s">
        <v>1487</v>
      </c>
      <c r="D119" s="10"/>
      <c r="E119" s="10"/>
      <c r="F119" s="10">
        <v>0.04</v>
      </c>
      <c r="G119" s="257"/>
    </row>
    <row r="120" spans="1:7" s="43" customFormat="1" ht="26.25" customHeight="1">
      <c r="A120" s="258" t="s">
        <v>812</v>
      </c>
      <c r="B120" s="14" t="s">
        <v>442</v>
      </c>
      <c r="C120" s="14" t="s">
        <v>1312</v>
      </c>
      <c r="D120" s="10"/>
      <c r="E120" s="10"/>
      <c r="F120" s="10">
        <v>0.24</v>
      </c>
      <c r="G120" s="257"/>
    </row>
    <row r="121" spans="1:7" s="43" customFormat="1" ht="26.25" customHeight="1">
      <c r="A121" s="258" t="s">
        <v>1313</v>
      </c>
      <c r="B121" s="14" t="s">
        <v>812</v>
      </c>
      <c r="C121" s="14" t="s">
        <v>812</v>
      </c>
      <c r="D121" s="10"/>
      <c r="E121" s="10"/>
      <c r="F121" s="10">
        <v>0.24</v>
      </c>
      <c r="G121" s="257"/>
    </row>
    <row r="122" spans="1:7" s="43" customFormat="1" ht="26.25" customHeight="1">
      <c r="A122" s="259" t="s">
        <v>1174</v>
      </c>
      <c r="B122" s="6"/>
      <c r="C122" s="6"/>
      <c r="D122" s="8"/>
      <c r="E122" s="25">
        <f>SUM(E114)</f>
        <v>0.04</v>
      </c>
      <c r="F122" s="25">
        <f>SUM(F114:F121)</f>
        <v>1.146</v>
      </c>
      <c r="G122" s="260">
        <f>SUM(E122:F122)</f>
        <v>1.186</v>
      </c>
    </row>
    <row r="123" spans="1:7" s="43" customFormat="1" ht="26.25" customHeight="1">
      <c r="A123" s="313" t="s">
        <v>1211</v>
      </c>
      <c r="B123" s="6"/>
      <c r="C123" s="6"/>
      <c r="D123" s="8"/>
      <c r="E123" s="8"/>
      <c r="F123" s="8"/>
      <c r="G123" s="329"/>
    </row>
    <row r="124" spans="1:7" s="43" customFormat="1" ht="26.25" customHeight="1">
      <c r="A124" s="258" t="s">
        <v>1058</v>
      </c>
      <c r="B124" s="14" t="s">
        <v>1181</v>
      </c>
      <c r="C124" s="14" t="s">
        <v>1054</v>
      </c>
      <c r="D124" s="10"/>
      <c r="E124" s="10"/>
      <c r="F124" s="10">
        <v>0.2</v>
      </c>
      <c r="G124" s="257"/>
    </row>
    <row r="125" spans="1:7" s="43" customFormat="1" ht="26.25" customHeight="1">
      <c r="A125" s="258" t="s">
        <v>1059</v>
      </c>
      <c r="B125" s="14" t="s">
        <v>1058</v>
      </c>
      <c r="C125" s="14" t="s">
        <v>1173</v>
      </c>
      <c r="D125" s="10"/>
      <c r="E125" s="10"/>
      <c r="F125" s="10">
        <v>0.16</v>
      </c>
      <c r="G125" s="257"/>
    </row>
    <row r="126" spans="1:7" s="43" customFormat="1" ht="26.25" customHeight="1">
      <c r="A126" s="258" t="s">
        <v>1054</v>
      </c>
      <c r="B126" s="14" t="s">
        <v>1197</v>
      </c>
      <c r="C126" s="14" t="s">
        <v>1197</v>
      </c>
      <c r="D126" s="10"/>
      <c r="E126" s="10"/>
      <c r="F126" s="10">
        <v>0.18</v>
      </c>
      <c r="G126" s="257"/>
    </row>
    <row r="127" spans="1:7" s="43" customFormat="1" ht="26.25" customHeight="1">
      <c r="A127" s="258" t="s">
        <v>1057</v>
      </c>
      <c r="B127" s="14" t="s">
        <v>1181</v>
      </c>
      <c r="C127" s="14" t="s">
        <v>1173</v>
      </c>
      <c r="D127" s="10"/>
      <c r="E127" s="10"/>
      <c r="F127" s="10">
        <v>0.08</v>
      </c>
      <c r="G127" s="257"/>
    </row>
    <row r="128" spans="1:7" s="43" customFormat="1" ht="26.25" customHeight="1">
      <c r="A128" s="258" t="s">
        <v>453</v>
      </c>
      <c r="B128" s="14" t="s">
        <v>1181</v>
      </c>
      <c r="C128" s="14" t="s">
        <v>384</v>
      </c>
      <c r="D128" s="10"/>
      <c r="E128" s="10"/>
      <c r="F128" s="10">
        <v>1.02</v>
      </c>
      <c r="G128" s="257"/>
    </row>
    <row r="129" spans="1:7" s="43" customFormat="1" ht="26.25" customHeight="1">
      <c r="A129" s="258" t="s">
        <v>1025</v>
      </c>
      <c r="B129" s="14" t="s">
        <v>335</v>
      </c>
      <c r="C129" s="14" t="s">
        <v>1066</v>
      </c>
      <c r="D129" s="10"/>
      <c r="E129" s="10"/>
      <c r="F129" s="10">
        <v>0.18</v>
      </c>
      <c r="G129" s="257"/>
    </row>
    <row r="130" spans="1:7" s="44" customFormat="1" ht="26.25" customHeight="1">
      <c r="A130" s="258" t="s">
        <v>1049</v>
      </c>
      <c r="B130" s="14" t="s">
        <v>1175</v>
      </c>
      <c r="C130" s="14" t="s">
        <v>1009</v>
      </c>
      <c r="D130" s="10"/>
      <c r="E130" s="10"/>
      <c r="F130" s="10">
        <v>0.5</v>
      </c>
      <c r="G130" s="257"/>
    </row>
    <row r="131" spans="1:7" s="43" customFormat="1" ht="26.25" customHeight="1">
      <c r="A131" s="258" t="s">
        <v>1064</v>
      </c>
      <c r="B131" s="14" t="s">
        <v>453</v>
      </c>
      <c r="C131" s="14" t="s">
        <v>1175</v>
      </c>
      <c r="D131" s="10"/>
      <c r="E131" s="10"/>
      <c r="F131" s="10">
        <v>0.28</v>
      </c>
      <c r="G131" s="257"/>
    </row>
    <row r="132" spans="1:7" s="43" customFormat="1" ht="26.25" customHeight="1">
      <c r="A132" s="258" t="s">
        <v>1058</v>
      </c>
      <c r="B132" s="14" t="s">
        <v>384</v>
      </c>
      <c r="C132" s="14" t="s">
        <v>1062</v>
      </c>
      <c r="D132" s="10"/>
      <c r="E132" s="10"/>
      <c r="F132" s="10">
        <v>0.24</v>
      </c>
      <c r="G132" s="257"/>
    </row>
    <row r="133" spans="1:7" s="43" customFormat="1" ht="26.25" customHeight="1">
      <c r="A133" s="258" t="s">
        <v>1062</v>
      </c>
      <c r="B133" s="14" t="s">
        <v>1058</v>
      </c>
      <c r="C133" s="14" t="s">
        <v>1063</v>
      </c>
      <c r="D133" s="10"/>
      <c r="E133" s="10"/>
      <c r="F133" s="10">
        <v>0.08</v>
      </c>
      <c r="G133" s="257"/>
    </row>
    <row r="134" spans="1:7" s="43" customFormat="1" ht="26.25" customHeight="1">
      <c r="A134" s="258" t="s">
        <v>1063</v>
      </c>
      <c r="B134" s="14" t="s">
        <v>1173</v>
      </c>
      <c r="C134" s="14" t="s">
        <v>1050</v>
      </c>
      <c r="D134" s="10"/>
      <c r="E134" s="10"/>
      <c r="F134" s="10">
        <v>0.32</v>
      </c>
      <c r="G134" s="257"/>
    </row>
    <row r="135" spans="1:7" s="43" customFormat="1" ht="26.25" customHeight="1">
      <c r="A135" s="258" t="s">
        <v>1050</v>
      </c>
      <c r="B135" s="14" t="s">
        <v>1175</v>
      </c>
      <c r="C135" s="14" t="s">
        <v>1197</v>
      </c>
      <c r="D135" s="10"/>
      <c r="E135" s="10"/>
      <c r="F135" s="10">
        <v>0.24</v>
      </c>
      <c r="G135" s="257"/>
    </row>
    <row r="136" spans="1:7" s="43" customFormat="1" ht="26.25" customHeight="1">
      <c r="A136" s="258" t="s">
        <v>1063</v>
      </c>
      <c r="B136" s="14" t="s">
        <v>1050</v>
      </c>
      <c r="C136" s="14" t="s">
        <v>1173</v>
      </c>
      <c r="D136" s="10"/>
      <c r="E136" s="10"/>
      <c r="F136" s="10">
        <v>0.14</v>
      </c>
      <c r="G136" s="257"/>
    </row>
    <row r="137" spans="1:7" s="43" customFormat="1" ht="26.25" customHeight="1">
      <c r="A137" s="258" t="s">
        <v>549</v>
      </c>
      <c r="B137" s="14" t="s">
        <v>1050</v>
      </c>
      <c r="C137" s="14" t="s">
        <v>1173</v>
      </c>
      <c r="D137" s="10"/>
      <c r="E137" s="10"/>
      <c r="F137" s="10">
        <v>0.04</v>
      </c>
      <c r="G137" s="257"/>
    </row>
    <row r="138" spans="1:7" s="43" customFormat="1" ht="26.25" customHeight="1">
      <c r="A138" s="258" t="s">
        <v>1062</v>
      </c>
      <c r="B138" s="14" t="s">
        <v>1058</v>
      </c>
      <c r="C138" s="14" t="s">
        <v>1173</v>
      </c>
      <c r="D138" s="10"/>
      <c r="E138" s="10"/>
      <c r="F138" s="10">
        <v>0.08</v>
      </c>
      <c r="G138" s="257"/>
    </row>
    <row r="139" spans="1:7" s="43" customFormat="1" ht="26.25" customHeight="1">
      <c r="A139" s="258" t="s">
        <v>1061</v>
      </c>
      <c r="B139" s="14" t="s">
        <v>1058</v>
      </c>
      <c r="C139" s="14" t="s">
        <v>1173</v>
      </c>
      <c r="D139" s="10"/>
      <c r="E139" s="10"/>
      <c r="F139" s="10">
        <v>0.08</v>
      </c>
      <c r="G139" s="257"/>
    </row>
    <row r="140" spans="1:7" s="43" customFormat="1" ht="26.25" customHeight="1">
      <c r="A140" s="258" t="s">
        <v>1060</v>
      </c>
      <c r="B140" s="14" t="s">
        <v>1058</v>
      </c>
      <c r="C140" s="14" t="s">
        <v>1173</v>
      </c>
      <c r="D140" s="10"/>
      <c r="E140" s="10"/>
      <c r="F140" s="10">
        <v>0.08</v>
      </c>
      <c r="G140" s="257"/>
    </row>
    <row r="141" spans="1:7" s="43" customFormat="1" ht="26.25" customHeight="1">
      <c r="A141" s="258" t="s">
        <v>334</v>
      </c>
      <c r="B141" s="14" t="s">
        <v>1009</v>
      </c>
      <c r="C141" s="14" t="s">
        <v>1173</v>
      </c>
      <c r="D141" s="10"/>
      <c r="E141" s="10"/>
      <c r="F141" s="10">
        <v>0.08</v>
      </c>
      <c r="G141" s="257"/>
    </row>
    <row r="142" spans="1:7" s="43" customFormat="1" ht="26.25" customHeight="1">
      <c r="A142" s="258" t="s">
        <v>1065</v>
      </c>
      <c r="B142" s="14" t="s">
        <v>1048</v>
      </c>
      <c r="C142" s="14" t="s">
        <v>1173</v>
      </c>
      <c r="D142" s="10"/>
      <c r="E142" s="10"/>
      <c r="F142" s="10">
        <v>0.16</v>
      </c>
      <c r="G142" s="257"/>
    </row>
    <row r="143" spans="1:7" s="43" customFormat="1" ht="26.25" customHeight="1">
      <c r="A143" s="258" t="s">
        <v>337</v>
      </c>
      <c r="B143" s="14" t="s">
        <v>1340</v>
      </c>
      <c r="C143" s="14" t="s">
        <v>1173</v>
      </c>
      <c r="D143" s="10"/>
      <c r="E143" s="10"/>
      <c r="F143" s="10">
        <v>0.26</v>
      </c>
      <c r="G143" s="257"/>
    </row>
    <row r="144" spans="1:7" s="44" customFormat="1" ht="26.25" customHeight="1">
      <c r="A144" s="339" t="s">
        <v>1675</v>
      </c>
      <c r="B144" s="33" t="s">
        <v>477</v>
      </c>
      <c r="C144" s="33" t="s">
        <v>1674</v>
      </c>
      <c r="D144" s="40"/>
      <c r="E144" s="40"/>
      <c r="F144" s="40">
        <v>0.12</v>
      </c>
      <c r="G144" s="257"/>
    </row>
    <row r="145" spans="1:7" s="43" customFormat="1" ht="26.25" customHeight="1">
      <c r="A145" s="339" t="s">
        <v>383</v>
      </c>
      <c r="B145" s="33" t="s">
        <v>333</v>
      </c>
      <c r="C145" s="33" t="s">
        <v>1197</v>
      </c>
      <c r="D145" s="40"/>
      <c r="E145" s="40"/>
      <c r="F145" s="40">
        <v>0.28</v>
      </c>
      <c r="G145" s="257"/>
    </row>
    <row r="146" spans="1:7" s="43" customFormat="1" ht="26.25" customHeight="1">
      <c r="A146" s="339" t="s">
        <v>381</v>
      </c>
      <c r="B146" s="33" t="s">
        <v>333</v>
      </c>
      <c r="C146" s="33" t="s">
        <v>1197</v>
      </c>
      <c r="D146" s="40"/>
      <c r="E146" s="40"/>
      <c r="F146" s="40">
        <v>0.3</v>
      </c>
      <c r="G146" s="257"/>
    </row>
    <row r="147" spans="1:7" s="43" customFormat="1" ht="26.25" customHeight="1">
      <c r="A147" s="258" t="s">
        <v>1013</v>
      </c>
      <c r="B147" s="14" t="s">
        <v>1173</v>
      </c>
      <c r="C147" s="14" t="s">
        <v>1173</v>
      </c>
      <c r="D147" s="10"/>
      <c r="E147" s="10"/>
      <c r="F147" s="10">
        <v>0.18</v>
      </c>
      <c r="G147" s="257"/>
    </row>
    <row r="148" spans="1:7" s="44" customFormat="1" ht="26.25" customHeight="1">
      <c r="A148" s="259" t="s">
        <v>1174</v>
      </c>
      <c r="B148" s="14"/>
      <c r="C148" s="14"/>
      <c r="D148" s="10"/>
      <c r="E148" s="31">
        <f>SUM(0)</f>
        <v>0</v>
      </c>
      <c r="F148" s="25">
        <f>SUM(F124:F147)</f>
        <v>5.28</v>
      </c>
      <c r="G148" s="260">
        <f>SUM(E148:F148)</f>
        <v>5.28</v>
      </c>
    </row>
    <row r="149" spans="1:7" s="43" customFormat="1" ht="26.25" customHeight="1">
      <c r="A149" s="313" t="s">
        <v>121</v>
      </c>
      <c r="B149" s="14"/>
      <c r="C149" s="14"/>
      <c r="D149" s="10"/>
      <c r="E149" s="10"/>
      <c r="F149" s="10"/>
      <c r="G149" s="257"/>
    </row>
    <row r="150" spans="1:7" s="43" customFormat="1" ht="26.25" customHeight="1">
      <c r="A150" s="258" t="s">
        <v>453</v>
      </c>
      <c r="B150" s="14" t="s">
        <v>384</v>
      </c>
      <c r="C150" s="14" t="s">
        <v>383</v>
      </c>
      <c r="D150" s="10"/>
      <c r="E150" s="10"/>
      <c r="F150" s="10">
        <v>0.26</v>
      </c>
      <c r="G150" s="257"/>
    </row>
    <row r="151" spans="1:7" s="43" customFormat="1" ht="26.25" customHeight="1">
      <c r="A151" s="258" t="s">
        <v>379</v>
      </c>
      <c r="B151" s="14" t="s">
        <v>1057</v>
      </c>
      <c r="C151" s="14" t="s">
        <v>1057</v>
      </c>
      <c r="D151" s="10"/>
      <c r="E151" s="10"/>
      <c r="F151" s="10">
        <v>0.08</v>
      </c>
      <c r="G151" s="257"/>
    </row>
    <row r="152" spans="1:7" s="43" customFormat="1" ht="26.25" customHeight="1">
      <c r="A152" s="258" t="s">
        <v>1057</v>
      </c>
      <c r="B152" s="14" t="s">
        <v>379</v>
      </c>
      <c r="C152" s="14" t="s">
        <v>383</v>
      </c>
      <c r="D152" s="10"/>
      <c r="E152" s="10"/>
      <c r="F152" s="10">
        <v>0.14</v>
      </c>
      <c r="G152" s="257"/>
    </row>
    <row r="153" spans="1:7" s="43" customFormat="1" ht="26.25" customHeight="1">
      <c r="A153" s="258" t="s">
        <v>383</v>
      </c>
      <c r="B153" s="14" t="s">
        <v>1009</v>
      </c>
      <c r="C153" s="14" t="s">
        <v>453</v>
      </c>
      <c r="D153" s="10"/>
      <c r="E153" s="10"/>
      <c r="F153" s="10">
        <v>0.34</v>
      </c>
      <c r="G153" s="257"/>
    </row>
    <row r="154" spans="1:7" s="43" customFormat="1" ht="26.25" customHeight="1">
      <c r="A154" s="259" t="s">
        <v>1174</v>
      </c>
      <c r="B154" s="6"/>
      <c r="C154" s="6"/>
      <c r="D154" s="8"/>
      <c r="E154" s="25">
        <f>SUM(0)</f>
        <v>0</v>
      </c>
      <c r="F154" s="25">
        <f>SUM(F150:F153)</f>
        <v>0.8200000000000001</v>
      </c>
      <c r="G154" s="260">
        <f>SUM(E154:F154)</f>
        <v>0.8200000000000001</v>
      </c>
    </row>
    <row r="155" spans="1:7" s="43" customFormat="1" ht="26.25" customHeight="1">
      <c r="A155" s="313" t="s">
        <v>122</v>
      </c>
      <c r="B155" s="14"/>
      <c r="C155" s="14"/>
      <c r="D155" s="10"/>
      <c r="E155" s="10"/>
      <c r="F155" s="10"/>
      <c r="G155" s="257"/>
    </row>
    <row r="156" spans="1:7" s="43" customFormat="1" ht="26.25" customHeight="1">
      <c r="A156" s="258" t="s">
        <v>594</v>
      </c>
      <c r="B156" s="14" t="s">
        <v>1067</v>
      </c>
      <c r="C156" s="14" t="s">
        <v>1340</v>
      </c>
      <c r="D156" s="10"/>
      <c r="E156" s="10"/>
      <c r="F156" s="10">
        <v>0.24</v>
      </c>
      <c r="G156" s="257"/>
    </row>
    <row r="157" spans="1:7" s="43" customFormat="1" ht="26.25" customHeight="1">
      <c r="A157" s="258" t="s">
        <v>1067</v>
      </c>
      <c r="B157" s="14" t="s">
        <v>384</v>
      </c>
      <c r="C157" s="14" t="s">
        <v>594</v>
      </c>
      <c r="D157" s="10"/>
      <c r="E157" s="10"/>
      <c r="F157" s="10">
        <v>0.2</v>
      </c>
      <c r="G157" s="257"/>
    </row>
    <row r="158" spans="1:7" s="43" customFormat="1" ht="26.25" customHeight="1">
      <c r="A158" s="258" t="s">
        <v>383</v>
      </c>
      <c r="B158" s="14" t="s">
        <v>1067</v>
      </c>
      <c r="C158" s="14" t="s">
        <v>795</v>
      </c>
      <c r="D158" s="10"/>
      <c r="E158" s="10"/>
      <c r="F158" s="10">
        <v>0.08</v>
      </c>
      <c r="G158" s="257"/>
    </row>
    <row r="159" spans="1:7" s="43" customFormat="1" ht="26.25" customHeight="1">
      <c r="A159" s="258" t="s">
        <v>795</v>
      </c>
      <c r="B159" s="14" t="s">
        <v>383</v>
      </c>
      <c r="C159" s="14" t="s">
        <v>1173</v>
      </c>
      <c r="D159" s="10"/>
      <c r="E159" s="10"/>
      <c r="F159" s="10">
        <v>0.1</v>
      </c>
      <c r="G159" s="257"/>
    </row>
    <row r="160" spans="1:7" s="45" customFormat="1" ht="26.25" customHeight="1">
      <c r="A160" s="258" t="s">
        <v>1068</v>
      </c>
      <c r="B160" s="14" t="s">
        <v>384</v>
      </c>
      <c r="C160" s="14" t="s">
        <v>1175</v>
      </c>
      <c r="D160" s="10"/>
      <c r="E160" s="10"/>
      <c r="F160" s="10">
        <v>0.24</v>
      </c>
      <c r="G160" s="257"/>
    </row>
    <row r="161" spans="1:7" s="43" customFormat="1" ht="26.25" customHeight="1">
      <c r="A161" s="258" t="s">
        <v>1050</v>
      </c>
      <c r="B161" s="14" t="s">
        <v>795</v>
      </c>
      <c r="C161" s="14" t="s">
        <v>1173</v>
      </c>
      <c r="D161" s="10"/>
      <c r="E161" s="10"/>
      <c r="F161" s="10">
        <v>0.06</v>
      </c>
      <c r="G161" s="257"/>
    </row>
    <row r="162" spans="1:14" s="43" customFormat="1" ht="26.25" customHeight="1">
      <c r="A162" s="258" t="s">
        <v>795</v>
      </c>
      <c r="B162" s="14" t="s">
        <v>384</v>
      </c>
      <c r="C162" s="14" t="s">
        <v>320</v>
      </c>
      <c r="D162" s="10"/>
      <c r="E162" s="10"/>
      <c r="F162" s="10">
        <v>0.48</v>
      </c>
      <c r="G162" s="257"/>
      <c r="N162" s="43">
        <v>0.25</v>
      </c>
    </row>
    <row r="163" spans="1:7" s="43" customFormat="1" ht="26.25" customHeight="1">
      <c r="A163" s="259" t="s">
        <v>1174</v>
      </c>
      <c r="B163" s="14"/>
      <c r="C163" s="14"/>
      <c r="D163" s="10"/>
      <c r="E163" s="31">
        <f>SUM(0)</f>
        <v>0</v>
      </c>
      <c r="F163" s="25">
        <f>SUM(F156:F162)</f>
        <v>1.4</v>
      </c>
      <c r="G163" s="260">
        <f>SUM(E163:F163)</f>
        <v>1.4</v>
      </c>
    </row>
    <row r="164" spans="1:7" s="43" customFormat="1" ht="26.25" customHeight="1">
      <c r="A164" s="313" t="s">
        <v>1210</v>
      </c>
      <c r="B164" s="14"/>
      <c r="C164" s="14"/>
      <c r="D164" s="10"/>
      <c r="E164" s="10"/>
      <c r="F164" s="8"/>
      <c r="G164" s="257"/>
    </row>
    <row r="165" spans="1:7" s="43" customFormat="1" ht="26.25" customHeight="1">
      <c r="A165" s="258" t="s">
        <v>458</v>
      </c>
      <c r="B165" s="14" t="s">
        <v>619</v>
      </c>
      <c r="C165" s="14" t="s">
        <v>1173</v>
      </c>
      <c r="D165" s="10"/>
      <c r="E165" s="10"/>
      <c r="F165" s="10">
        <v>1.4</v>
      </c>
      <c r="G165" s="257"/>
    </row>
    <row r="166" spans="1:7" s="43" customFormat="1" ht="26.25" customHeight="1">
      <c r="A166" s="258" t="s">
        <v>1054</v>
      </c>
      <c r="B166" s="14" t="s">
        <v>458</v>
      </c>
      <c r="C166" s="14" t="s">
        <v>1173</v>
      </c>
      <c r="D166" s="10"/>
      <c r="E166" s="10">
        <v>0.14</v>
      </c>
      <c r="F166" s="10">
        <v>0.2</v>
      </c>
      <c r="G166" s="257"/>
    </row>
    <row r="167" spans="1:7" s="43" customFormat="1" ht="26.25" customHeight="1">
      <c r="A167" s="258" t="s">
        <v>1025</v>
      </c>
      <c r="B167" s="14" t="s">
        <v>1173</v>
      </c>
      <c r="C167" s="14" t="s">
        <v>1173</v>
      </c>
      <c r="D167" s="10"/>
      <c r="E167" s="10"/>
      <c r="F167" s="10">
        <v>0.46</v>
      </c>
      <c r="G167" s="257"/>
    </row>
    <row r="168" spans="1:7" s="43" customFormat="1" ht="26.25" customHeight="1">
      <c r="A168" s="258" t="s">
        <v>1434</v>
      </c>
      <c r="B168" s="14" t="s">
        <v>1175</v>
      </c>
      <c r="C168" s="14" t="s">
        <v>1173</v>
      </c>
      <c r="D168" s="10"/>
      <c r="E168" s="10"/>
      <c r="F168" s="10">
        <v>0.5</v>
      </c>
      <c r="G168" s="257"/>
    </row>
    <row r="169" spans="1:7" s="44" customFormat="1" ht="26.25" customHeight="1">
      <c r="A169" s="258" t="s">
        <v>1053</v>
      </c>
      <c r="B169" s="14" t="s">
        <v>1434</v>
      </c>
      <c r="C169" s="14" t="s">
        <v>1173</v>
      </c>
      <c r="D169" s="10"/>
      <c r="E169" s="10"/>
      <c r="F169" s="10">
        <v>0.1</v>
      </c>
      <c r="G169" s="257"/>
    </row>
    <row r="170" spans="1:7" s="43" customFormat="1" ht="26.25" customHeight="1">
      <c r="A170" s="258" t="s">
        <v>804</v>
      </c>
      <c r="B170" s="14" t="s">
        <v>1434</v>
      </c>
      <c r="C170" s="14" t="s">
        <v>1173</v>
      </c>
      <c r="D170" s="10"/>
      <c r="E170" s="10"/>
      <c r="F170" s="10">
        <v>0.12</v>
      </c>
      <c r="G170" s="257"/>
    </row>
    <row r="171" spans="1:7" s="43" customFormat="1" ht="26.25" customHeight="1">
      <c r="A171" s="258" t="s">
        <v>1050</v>
      </c>
      <c r="B171" s="14" t="s">
        <v>793</v>
      </c>
      <c r="C171" s="14" t="s">
        <v>812</v>
      </c>
      <c r="D171" s="10"/>
      <c r="E171" s="10"/>
      <c r="F171" s="10">
        <v>0.36</v>
      </c>
      <c r="G171" s="257"/>
    </row>
    <row r="172" spans="1:7" s="43" customFormat="1" ht="26.25" customHeight="1">
      <c r="A172" s="258" t="s">
        <v>799</v>
      </c>
      <c r="B172" s="14" t="s">
        <v>458</v>
      </c>
      <c r="C172" s="14" t="s">
        <v>1173</v>
      </c>
      <c r="D172" s="10"/>
      <c r="E172" s="10"/>
      <c r="F172" s="10">
        <v>0.16</v>
      </c>
      <c r="G172" s="257"/>
    </row>
    <row r="173" spans="1:7" s="43" customFormat="1" ht="26.25" customHeight="1">
      <c r="A173" s="258" t="s">
        <v>1052</v>
      </c>
      <c r="B173" s="14" t="s">
        <v>458</v>
      </c>
      <c r="C173" s="14" t="s">
        <v>1173</v>
      </c>
      <c r="D173" s="10"/>
      <c r="E173" s="10"/>
      <c r="F173" s="10">
        <v>0.26</v>
      </c>
      <c r="G173" s="257"/>
    </row>
    <row r="174" spans="1:7" s="43" customFormat="1" ht="26.25" customHeight="1">
      <c r="A174" s="258" t="s">
        <v>812</v>
      </c>
      <c r="B174" s="14" t="s">
        <v>1029</v>
      </c>
      <c r="C174" s="14" t="s">
        <v>1051</v>
      </c>
      <c r="D174" s="10"/>
      <c r="E174" s="10"/>
      <c r="F174" s="10">
        <v>0.2</v>
      </c>
      <c r="G174" s="257"/>
    </row>
    <row r="175" spans="1:7" s="43" customFormat="1" ht="26.25" customHeight="1">
      <c r="A175" s="258" t="s">
        <v>1029</v>
      </c>
      <c r="B175" s="14" t="s">
        <v>812</v>
      </c>
      <c r="C175" s="14" t="s">
        <v>1173</v>
      </c>
      <c r="D175" s="10"/>
      <c r="E175" s="10"/>
      <c r="F175" s="10">
        <v>0.24</v>
      </c>
      <c r="G175" s="257"/>
    </row>
    <row r="176" spans="1:7" s="44" customFormat="1" ht="26.25" customHeight="1">
      <c r="A176" s="258" t="s">
        <v>1051</v>
      </c>
      <c r="B176" s="14" t="s">
        <v>812</v>
      </c>
      <c r="C176" s="14" t="s">
        <v>801</v>
      </c>
      <c r="D176" s="10"/>
      <c r="E176" s="10"/>
      <c r="F176" s="10">
        <v>0.08</v>
      </c>
      <c r="G176" s="257"/>
    </row>
    <row r="177" spans="1:7" s="43" customFormat="1" ht="26.25" customHeight="1">
      <c r="A177" s="258" t="s">
        <v>801</v>
      </c>
      <c r="B177" s="14" t="s">
        <v>1051</v>
      </c>
      <c r="C177" s="14" t="s">
        <v>1173</v>
      </c>
      <c r="D177" s="10"/>
      <c r="E177" s="10"/>
      <c r="F177" s="10">
        <v>0.08</v>
      </c>
      <c r="G177" s="257"/>
    </row>
    <row r="178" spans="1:7" s="43" customFormat="1" ht="26.25" customHeight="1">
      <c r="A178" s="258" t="s">
        <v>1048</v>
      </c>
      <c r="B178" s="14" t="s">
        <v>458</v>
      </c>
      <c r="C178" s="14" t="s">
        <v>800</v>
      </c>
      <c r="D178" s="10"/>
      <c r="E178" s="10"/>
      <c r="F178" s="10">
        <v>0.4</v>
      </c>
      <c r="G178" s="257"/>
    </row>
    <row r="179" spans="1:7" s="43" customFormat="1" ht="26.25" customHeight="1">
      <c r="A179" s="258" t="s">
        <v>800</v>
      </c>
      <c r="B179" s="14" t="s">
        <v>1181</v>
      </c>
      <c r="C179" s="14" t="s">
        <v>1048</v>
      </c>
      <c r="D179" s="10"/>
      <c r="E179" s="10"/>
      <c r="F179" s="10">
        <v>0.5</v>
      </c>
      <c r="G179" s="257"/>
    </row>
    <row r="180" spans="1:7" s="44" customFormat="1" ht="26.25" customHeight="1">
      <c r="A180" s="258" t="s">
        <v>1047</v>
      </c>
      <c r="B180" s="14" t="s">
        <v>806</v>
      </c>
      <c r="C180" s="14" t="s">
        <v>801</v>
      </c>
      <c r="D180" s="10"/>
      <c r="E180" s="10"/>
      <c r="F180" s="10">
        <v>0.22</v>
      </c>
      <c r="G180" s="257"/>
    </row>
    <row r="181" spans="1:7" s="45" customFormat="1" ht="26.25" customHeight="1">
      <c r="A181" s="258" t="s">
        <v>806</v>
      </c>
      <c r="B181" s="14" t="s">
        <v>1056</v>
      </c>
      <c r="C181" s="14" t="s">
        <v>1046</v>
      </c>
      <c r="D181" s="10"/>
      <c r="E181" s="10"/>
      <c r="F181" s="10">
        <v>0.08</v>
      </c>
      <c r="G181" s="257"/>
    </row>
    <row r="182" spans="1:7" s="43" customFormat="1" ht="26.25" customHeight="1">
      <c r="A182" s="258" t="s">
        <v>1046</v>
      </c>
      <c r="B182" s="14" t="s">
        <v>806</v>
      </c>
      <c r="C182" s="14" t="s">
        <v>1197</v>
      </c>
      <c r="D182" s="10"/>
      <c r="E182" s="10"/>
      <c r="F182" s="10">
        <v>0.7</v>
      </c>
      <c r="G182" s="257"/>
    </row>
    <row r="183" spans="1:7" s="44" customFormat="1" ht="26.25" customHeight="1">
      <c r="A183" s="339" t="s">
        <v>820</v>
      </c>
      <c r="B183" s="33" t="s">
        <v>1046</v>
      </c>
      <c r="C183" s="33" t="s">
        <v>1175</v>
      </c>
      <c r="D183" s="40"/>
      <c r="E183" s="40"/>
      <c r="F183" s="40">
        <v>0.04</v>
      </c>
      <c r="G183" s="257"/>
    </row>
    <row r="184" spans="1:7" s="45" customFormat="1" ht="26.25" customHeight="1">
      <c r="A184" s="258" t="s">
        <v>806</v>
      </c>
      <c r="B184" s="14" t="s">
        <v>1055</v>
      </c>
      <c r="C184" s="14" t="s">
        <v>116</v>
      </c>
      <c r="D184" s="10"/>
      <c r="E184" s="10"/>
      <c r="F184" s="10">
        <v>0.18</v>
      </c>
      <c r="G184" s="257"/>
    </row>
    <row r="185" spans="1:7" s="43" customFormat="1" ht="26.25" customHeight="1">
      <c r="A185" s="258" t="s">
        <v>1045</v>
      </c>
      <c r="B185" s="14" t="s">
        <v>806</v>
      </c>
      <c r="C185" s="14" t="s">
        <v>1044</v>
      </c>
      <c r="D185" s="10"/>
      <c r="E185" s="10"/>
      <c r="F185" s="10">
        <v>0.66</v>
      </c>
      <c r="G185" s="257"/>
    </row>
    <row r="186" spans="1:7" s="43" customFormat="1" ht="26.25" customHeight="1">
      <c r="A186" s="258" t="s">
        <v>1044</v>
      </c>
      <c r="B186" s="14" t="s">
        <v>1055</v>
      </c>
      <c r="C186" s="14" t="s">
        <v>116</v>
      </c>
      <c r="D186" s="10"/>
      <c r="E186" s="10"/>
      <c r="F186" s="10">
        <v>0.16</v>
      </c>
      <c r="G186" s="257"/>
    </row>
    <row r="187" spans="1:7" s="43" customFormat="1" ht="26.25" customHeight="1">
      <c r="A187" s="258" t="s">
        <v>1045</v>
      </c>
      <c r="B187" s="14" t="s">
        <v>801</v>
      </c>
      <c r="C187" s="14" t="s">
        <v>800</v>
      </c>
      <c r="D187" s="10"/>
      <c r="E187" s="10"/>
      <c r="F187" s="10">
        <v>0.12</v>
      </c>
      <c r="G187" s="257"/>
    </row>
    <row r="188" spans="1:7" s="43" customFormat="1" ht="26.25" customHeight="1">
      <c r="A188" s="258" t="s">
        <v>801</v>
      </c>
      <c r="B188" s="14" t="s">
        <v>1434</v>
      </c>
      <c r="C188" s="14" t="s">
        <v>1025</v>
      </c>
      <c r="D188" s="10"/>
      <c r="E188" s="10"/>
      <c r="F188" s="10">
        <v>0.14</v>
      </c>
      <c r="G188" s="257"/>
    </row>
    <row r="189" spans="1:7" s="44" customFormat="1" ht="26.25" customHeight="1">
      <c r="A189" s="258" t="s">
        <v>1049</v>
      </c>
      <c r="B189" s="14" t="s">
        <v>800</v>
      </c>
      <c r="C189" s="14" t="s">
        <v>1173</v>
      </c>
      <c r="D189" s="10"/>
      <c r="E189" s="10"/>
      <c r="F189" s="10">
        <v>0.08</v>
      </c>
      <c r="G189" s="257"/>
    </row>
    <row r="190" spans="1:7" s="43" customFormat="1" ht="26.25" customHeight="1">
      <c r="A190" s="258" t="s">
        <v>75</v>
      </c>
      <c r="B190" s="14" t="s">
        <v>1181</v>
      </c>
      <c r="C190" s="14" t="s">
        <v>1173</v>
      </c>
      <c r="D190" s="10"/>
      <c r="E190" s="10"/>
      <c r="F190" s="10">
        <v>0.04</v>
      </c>
      <c r="G190" s="257"/>
    </row>
    <row r="191" spans="1:7" s="43" customFormat="1" ht="26.25" customHeight="1">
      <c r="A191" s="259" t="s">
        <v>1174</v>
      </c>
      <c r="B191" s="6"/>
      <c r="C191" s="6"/>
      <c r="D191" s="8"/>
      <c r="E191" s="25">
        <f>SUM(E166)</f>
        <v>0.14</v>
      </c>
      <c r="F191" s="25">
        <f>SUM(F165:F190)</f>
        <v>7.480000000000001</v>
      </c>
      <c r="G191" s="260">
        <f>SUM(E191:F191)</f>
        <v>7.620000000000001</v>
      </c>
    </row>
    <row r="192" spans="1:7" s="43" customFormat="1" ht="26.25" customHeight="1">
      <c r="A192" s="313" t="s">
        <v>1212</v>
      </c>
      <c r="B192" s="14"/>
      <c r="C192" s="14"/>
      <c r="D192" s="10"/>
      <c r="E192" s="10"/>
      <c r="F192" s="10"/>
      <c r="G192" s="257"/>
    </row>
    <row r="193" spans="1:7" s="43" customFormat="1" ht="26.25" customHeight="1">
      <c r="A193" s="258" t="s">
        <v>1340</v>
      </c>
      <c r="B193" s="14" t="s">
        <v>619</v>
      </c>
      <c r="C193" s="14" t="s">
        <v>1186</v>
      </c>
      <c r="D193" s="10"/>
      <c r="E193" s="10"/>
      <c r="F193" s="10">
        <v>0.5</v>
      </c>
      <c r="G193" s="257"/>
    </row>
    <row r="194" spans="1:7" s="43" customFormat="1" ht="26.25" customHeight="1">
      <c r="A194" s="258" t="s">
        <v>1013</v>
      </c>
      <c r="B194" s="14" t="s">
        <v>1071</v>
      </c>
      <c r="C194" s="14" t="s">
        <v>1173</v>
      </c>
      <c r="D194" s="10"/>
      <c r="E194" s="10"/>
      <c r="F194" s="10">
        <v>0.2</v>
      </c>
      <c r="G194" s="257"/>
    </row>
    <row r="195" spans="1:7" s="43" customFormat="1" ht="26.25" customHeight="1">
      <c r="A195" s="258" t="s">
        <v>1072</v>
      </c>
      <c r="B195" s="14" t="s">
        <v>1071</v>
      </c>
      <c r="C195" s="14" t="s">
        <v>1173</v>
      </c>
      <c r="D195" s="10"/>
      <c r="E195" s="10"/>
      <c r="F195" s="10">
        <v>0.2</v>
      </c>
      <c r="G195" s="257"/>
    </row>
    <row r="196" spans="1:7" s="43" customFormat="1" ht="26.25" customHeight="1">
      <c r="A196" s="258" t="s">
        <v>1070</v>
      </c>
      <c r="B196" s="14" t="s">
        <v>1340</v>
      </c>
      <c r="C196" s="14" t="s">
        <v>1197</v>
      </c>
      <c r="D196" s="10"/>
      <c r="E196" s="10"/>
      <c r="F196" s="10">
        <v>0.08</v>
      </c>
      <c r="G196" s="257"/>
    </row>
    <row r="197" spans="1:7" s="43" customFormat="1" ht="26.25" customHeight="1">
      <c r="A197" s="258" t="s">
        <v>442</v>
      </c>
      <c r="B197" s="14" t="s">
        <v>1340</v>
      </c>
      <c r="C197" s="14" t="s">
        <v>173</v>
      </c>
      <c r="D197" s="40"/>
      <c r="E197" s="10"/>
      <c r="F197" s="40">
        <v>0.16</v>
      </c>
      <c r="G197" s="257"/>
    </row>
    <row r="198" spans="1:7" s="43" customFormat="1" ht="26.25" customHeight="1">
      <c r="A198" s="258" t="s">
        <v>1069</v>
      </c>
      <c r="B198" s="14" t="s">
        <v>797</v>
      </c>
      <c r="C198" s="14" t="s">
        <v>1173</v>
      </c>
      <c r="D198" s="10"/>
      <c r="E198" s="10"/>
      <c r="F198" s="10">
        <v>0.2</v>
      </c>
      <c r="G198" s="257"/>
    </row>
    <row r="199" spans="1:7" s="43" customFormat="1" ht="26.25" customHeight="1">
      <c r="A199" s="258" t="s">
        <v>1069</v>
      </c>
      <c r="B199" s="14" t="s">
        <v>1340</v>
      </c>
      <c r="C199" s="14" t="s">
        <v>1175</v>
      </c>
      <c r="D199" s="10"/>
      <c r="E199" s="10"/>
      <c r="F199" s="10">
        <v>0.2</v>
      </c>
      <c r="G199" s="257"/>
    </row>
    <row r="200" spans="1:7" s="43" customFormat="1" ht="26.25" customHeight="1">
      <c r="A200" s="258" t="s">
        <v>336</v>
      </c>
      <c r="B200" s="14" t="s">
        <v>1340</v>
      </c>
      <c r="C200" s="14" t="s">
        <v>1175</v>
      </c>
      <c r="D200" s="10"/>
      <c r="E200" s="10"/>
      <c r="F200" s="10">
        <v>0.2</v>
      </c>
      <c r="G200" s="257"/>
    </row>
    <row r="201" spans="1:7" s="43" customFormat="1" ht="26.25" customHeight="1">
      <c r="A201" s="259" t="s">
        <v>1174</v>
      </c>
      <c r="B201" s="14"/>
      <c r="C201" s="14"/>
      <c r="D201" s="10"/>
      <c r="E201" s="31">
        <f>SUM(0)</f>
        <v>0</v>
      </c>
      <c r="F201" s="25">
        <f>SUM(F193:F200)</f>
        <v>1.7399999999999998</v>
      </c>
      <c r="G201" s="260">
        <f>SUM(E201:F201)</f>
        <v>1.7399999999999998</v>
      </c>
    </row>
    <row r="202" spans="1:7" s="43" customFormat="1" ht="26.25" customHeight="1">
      <c r="A202" s="476" t="s">
        <v>1229</v>
      </c>
      <c r="B202" s="477"/>
      <c r="C202" s="14"/>
      <c r="D202" s="10"/>
      <c r="E202" s="10"/>
      <c r="F202" s="10"/>
      <c r="G202" s="257"/>
    </row>
    <row r="203" spans="1:7" s="43" customFormat="1" ht="26.25" customHeight="1">
      <c r="A203" s="258" t="s">
        <v>1073</v>
      </c>
      <c r="B203" s="14" t="s">
        <v>1078</v>
      </c>
      <c r="C203" s="14" t="s">
        <v>1081</v>
      </c>
      <c r="D203" s="10"/>
      <c r="E203" s="10"/>
      <c r="F203" s="10">
        <v>0.2</v>
      </c>
      <c r="G203" s="257"/>
    </row>
    <row r="204" spans="1:7" s="43" customFormat="1" ht="26.25" customHeight="1">
      <c r="A204" s="258" t="s">
        <v>1075</v>
      </c>
      <c r="B204" s="14" t="s">
        <v>1073</v>
      </c>
      <c r="C204" s="14" t="s">
        <v>1173</v>
      </c>
      <c r="D204" s="10"/>
      <c r="E204" s="10"/>
      <c r="F204" s="10">
        <v>0.16</v>
      </c>
      <c r="G204" s="257"/>
    </row>
    <row r="205" spans="1:7" s="44" customFormat="1" ht="26.25" customHeight="1">
      <c r="A205" s="258" t="s">
        <v>1074</v>
      </c>
      <c r="B205" s="14" t="s">
        <v>1073</v>
      </c>
      <c r="C205" s="14" t="s">
        <v>1173</v>
      </c>
      <c r="D205" s="10"/>
      <c r="E205" s="10"/>
      <c r="F205" s="10">
        <v>0.14</v>
      </c>
      <c r="G205" s="257"/>
    </row>
    <row r="206" spans="1:7" s="43" customFormat="1" ht="26.25" customHeight="1">
      <c r="A206" s="258" t="s">
        <v>77</v>
      </c>
      <c r="B206" s="14" t="s">
        <v>1197</v>
      </c>
      <c r="C206" s="14" t="s">
        <v>1197</v>
      </c>
      <c r="D206" s="10"/>
      <c r="E206" s="10"/>
      <c r="F206" s="10">
        <v>0.2</v>
      </c>
      <c r="G206" s="257"/>
    </row>
    <row r="207" spans="1:7" s="43" customFormat="1" ht="26.25" customHeight="1">
      <c r="A207" s="258" t="s">
        <v>1033</v>
      </c>
      <c r="B207" s="14" t="s">
        <v>1021</v>
      </c>
      <c r="C207" s="14" t="s">
        <v>1042</v>
      </c>
      <c r="D207" s="10"/>
      <c r="E207" s="10"/>
      <c r="F207" s="10">
        <v>0.46</v>
      </c>
      <c r="G207" s="257"/>
    </row>
    <row r="208" spans="1:7" s="43" customFormat="1" ht="26.25" customHeight="1">
      <c r="A208" s="258" t="s">
        <v>1076</v>
      </c>
      <c r="B208" s="14" t="s">
        <v>1079</v>
      </c>
      <c r="C208" s="14" t="s">
        <v>1175</v>
      </c>
      <c r="D208" s="10"/>
      <c r="E208" s="10"/>
      <c r="F208" s="10">
        <v>0.28</v>
      </c>
      <c r="G208" s="257"/>
    </row>
    <row r="209" spans="1:7" s="43" customFormat="1" ht="26.25" customHeight="1">
      <c r="A209" s="258" t="s">
        <v>172</v>
      </c>
      <c r="B209" s="14" t="s">
        <v>1080</v>
      </c>
      <c r="C209" s="14" t="s">
        <v>1173</v>
      </c>
      <c r="D209" s="10"/>
      <c r="E209" s="10"/>
      <c r="F209" s="10">
        <v>0.28</v>
      </c>
      <c r="G209" s="257"/>
    </row>
    <row r="210" spans="1:7" s="43" customFormat="1" ht="26.25" customHeight="1">
      <c r="A210" s="258" t="s">
        <v>1077</v>
      </c>
      <c r="B210" s="14" t="s">
        <v>172</v>
      </c>
      <c r="C210" s="14" t="s">
        <v>1173</v>
      </c>
      <c r="D210" s="10"/>
      <c r="E210" s="10"/>
      <c r="F210" s="10">
        <v>0.12</v>
      </c>
      <c r="G210" s="257"/>
    </row>
    <row r="211" spans="1:7" s="43" customFormat="1" ht="26.25" customHeight="1">
      <c r="A211" s="259" t="s">
        <v>1174</v>
      </c>
      <c r="B211" s="6"/>
      <c r="C211" s="6"/>
      <c r="D211" s="8"/>
      <c r="E211" s="25">
        <f>SUM(0)</f>
        <v>0</v>
      </c>
      <c r="F211" s="25">
        <f>SUM(F203:F210)</f>
        <v>1.8399999999999999</v>
      </c>
      <c r="G211" s="260">
        <f>SUM(E211:F211)</f>
        <v>1.8399999999999999</v>
      </c>
    </row>
    <row r="212" spans="1:7" s="43" customFormat="1" ht="26.25" customHeight="1">
      <c r="A212" s="313" t="s">
        <v>1268</v>
      </c>
      <c r="B212" s="11"/>
      <c r="C212" s="11"/>
      <c r="D212" s="17"/>
      <c r="E212" s="17"/>
      <c r="F212" s="17"/>
      <c r="G212" s="330"/>
    </row>
    <row r="213" spans="1:7" s="43" customFormat="1" ht="26.25" customHeight="1">
      <c r="A213" s="258" t="s">
        <v>1082</v>
      </c>
      <c r="B213" s="14" t="s">
        <v>972</v>
      </c>
      <c r="C213" s="14" t="s">
        <v>1083</v>
      </c>
      <c r="D213" s="10"/>
      <c r="E213" s="10"/>
      <c r="F213" s="10">
        <v>0.62</v>
      </c>
      <c r="G213" s="257"/>
    </row>
    <row r="214" spans="1:7" s="43" customFormat="1" ht="26.25" customHeight="1">
      <c r="A214" s="258" t="s">
        <v>1392</v>
      </c>
      <c r="B214" s="14" t="s">
        <v>972</v>
      </c>
      <c r="C214" s="14" t="s">
        <v>1175</v>
      </c>
      <c r="D214" s="10"/>
      <c r="E214" s="10"/>
      <c r="F214" s="10">
        <v>0.28</v>
      </c>
      <c r="G214" s="257"/>
    </row>
    <row r="215" spans="1:7" s="43" customFormat="1" ht="26.25" customHeight="1">
      <c r="A215" s="258" t="s">
        <v>1083</v>
      </c>
      <c r="B215" s="14" t="s">
        <v>1392</v>
      </c>
      <c r="C215" s="14" t="s">
        <v>1175</v>
      </c>
      <c r="D215" s="10"/>
      <c r="E215" s="10"/>
      <c r="F215" s="10">
        <v>0.34</v>
      </c>
      <c r="G215" s="257"/>
    </row>
    <row r="216" spans="1:7" s="44" customFormat="1" ht="26.25" customHeight="1">
      <c r="A216" s="258" t="s">
        <v>449</v>
      </c>
      <c r="B216" s="14" t="s">
        <v>1392</v>
      </c>
      <c r="C216" s="14" t="s">
        <v>1173</v>
      </c>
      <c r="D216" s="10"/>
      <c r="E216" s="10"/>
      <c r="F216" s="10">
        <v>0.68</v>
      </c>
      <c r="G216" s="257"/>
    </row>
    <row r="217" spans="1:7" s="43" customFormat="1" ht="26.25" customHeight="1">
      <c r="A217" s="258" t="s">
        <v>451</v>
      </c>
      <c r="B217" s="14" t="s">
        <v>1392</v>
      </c>
      <c r="C217" s="14" t="s">
        <v>354</v>
      </c>
      <c r="D217" s="37"/>
      <c r="E217" s="37"/>
      <c r="F217" s="10">
        <v>0.64</v>
      </c>
      <c r="G217" s="257"/>
    </row>
    <row r="218" spans="1:7" s="43" customFormat="1" ht="26.25" customHeight="1">
      <c r="A218" s="258" t="s">
        <v>350</v>
      </c>
      <c r="B218" s="14" t="s">
        <v>450</v>
      </c>
      <c r="C218" s="14" t="s">
        <v>451</v>
      </c>
      <c r="D218" s="10"/>
      <c r="E218" s="10"/>
      <c r="F218" s="10">
        <v>0.68</v>
      </c>
      <c r="G218" s="257"/>
    </row>
    <row r="219" spans="1:7" s="44" customFormat="1" ht="26.25" customHeight="1">
      <c r="A219" s="258" t="s">
        <v>449</v>
      </c>
      <c r="B219" s="14" t="s">
        <v>350</v>
      </c>
      <c r="C219" s="14" t="s">
        <v>1389</v>
      </c>
      <c r="D219" s="10"/>
      <c r="E219" s="10"/>
      <c r="F219" s="10">
        <v>0.78</v>
      </c>
      <c r="G219" s="257"/>
    </row>
    <row r="220" spans="1:7" s="43" customFormat="1" ht="26.25" customHeight="1">
      <c r="A220" s="258" t="s">
        <v>1389</v>
      </c>
      <c r="B220" s="14" t="s">
        <v>449</v>
      </c>
      <c r="C220" s="14" t="s">
        <v>1173</v>
      </c>
      <c r="D220" s="10"/>
      <c r="E220" s="10"/>
      <c r="F220" s="10">
        <v>0.58</v>
      </c>
      <c r="G220" s="257"/>
    </row>
    <row r="221" spans="1:7" s="43" customFormat="1" ht="26.25" customHeight="1">
      <c r="A221" s="258" t="s">
        <v>450</v>
      </c>
      <c r="B221" s="14" t="s">
        <v>1392</v>
      </c>
      <c r="C221" s="14" t="s">
        <v>1389</v>
      </c>
      <c r="D221" s="10"/>
      <c r="E221" s="10"/>
      <c r="F221" s="10">
        <v>0.56</v>
      </c>
      <c r="G221" s="257"/>
    </row>
    <row r="222" spans="1:7" s="43" customFormat="1" ht="26.25" customHeight="1">
      <c r="A222" s="259" t="s">
        <v>1174</v>
      </c>
      <c r="B222" s="6"/>
      <c r="C222" s="6"/>
      <c r="D222" s="8"/>
      <c r="E222" s="25">
        <f>SUM(0)</f>
        <v>0</v>
      </c>
      <c r="F222" s="25">
        <f>SUM(F213:F221)</f>
        <v>5.16</v>
      </c>
      <c r="G222" s="260">
        <f>SUM(E222:F222)</f>
        <v>5.16</v>
      </c>
    </row>
    <row r="223" spans="1:7" s="43" customFormat="1" ht="26.25" customHeight="1">
      <c r="A223" s="313" t="s">
        <v>170</v>
      </c>
      <c r="B223" s="14"/>
      <c r="C223" s="14"/>
      <c r="D223" s="10"/>
      <c r="E223" s="10"/>
      <c r="F223" s="10"/>
      <c r="G223" s="257"/>
    </row>
    <row r="224" spans="1:7" s="43" customFormat="1" ht="26.25" customHeight="1">
      <c r="A224" s="258" t="s">
        <v>1363</v>
      </c>
      <c r="B224" s="14" t="s">
        <v>1186</v>
      </c>
      <c r="C224" s="14" t="s">
        <v>1365</v>
      </c>
      <c r="D224" s="10"/>
      <c r="E224" s="10"/>
      <c r="F224" s="10">
        <v>0.78</v>
      </c>
      <c r="G224" s="257"/>
    </row>
    <row r="225" spans="1:7" s="43" customFormat="1" ht="26.25" customHeight="1">
      <c r="A225" s="258" t="s">
        <v>1366</v>
      </c>
      <c r="B225" s="14" t="s">
        <v>1175</v>
      </c>
      <c r="C225" s="14" t="s">
        <v>361</v>
      </c>
      <c r="D225" s="10"/>
      <c r="E225" s="10"/>
      <c r="F225" s="10">
        <v>0.58</v>
      </c>
      <c r="G225" s="257"/>
    </row>
    <row r="226" spans="1:7" s="43" customFormat="1" ht="26.25" customHeight="1">
      <c r="A226" s="258" t="s">
        <v>1362</v>
      </c>
      <c r="B226" s="14" t="s">
        <v>1363</v>
      </c>
      <c r="C226" s="14" t="s">
        <v>1360</v>
      </c>
      <c r="D226" s="10"/>
      <c r="E226" s="10"/>
      <c r="F226" s="10">
        <v>0.68</v>
      </c>
      <c r="G226" s="257"/>
    </row>
    <row r="227" spans="1:7" s="44" customFormat="1" ht="26.25" customHeight="1">
      <c r="A227" s="258" t="s">
        <v>1364</v>
      </c>
      <c r="B227" s="14" t="s">
        <v>1363</v>
      </c>
      <c r="C227" s="14" t="s">
        <v>1360</v>
      </c>
      <c r="D227" s="10"/>
      <c r="E227" s="10"/>
      <c r="F227" s="10">
        <v>0.68</v>
      </c>
      <c r="G227" s="257"/>
    </row>
    <row r="228" spans="1:7" s="43" customFormat="1" ht="26.25" customHeight="1">
      <c r="A228" s="258" t="s">
        <v>1360</v>
      </c>
      <c r="B228" s="14" t="s">
        <v>1186</v>
      </c>
      <c r="C228" s="14" t="s">
        <v>1363</v>
      </c>
      <c r="D228" s="10"/>
      <c r="E228" s="10"/>
      <c r="F228" s="10">
        <v>1.1</v>
      </c>
      <c r="G228" s="257"/>
    </row>
    <row r="229" spans="1:7" s="43" customFormat="1" ht="26.25" customHeight="1">
      <c r="A229" s="259" t="s">
        <v>1174</v>
      </c>
      <c r="B229" s="49"/>
      <c r="C229" s="49"/>
      <c r="D229" s="30"/>
      <c r="E229" s="25">
        <f>SUM(0)</f>
        <v>0</v>
      </c>
      <c r="F229" s="25">
        <f>SUM(F224:F228)</f>
        <v>3.8200000000000003</v>
      </c>
      <c r="G229" s="260">
        <f>SUM(E229:F229)</f>
        <v>3.8200000000000003</v>
      </c>
    </row>
    <row r="230" spans="1:7" s="43" customFormat="1" ht="11.25" customHeight="1">
      <c r="A230" s="354"/>
      <c r="B230" s="104"/>
      <c r="C230" s="104"/>
      <c r="D230" s="64"/>
      <c r="E230" s="64"/>
      <c r="F230" s="64"/>
      <c r="G230" s="366"/>
    </row>
    <row r="231" spans="1:7" s="43" customFormat="1" ht="26.25" customHeight="1" thickBot="1">
      <c r="A231" s="343" t="s">
        <v>1110</v>
      </c>
      <c r="B231" s="344"/>
      <c r="C231" s="344"/>
      <c r="D231" s="272"/>
      <c r="E231" s="272">
        <f>SUM(E20,E24,E37,E43,E58,E64,E69,E77,E81,E87,E90,E112,E122,E148,E154,E163,E191,E201,E211,E222,E229)</f>
        <v>1.225</v>
      </c>
      <c r="F231" s="272">
        <f>SUM(F20,F24,F37,F43,F58,F64,F69,F77,F81,F87,F90,F112,F122,F148,F154,F163,F191,F201,F211,F222,F229)</f>
        <v>68.476</v>
      </c>
      <c r="G231" s="367">
        <f>SUM(G20,G24,G37,G43,G58,G64,G69,G77,G81,G87,G90,G112,G122,G148,G154,G163,G191,G201,G211,G222,G229)</f>
        <v>69.701</v>
      </c>
    </row>
    <row r="232" spans="1:7" s="43" customFormat="1" ht="26.25" customHeight="1">
      <c r="A232" s="100"/>
      <c r="B232" s="100"/>
      <c r="C232" s="100"/>
      <c r="D232" s="89"/>
      <c r="E232" s="89"/>
      <c r="F232" s="89"/>
      <c r="G232" s="89"/>
    </row>
    <row r="233" spans="1:7" s="43" customFormat="1" ht="26.25" customHeight="1">
      <c r="A233" s="100"/>
      <c r="B233" s="100"/>
      <c r="C233" s="100"/>
      <c r="D233" s="89"/>
      <c r="E233" s="89"/>
      <c r="F233" s="89"/>
      <c r="G233" s="89"/>
    </row>
    <row r="234" spans="1:7" s="43" customFormat="1" ht="26.25" customHeight="1">
      <c r="A234" s="100"/>
      <c r="B234" s="100"/>
      <c r="C234" s="100"/>
      <c r="D234" s="89"/>
      <c r="E234" s="89"/>
      <c r="F234" s="89"/>
      <c r="G234" s="89"/>
    </row>
    <row r="235" spans="1:7" s="43" customFormat="1" ht="26.25" customHeight="1">
      <c r="A235" s="100"/>
      <c r="B235" s="100"/>
      <c r="C235" s="100"/>
      <c r="D235" s="89"/>
      <c r="E235" s="89"/>
      <c r="F235" s="89"/>
      <c r="G235" s="89"/>
    </row>
    <row r="236" spans="1:7" s="43" customFormat="1" ht="26.25" customHeight="1">
      <c r="A236" s="100"/>
      <c r="B236" s="100"/>
      <c r="C236" s="100"/>
      <c r="D236" s="89"/>
      <c r="E236" s="89"/>
      <c r="F236" s="89"/>
      <c r="G236" s="89"/>
    </row>
    <row r="237" spans="1:7" s="43" customFormat="1" ht="26.25" customHeight="1">
      <c r="A237" s="100"/>
      <c r="B237" s="100"/>
      <c r="C237" s="100"/>
      <c r="D237" s="89"/>
      <c r="E237" s="89"/>
      <c r="F237" s="89"/>
      <c r="G237" s="89"/>
    </row>
    <row r="238" spans="1:7" s="44" customFormat="1" ht="26.25" customHeight="1">
      <c r="A238" s="111"/>
      <c r="B238" s="111"/>
      <c r="C238" s="111"/>
      <c r="D238" s="86"/>
      <c r="E238" s="86"/>
      <c r="F238" s="86"/>
      <c r="G238" s="86"/>
    </row>
    <row r="239" spans="1:7" s="43" customFormat="1" ht="26.25" customHeight="1">
      <c r="A239" s="98"/>
      <c r="B239" s="100"/>
      <c r="C239" s="100"/>
      <c r="D239" s="89"/>
      <c r="E239" s="89"/>
      <c r="F239" s="89"/>
      <c r="G239" s="89"/>
    </row>
    <row r="240" spans="1:7" s="43" customFormat="1" ht="26.25" customHeight="1">
      <c r="A240" s="100"/>
      <c r="B240" s="100"/>
      <c r="C240" s="100"/>
      <c r="D240" s="89"/>
      <c r="E240" s="89"/>
      <c r="F240" s="89"/>
      <c r="G240" s="89"/>
    </row>
    <row r="241" spans="1:7" s="43" customFormat="1" ht="26.25" customHeight="1">
      <c r="A241" s="100"/>
      <c r="B241" s="100"/>
      <c r="C241" s="100"/>
      <c r="D241" s="89"/>
      <c r="E241" s="89"/>
      <c r="F241" s="89"/>
      <c r="G241" s="89"/>
    </row>
    <row r="242" spans="1:7" s="43" customFormat="1" ht="26.25" customHeight="1">
      <c r="A242" s="100"/>
      <c r="B242" s="100"/>
      <c r="C242" s="100"/>
      <c r="D242" s="89"/>
      <c r="E242" s="89"/>
      <c r="F242" s="89"/>
      <c r="G242" s="89"/>
    </row>
    <row r="243" spans="1:7" s="43" customFormat="1" ht="26.25" customHeight="1">
      <c r="A243" s="100"/>
      <c r="B243" s="100"/>
      <c r="C243" s="100"/>
      <c r="D243" s="89"/>
      <c r="E243" s="89"/>
      <c r="F243" s="89"/>
      <c r="G243" s="89"/>
    </row>
    <row r="244" spans="1:7" s="43" customFormat="1" ht="26.25" customHeight="1">
      <c r="A244" s="100"/>
      <c r="B244" s="100"/>
      <c r="C244" s="100"/>
      <c r="D244" s="89"/>
      <c r="E244" s="89"/>
      <c r="F244" s="89"/>
      <c r="G244" s="89"/>
    </row>
    <row r="245" spans="1:7" s="43" customFormat="1" ht="26.25" customHeight="1">
      <c r="A245" s="100"/>
      <c r="B245" s="100"/>
      <c r="C245" s="100"/>
      <c r="D245" s="89"/>
      <c r="E245" s="89"/>
      <c r="F245" s="89"/>
      <c r="G245" s="89"/>
    </row>
    <row r="246" spans="1:7" s="44" customFormat="1" ht="26.25" customHeight="1">
      <c r="A246" s="111"/>
      <c r="B246" s="111"/>
      <c r="C246" s="111"/>
      <c r="D246" s="86"/>
      <c r="E246" s="86"/>
      <c r="F246" s="86"/>
      <c r="G246" s="86"/>
    </row>
    <row r="247" spans="1:7" s="43" customFormat="1" ht="26.25" customHeight="1">
      <c r="A247" s="474"/>
      <c r="B247" s="475"/>
      <c r="C247" s="100"/>
      <c r="D247" s="89"/>
      <c r="E247" s="89"/>
      <c r="F247" s="89"/>
      <c r="G247" s="89"/>
    </row>
    <row r="248" spans="1:7" s="43" customFormat="1" ht="26.25" customHeight="1">
      <c r="A248" s="100"/>
      <c r="B248" s="100"/>
      <c r="C248" s="100"/>
      <c r="D248" s="89"/>
      <c r="E248" s="89"/>
      <c r="F248" s="89"/>
      <c r="G248" s="89"/>
    </row>
    <row r="249" spans="1:7" s="43" customFormat="1" ht="26.25" customHeight="1">
      <c r="A249" s="100"/>
      <c r="B249" s="100"/>
      <c r="C249" s="100"/>
      <c r="D249" s="89"/>
      <c r="E249" s="89"/>
      <c r="F249" s="89"/>
      <c r="G249" s="89"/>
    </row>
    <row r="250" spans="1:7" s="43" customFormat="1" ht="26.25" customHeight="1">
      <c r="A250" s="100"/>
      <c r="B250" s="100"/>
      <c r="C250" s="100"/>
      <c r="D250" s="89"/>
      <c r="E250" s="89"/>
      <c r="F250" s="89"/>
      <c r="G250" s="89"/>
    </row>
    <row r="251" spans="1:7" s="43" customFormat="1" ht="26.25" customHeight="1">
      <c r="A251" s="100"/>
      <c r="B251" s="100"/>
      <c r="C251" s="100"/>
      <c r="D251" s="89"/>
      <c r="E251" s="89"/>
      <c r="F251" s="89"/>
      <c r="G251" s="89"/>
    </row>
    <row r="252" spans="1:7" s="44" customFormat="1" ht="26.25" customHeight="1">
      <c r="A252" s="111"/>
      <c r="B252" s="111"/>
      <c r="C252" s="111"/>
      <c r="D252" s="86"/>
      <c r="E252" s="86"/>
      <c r="F252" s="86"/>
      <c r="G252" s="86"/>
    </row>
    <row r="253" spans="1:7" s="44" customFormat="1" ht="26.25" customHeight="1">
      <c r="A253" s="98"/>
      <c r="B253" s="111"/>
      <c r="C253" s="111"/>
      <c r="D253" s="86"/>
      <c r="E253" s="86"/>
      <c r="F253" s="86"/>
      <c r="G253" s="89"/>
    </row>
    <row r="254" spans="1:7" s="43" customFormat="1" ht="26.25" customHeight="1">
      <c r="A254" s="100"/>
      <c r="B254" s="100"/>
      <c r="C254" s="100"/>
      <c r="D254" s="89"/>
      <c r="E254" s="89"/>
      <c r="F254" s="89"/>
      <c r="G254" s="89"/>
    </row>
    <row r="255" spans="1:7" s="43" customFormat="1" ht="26.25" customHeight="1">
      <c r="A255" s="100"/>
      <c r="B255" s="100"/>
      <c r="C255" s="100"/>
      <c r="D255" s="89"/>
      <c r="E255" s="89"/>
      <c r="F255" s="89"/>
      <c r="G255" s="89"/>
    </row>
    <row r="256" spans="1:7" s="43" customFormat="1" ht="26.25" customHeight="1">
      <c r="A256" s="100"/>
      <c r="B256" s="100"/>
      <c r="C256" s="100"/>
      <c r="D256" s="89"/>
      <c r="E256" s="89"/>
      <c r="F256" s="89"/>
      <c r="G256" s="89"/>
    </row>
    <row r="257" spans="1:7" s="43" customFormat="1" ht="26.25" customHeight="1">
      <c r="A257" s="100"/>
      <c r="B257" s="100"/>
      <c r="C257" s="100"/>
      <c r="D257" s="89"/>
      <c r="E257" s="89"/>
      <c r="F257" s="89"/>
      <c r="G257" s="89"/>
    </row>
    <row r="258" spans="1:7" s="43" customFormat="1" ht="26.25" customHeight="1">
      <c r="A258" s="100"/>
      <c r="B258" s="100"/>
      <c r="C258" s="100"/>
      <c r="D258" s="89"/>
      <c r="E258" s="89"/>
      <c r="F258" s="89"/>
      <c r="G258" s="89"/>
    </row>
    <row r="259" spans="1:7" s="43" customFormat="1" ht="26.25" customHeight="1">
      <c r="A259" s="100"/>
      <c r="B259" s="100"/>
      <c r="C259" s="100"/>
      <c r="D259" s="89"/>
      <c r="E259" s="89"/>
      <c r="F259" s="89"/>
      <c r="G259" s="89"/>
    </row>
    <row r="260" spans="1:7" s="44" customFormat="1" ht="26.25" customHeight="1">
      <c r="A260" s="111"/>
      <c r="B260" s="111"/>
      <c r="C260" s="111"/>
      <c r="D260" s="86"/>
      <c r="E260" s="86"/>
      <c r="F260" s="86"/>
      <c r="G260" s="86"/>
    </row>
    <row r="261" spans="1:7" s="43" customFormat="1" ht="26.25" customHeight="1">
      <c r="A261" s="98"/>
      <c r="B261" s="100"/>
      <c r="C261" s="100"/>
      <c r="D261" s="89"/>
      <c r="E261" s="89"/>
      <c r="F261" s="89"/>
      <c r="G261" s="89"/>
    </row>
    <row r="262" spans="1:7" s="43" customFormat="1" ht="26.25" customHeight="1">
      <c r="A262" s="100"/>
      <c r="B262" s="100"/>
      <c r="C262" s="100"/>
      <c r="D262" s="89"/>
      <c r="E262" s="89"/>
      <c r="F262" s="89"/>
      <c r="G262" s="89"/>
    </row>
    <row r="263" spans="1:7" s="43" customFormat="1" ht="26.25" customHeight="1">
      <c r="A263" s="100"/>
      <c r="B263" s="100"/>
      <c r="C263" s="100"/>
      <c r="D263" s="89"/>
      <c r="E263" s="89"/>
      <c r="F263" s="89"/>
      <c r="G263" s="89"/>
    </row>
    <row r="264" spans="1:7" s="43" customFormat="1" ht="26.25" customHeight="1">
      <c r="A264" s="100"/>
      <c r="B264" s="100"/>
      <c r="C264" s="100"/>
      <c r="D264" s="89"/>
      <c r="E264" s="89"/>
      <c r="F264" s="89"/>
      <c r="G264" s="89"/>
    </row>
    <row r="265" spans="1:7" s="43" customFormat="1" ht="26.25" customHeight="1">
      <c r="A265" s="100"/>
      <c r="B265" s="100"/>
      <c r="C265" s="100"/>
      <c r="D265" s="89"/>
      <c r="E265" s="89"/>
      <c r="F265" s="89"/>
      <c r="G265" s="89"/>
    </row>
    <row r="266" spans="1:7" s="43" customFormat="1" ht="26.25" customHeight="1">
      <c r="A266" s="100"/>
      <c r="B266" s="100"/>
      <c r="C266" s="100"/>
      <c r="D266" s="89"/>
      <c r="E266" s="89"/>
      <c r="F266" s="89"/>
      <c r="G266" s="89"/>
    </row>
    <row r="267" spans="1:7" s="43" customFormat="1" ht="26.25" customHeight="1">
      <c r="A267" s="100"/>
      <c r="B267" s="100"/>
      <c r="C267" s="100"/>
      <c r="D267" s="89"/>
      <c r="E267" s="89"/>
      <c r="F267" s="89"/>
      <c r="G267" s="89"/>
    </row>
    <row r="268" spans="1:7" s="43" customFormat="1" ht="26.25" customHeight="1">
      <c r="A268" s="100"/>
      <c r="B268" s="100"/>
      <c r="C268" s="100"/>
      <c r="D268" s="89"/>
      <c r="E268" s="89"/>
      <c r="F268" s="89"/>
      <c r="G268" s="89"/>
    </row>
    <row r="269" spans="1:7" s="43" customFormat="1" ht="26.25" customHeight="1">
      <c r="A269" s="100"/>
      <c r="B269" s="100"/>
      <c r="C269" s="100"/>
      <c r="D269" s="89"/>
      <c r="E269" s="89"/>
      <c r="F269" s="89"/>
      <c r="G269" s="89"/>
    </row>
    <row r="270" spans="1:7" s="43" customFormat="1" ht="26.25" customHeight="1">
      <c r="A270" s="100"/>
      <c r="B270" s="100"/>
      <c r="C270" s="100"/>
      <c r="D270" s="89"/>
      <c r="E270" s="89"/>
      <c r="F270" s="89"/>
      <c r="G270" s="89"/>
    </row>
    <row r="271" spans="1:7" s="44" customFormat="1" ht="26.25" customHeight="1">
      <c r="A271" s="111"/>
      <c r="B271" s="111"/>
      <c r="C271" s="111"/>
      <c r="D271" s="86"/>
      <c r="E271" s="86"/>
      <c r="F271" s="86"/>
      <c r="G271" s="86"/>
    </row>
    <row r="272" spans="1:7" s="43" customFormat="1" ht="26.25" customHeight="1">
      <c r="A272" s="98"/>
      <c r="B272" s="100"/>
      <c r="C272" s="100"/>
      <c r="D272" s="89"/>
      <c r="E272" s="89"/>
      <c r="F272" s="89"/>
      <c r="G272" s="89"/>
    </row>
    <row r="273" spans="1:7" s="43" customFormat="1" ht="26.25" customHeight="1">
      <c r="A273" s="100"/>
      <c r="B273" s="100"/>
      <c r="C273" s="100"/>
      <c r="D273" s="89"/>
      <c r="E273" s="89"/>
      <c r="F273" s="89"/>
      <c r="G273" s="89"/>
    </row>
    <row r="274" spans="1:7" s="43" customFormat="1" ht="26.25" customHeight="1">
      <c r="A274" s="100"/>
      <c r="B274" s="100"/>
      <c r="C274" s="100"/>
      <c r="D274" s="89"/>
      <c r="E274" s="89"/>
      <c r="F274" s="89"/>
      <c r="G274" s="89"/>
    </row>
    <row r="275" spans="1:7" s="43" customFormat="1" ht="26.25" customHeight="1">
      <c r="A275" s="100"/>
      <c r="B275" s="100"/>
      <c r="C275" s="100"/>
      <c r="D275" s="89"/>
      <c r="E275" s="89"/>
      <c r="F275" s="89"/>
      <c r="G275" s="89"/>
    </row>
    <row r="276" spans="1:7" s="43" customFormat="1" ht="26.25" customHeight="1">
      <c r="A276" s="100"/>
      <c r="B276" s="100"/>
      <c r="C276" s="100"/>
      <c r="D276" s="89"/>
      <c r="E276" s="89"/>
      <c r="F276" s="89"/>
      <c r="G276" s="89"/>
    </row>
    <row r="277" spans="1:7" s="43" customFormat="1" ht="26.25" customHeight="1">
      <c r="A277" s="100"/>
      <c r="B277" s="100"/>
      <c r="C277" s="100"/>
      <c r="D277" s="89"/>
      <c r="E277" s="89"/>
      <c r="F277" s="89"/>
      <c r="G277" s="89"/>
    </row>
    <row r="278" spans="1:7" s="44" customFormat="1" ht="26.25" customHeight="1">
      <c r="A278" s="111"/>
      <c r="B278" s="111"/>
      <c r="C278" s="111"/>
      <c r="D278" s="86"/>
      <c r="E278" s="86"/>
      <c r="F278" s="86"/>
      <c r="G278" s="86"/>
    </row>
    <row r="279" spans="1:7" s="44" customFormat="1" ht="11.25" customHeight="1">
      <c r="A279" s="111"/>
      <c r="B279" s="111"/>
      <c r="C279" s="111"/>
      <c r="D279" s="86"/>
      <c r="E279" s="86"/>
      <c r="F279" s="86"/>
      <c r="G279" s="86"/>
    </row>
    <row r="280" spans="1:7" s="44" customFormat="1" ht="26.25" customHeight="1">
      <c r="A280" s="111"/>
      <c r="B280" s="111"/>
      <c r="C280" s="111"/>
      <c r="D280" s="86"/>
      <c r="E280" s="86"/>
      <c r="F280" s="86"/>
      <c r="G280" s="86"/>
    </row>
    <row r="281" spans="1:7" ht="23.25">
      <c r="A281" s="91"/>
      <c r="B281" s="88"/>
      <c r="C281" s="88"/>
      <c r="D281" s="89"/>
      <c r="E281" s="89"/>
      <c r="F281" s="89"/>
      <c r="G281" s="89"/>
    </row>
    <row r="282" spans="1:7" ht="23.25">
      <c r="A282" s="91"/>
      <c r="B282" s="88"/>
      <c r="C282" s="88"/>
      <c r="D282" s="89"/>
      <c r="E282" s="89"/>
      <c r="F282" s="89"/>
      <c r="G282" s="89"/>
    </row>
    <row r="283" spans="1:7" ht="23.25">
      <c r="A283" s="87"/>
      <c r="B283" s="88"/>
      <c r="C283" s="88"/>
      <c r="D283" s="89"/>
      <c r="E283" s="86"/>
      <c r="F283" s="86"/>
      <c r="G283" s="89"/>
    </row>
    <row r="284" spans="1:7" ht="23.25">
      <c r="A284" s="95"/>
      <c r="B284" s="88"/>
      <c r="C284" s="88"/>
      <c r="D284" s="89"/>
      <c r="E284" s="89"/>
      <c r="F284" s="89"/>
      <c r="G284" s="89"/>
    </row>
    <row r="285" spans="1:7" ht="23.25">
      <c r="A285" s="87"/>
      <c r="B285" s="88"/>
      <c r="C285" s="88"/>
      <c r="D285" s="89"/>
      <c r="E285" s="89"/>
      <c r="F285" s="86"/>
      <c r="G285" s="89"/>
    </row>
    <row r="286" spans="1:7" ht="23.25">
      <c r="A286" s="92"/>
      <c r="B286" s="93"/>
      <c r="C286" s="93"/>
      <c r="D286" s="86"/>
      <c r="E286" s="86"/>
      <c r="F286" s="86"/>
      <c r="G286" s="89"/>
    </row>
    <row r="287" spans="1:7" ht="23.25">
      <c r="A287" s="91"/>
      <c r="B287" s="88"/>
      <c r="C287" s="88"/>
      <c r="D287" s="89"/>
      <c r="E287" s="89"/>
      <c r="F287" s="89"/>
      <c r="G287" s="89"/>
    </row>
    <row r="288" spans="1:7" ht="23.25">
      <c r="A288" s="91"/>
      <c r="B288" s="88"/>
      <c r="C288" s="88"/>
      <c r="D288" s="89"/>
      <c r="E288" s="89"/>
      <c r="F288" s="89"/>
      <c r="G288" s="89"/>
    </row>
    <row r="289" spans="1:7" ht="23.25">
      <c r="A289" s="91"/>
      <c r="B289" s="88"/>
      <c r="C289" s="88"/>
      <c r="D289" s="89"/>
      <c r="E289" s="89"/>
      <c r="F289" s="89"/>
      <c r="G289" s="89"/>
    </row>
    <row r="290" spans="1:7" ht="23.25">
      <c r="A290" s="91"/>
      <c r="B290" s="88"/>
      <c r="C290" s="88"/>
      <c r="D290" s="89"/>
      <c r="E290" s="89"/>
      <c r="F290" s="89"/>
      <c r="G290" s="89"/>
    </row>
    <row r="291" spans="1:7" ht="23.25">
      <c r="A291" s="91"/>
      <c r="B291" s="88"/>
      <c r="C291" s="88"/>
      <c r="D291" s="89"/>
      <c r="E291" s="89"/>
      <c r="F291" s="89"/>
      <c r="G291" s="89"/>
    </row>
    <row r="292" spans="1:7" ht="23.25">
      <c r="A292" s="91"/>
      <c r="B292" s="88"/>
      <c r="C292" s="88"/>
      <c r="D292" s="89"/>
      <c r="E292" s="89"/>
      <c r="F292" s="89"/>
      <c r="G292" s="89"/>
    </row>
    <row r="293" spans="1:7" ht="23.25">
      <c r="A293" s="91"/>
      <c r="B293" s="88"/>
      <c r="C293" s="88"/>
      <c r="D293" s="89"/>
      <c r="E293" s="89"/>
      <c r="F293" s="89"/>
      <c r="G293" s="89"/>
    </row>
    <row r="294" spans="1:7" ht="23.25">
      <c r="A294" s="87"/>
      <c r="B294" s="88"/>
      <c r="C294" s="88"/>
      <c r="D294" s="89"/>
      <c r="E294" s="86"/>
      <c r="F294" s="86"/>
      <c r="G294" s="89"/>
    </row>
    <row r="295" spans="1:7" ht="23.25">
      <c r="A295" s="92"/>
      <c r="B295" s="88"/>
      <c r="C295" s="88"/>
      <c r="D295" s="89"/>
      <c r="E295" s="89"/>
      <c r="F295" s="89"/>
      <c r="G295" s="89"/>
    </row>
    <row r="296" spans="1:7" ht="23.25">
      <c r="A296" s="91"/>
      <c r="B296" s="88"/>
      <c r="C296" s="88"/>
      <c r="D296" s="89"/>
      <c r="E296" s="89"/>
      <c r="F296" s="89"/>
      <c r="G296" s="89"/>
    </row>
    <row r="297" spans="1:7" ht="23.25">
      <c r="A297" s="91"/>
      <c r="B297" s="88"/>
      <c r="C297" s="88"/>
      <c r="D297" s="89"/>
      <c r="E297" s="89"/>
      <c r="F297" s="89"/>
      <c r="G297" s="89"/>
    </row>
    <row r="298" spans="1:7" ht="23.25">
      <c r="A298" s="91"/>
      <c r="B298" s="88"/>
      <c r="C298" s="88"/>
      <c r="D298" s="89"/>
      <c r="E298" s="89"/>
      <c r="F298" s="89"/>
      <c r="G298" s="89"/>
    </row>
    <row r="299" spans="1:7" ht="23.25">
      <c r="A299" s="91"/>
      <c r="B299" s="88"/>
      <c r="C299" s="88"/>
      <c r="D299" s="89"/>
      <c r="E299" s="89"/>
      <c r="F299" s="89"/>
      <c r="G299" s="89"/>
    </row>
    <row r="300" spans="1:7" ht="23.25">
      <c r="A300" s="91"/>
      <c r="B300" s="88"/>
      <c r="C300" s="88"/>
      <c r="D300" s="89"/>
      <c r="E300" s="89"/>
      <c r="F300" s="89"/>
      <c r="G300" s="89"/>
    </row>
    <row r="301" spans="1:7" ht="23.25">
      <c r="A301" s="91"/>
      <c r="B301" s="88"/>
      <c r="C301" s="88"/>
      <c r="D301" s="89"/>
      <c r="E301" s="89"/>
      <c r="F301" s="89"/>
      <c r="G301" s="89"/>
    </row>
    <row r="302" spans="1:7" ht="23.25">
      <c r="A302" s="91"/>
      <c r="B302" s="88"/>
      <c r="C302" s="88"/>
      <c r="D302" s="89"/>
      <c r="E302" s="89"/>
      <c r="F302" s="89"/>
      <c r="G302" s="89"/>
    </row>
    <row r="303" spans="1:7" ht="23.25">
      <c r="A303" s="87"/>
      <c r="B303" s="93"/>
      <c r="C303" s="93"/>
      <c r="D303" s="86"/>
      <c r="E303" s="86"/>
      <c r="F303" s="86"/>
      <c r="G303" s="89"/>
    </row>
    <row r="304" spans="1:7" ht="23.25">
      <c r="A304" s="92"/>
      <c r="B304" s="88"/>
      <c r="C304" s="88"/>
      <c r="D304" s="89"/>
      <c r="E304" s="89"/>
      <c r="F304" s="89"/>
      <c r="G304" s="89"/>
    </row>
    <row r="305" spans="1:7" ht="23.25" customHeight="1">
      <c r="A305" s="91"/>
      <c r="B305" s="88"/>
      <c r="C305" s="88"/>
      <c r="D305" s="89"/>
      <c r="E305" s="89"/>
      <c r="F305" s="89"/>
      <c r="G305" s="89"/>
    </row>
    <row r="306" spans="1:7" ht="23.25">
      <c r="A306" s="91"/>
      <c r="B306" s="88"/>
      <c r="C306" s="88"/>
      <c r="D306" s="89"/>
      <c r="E306" s="89"/>
      <c r="F306" s="89"/>
      <c r="G306" s="89"/>
    </row>
    <row r="307" spans="1:7" ht="23.25">
      <c r="A307" s="91"/>
      <c r="B307" s="88"/>
      <c r="C307" s="88"/>
      <c r="D307" s="89"/>
      <c r="E307" s="89"/>
      <c r="F307" s="89"/>
      <c r="G307" s="89"/>
    </row>
    <row r="308" spans="1:7" ht="23.25" customHeight="1">
      <c r="A308" s="91"/>
      <c r="B308" s="88"/>
      <c r="C308" s="88"/>
      <c r="D308" s="89"/>
      <c r="E308" s="89"/>
      <c r="F308" s="89"/>
      <c r="G308" s="89"/>
    </row>
    <row r="309" spans="1:7" ht="23.25">
      <c r="A309" s="91"/>
      <c r="B309" s="88"/>
      <c r="C309" s="88"/>
      <c r="D309" s="89"/>
      <c r="E309" s="89"/>
      <c r="F309" s="89"/>
      <c r="G309" s="89"/>
    </row>
    <row r="310" spans="1:7" ht="23.25">
      <c r="A310" s="91"/>
      <c r="B310" s="88"/>
      <c r="C310" s="88"/>
      <c r="D310" s="89"/>
      <c r="E310" s="89"/>
      <c r="F310" s="89"/>
      <c r="G310" s="89"/>
    </row>
    <row r="311" spans="1:7" ht="23.25">
      <c r="A311" s="87"/>
      <c r="B311" s="93"/>
      <c r="C311" s="93"/>
      <c r="D311" s="86"/>
      <c r="E311" s="86"/>
      <c r="F311" s="86"/>
      <c r="G311" s="89"/>
    </row>
    <row r="312" spans="1:7" ht="23.25">
      <c r="A312" s="92"/>
      <c r="B312" s="93"/>
      <c r="C312" s="93"/>
      <c r="D312" s="86"/>
      <c r="E312" s="86"/>
      <c r="F312" s="86"/>
      <c r="G312" s="89"/>
    </row>
    <row r="313" spans="1:7" ht="23.25" customHeight="1">
      <c r="A313" s="91"/>
      <c r="B313" s="88"/>
      <c r="C313" s="88"/>
      <c r="D313" s="89"/>
      <c r="E313" s="89"/>
      <c r="F313" s="89"/>
      <c r="G313" s="89"/>
    </row>
    <row r="314" spans="1:7" ht="23.25">
      <c r="A314" s="87"/>
      <c r="B314" s="88"/>
      <c r="C314" s="88"/>
      <c r="D314" s="89"/>
      <c r="E314" s="86"/>
      <c r="F314" s="86"/>
      <c r="G314" s="89"/>
    </row>
    <row r="315" spans="1:7" ht="23.25">
      <c r="A315" s="95"/>
      <c r="B315" s="88"/>
      <c r="C315" s="88"/>
      <c r="D315" s="89"/>
      <c r="E315" s="89"/>
      <c r="F315" s="89"/>
      <c r="G315" s="89"/>
    </row>
    <row r="316" spans="1:7" ht="25.5">
      <c r="A316" s="91"/>
      <c r="B316" s="88"/>
      <c r="C316" s="88"/>
      <c r="D316" s="89"/>
      <c r="E316" s="89"/>
      <c r="F316" s="82"/>
      <c r="G316" s="89"/>
    </row>
    <row r="317" spans="1:7" ht="23.25" customHeight="1">
      <c r="A317" s="91"/>
      <c r="B317" s="88"/>
      <c r="C317" s="88"/>
      <c r="D317" s="89"/>
      <c r="E317" s="89"/>
      <c r="F317" s="89"/>
      <c r="G317" s="89"/>
    </row>
    <row r="318" spans="1:7" ht="23.25">
      <c r="A318" s="91"/>
      <c r="B318" s="88"/>
      <c r="C318" s="88"/>
      <c r="D318" s="89"/>
      <c r="E318" s="89"/>
      <c r="F318" s="89"/>
      <c r="G318" s="89"/>
    </row>
    <row r="319" spans="1:7" ht="23.25">
      <c r="A319" s="91"/>
      <c r="B319" s="88"/>
      <c r="C319" s="88"/>
      <c r="D319" s="89"/>
      <c r="E319" s="89"/>
      <c r="F319" s="89"/>
      <c r="G319" s="89"/>
    </row>
    <row r="320" spans="1:7" ht="23.25">
      <c r="A320" s="91"/>
      <c r="B320" s="88"/>
      <c r="C320" s="88"/>
      <c r="D320" s="89"/>
      <c r="E320" s="89"/>
      <c r="F320" s="89"/>
      <c r="G320" s="89"/>
    </row>
    <row r="321" spans="1:7" ht="23.25">
      <c r="A321" s="91"/>
      <c r="B321" s="88"/>
      <c r="C321" s="88"/>
      <c r="D321" s="89"/>
      <c r="E321" s="89"/>
      <c r="F321" s="89"/>
      <c r="G321" s="89"/>
    </row>
    <row r="322" spans="1:7" ht="23.25" customHeight="1">
      <c r="A322" s="91"/>
      <c r="B322" s="88"/>
      <c r="C322" s="88"/>
      <c r="D322" s="89"/>
      <c r="E322" s="89"/>
      <c r="F322" s="89"/>
      <c r="G322" s="89"/>
    </row>
    <row r="323" spans="1:7" ht="23.25" customHeight="1">
      <c r="A323" s="91"/>
      <c r="B323" s="88"/>
      <c r="C323" s="88"/>
      <c r="D323" s="89"/>
      <c r="E323" s="89"/>
      <c r="F323" s="89"/>
      <c r="G323" s="89"/>
    </row>
    <row r="324" spans="1:7" ht="23.25">
      <c r="A324" s="87"/>
      <c r="B324" s="88"/>
      <c r="C324" s="88"/>
      <c r="D324" s="89"/>
      <c r="E324" s="86"/>
      <c r="F324" s="86"/>
      <c r="G324" s="89"/>
    </row>
    <row r="325" spans="1:7" ht="15" customHeight="1">
      <c r="A325" s="87"/>
      <c r="B325" s="88"/>
      <c r="C325" s="88"/>
      <c r="D325" s="89"/>
      <c r="E325" s="86"/>
      <c r="F325" s="86"/>
      <c r="G325" s="89"/>
    </row>
    <row r="326" spans="1:7" ht="23.25">
      <c r="A326" s="87"/>
      <c r="B326" s="88"/>
      <c r="C326" s="88"/>
      <c r="D326" s="89"/>
      <c r="E326" s="86"/>
      <c r="F326" s="86"/>
      <c r="G326" s="90"/>
    </row>
    <row r="327" spans="1:7" ht="23.25">
      <c r="A327" s="87"/>
      <c r="B327" s="97"/>
      <c r="C327" s="88"/>
      <c r="D327" s="89"/>
      <c r="E327" s="86"/>
      <c r="F327" s="86"/>
      <c r="G327" s="90"/>
    </row>
    <row r="328" spans="1:7" ht="23.25">
      <c r="A328" s="87"/>
      <c r="B328" s="88"/>
      <c r="C328" s="88"/>
      <c r="D328" s="89"/>
      <c r="E328" s="86"/>
      <c r="F328" s="86"/>
      <c r="G328" s="90"/>
    </row>
  </sheetData>
  <sheetProtection password="CC0B" sheet="1"/>
  <mergeCells count="3">
    <mergeCell ref="A247:B247"/>
    <mergeCell ref="A202:B202"/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6"/>
  <sheetViews>
    <sheetView zoomScale="55" zoomScaleNormal="55" zoomScalePageLayoutView="0" workbookViewId="0" topLeftCell="A1">
      <pane ySplit="1" topLeftCell="A162" activePane="bottomLeft" state="frozen"/>
      <selection pane="topLeft" activeCell="A1" sqref="A1"/>
      <selection pane="bottomLeft" activeCell="C167" sqref="C167"/>
    </sheetView>
  </sheetViews>
  <sheetFormatPr defaultColWidth="46.57421875" defaultRowHeight="12.75"/>
  <cols>
    <col min="1" max="1" width="63.00390625" style="62" bestFit="1" customWidth="1"/>
    <col min="2" max="2" width="43.28125" style="62" customWidth="1"/>
    <col min="3" max="3" width="45.8515625" style="62" bestFit="1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318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313" t="s">
        <v>1367</v>
      </c>
      <c r="B3" s="14"/>
      <c r="C3" s="14"/>
      <c r="D3" s="10"/>
      <c r="E3" s="10"/>
      <c r="F3" s="40"/>
      <c r="G3" s="268"/>
    </row>
    <row r="4" spans="1:7" s="4" customFormat="1" ht="26.25" customHeight="1">
      <c r="A4" s="258" t="s">
        <v>497</v>
      </c>
      <c r="B4" s="14" t="s">
        <v>498</v>
      </c>
      <c r="C4" s="14" t="s">
        <v>1173</v>
      </c>
      <c r="D4" s="10"/>
      <c r="E4" s="40"/>
      <c r="F4" s="40">
        <v>0.05</v>
      </c>
      <c r="G4" s="268"/>
    </row>
    <row r="5" spans="1:7" s="4" customFormat="1" ht="26.25" customHeight="1">
      <c r="A5" s="258" t="s">
        <v>500</v>
      </c>
      <c r="B5" s="14" t="s">
        <v>498</v>
      </c>
      <c r="C5" s="14" t="s">
        <v>501</v>
      </c>
      <c r="D5" s="10"/>
      <c r="E5" s="10"/>
      <c r="F5" s="10">
        <v>0.12</v>
      </c>
      <c r="G5" s="268"/>
    </row>
    <row r="6" spans="1:7" s="4" customFormat="1" ht="26.25" customHeight="1">
      <c r="A6" s="258" t="s">
        <v>501</v>
      </c>
      <c r="B6" s="14" t="s">
        <v>500</v>
      </c>
      <c r="C6" s="14" t="s">
        <v>1156</v>
      </c>
      <c r="D6" s="10"/>
      <c r="E6" s="10"/>
      <c r="F6" s="10">
        <v>0.24</v>
      </c>
      <c r="G6" s="268"/>
    </row>
    <row r="7" spans="1:7" s="4" customFormat="1" ht="26.25" customHeight="1">
      <c r="A7" s="258" t="s">
        <v>1153</v>
      </c>
      <c r="B7" s="14" t="s">
        <v>498</v>
      </c>
      <c r="C7" s="14" t="s">
        <v>501</v>
      </c>
      <c r="D7" s="10"/>
      <c r="E7" s="10"/>
      <c r="F7" s="10">
        <v>0.12</v>
      </c>
      <c r="G7" s="268"/>
    </row>
    <row r="8" spans="1:7" s="4" customFormat="1" ht="26.25" customHeight="1">
      <c r="A8" s="258" t="s">
        <v>1156</v>
      </c>
      <c r="B8" s="14" t="s">
        <v>502</v>
      </c>
      <c r="C8" s="14" t="s">
        <v>1192</v>
      </c>
      <c r="D8" s="10"/>
      <c r="E8" s="10"/>
      <c r="F8" s="10">
        <v>0.22</v>
      </c>
      <c r="G8" s="268"/>
    </row>
    <row r="9" spans="1:7" s="4" customFormat="1" ht="26.25" customHeight="1">
      <c r="A9" s="258" t="s">
        <v>500</v>
      </c>
      <c r="B9" s="14" t="s">
        <v>502</v>
      </c>
      <c r="C9" s="14" t="s">
        <v>503</v>
      </c>
      <c r="D9" s="10"/>
      <c r="E9" s="10"/>
      <c r="F9" s="10">
        <v>0.7</v>
      </c>
      <c r="G9" s="268"/>
    </row>
    <row r="10" spans="1:7" s="4" customFormat="1" ht="26.25" customHeight="1">
      <c r="A10" s="258" t="s">
        <v>1153</v>
      </c>
      <c r="B10" s="14" t="s">
        <v>504</v>
      </c>
      <c r="C10" s="14" t="s">
        <v>503</v>
      </c>
      <c r="D10" s="10"/>
      <c r="E10" s="10"/>
      <c r="F10" s="10">
        <v>0.12</v>
      </c>
      <c r="G10" s="268"/>
    </row>
    <row r="11" spans="1:7" s="4" customFormat="1" ht="26.25" customHeight="1">
      <c r="A11" s="258" t="s">
        <v>503</v>
      </c>
      <c r="B11" s="14" t="s">
        <v>500</v>
      </c>
      <c r="C11" s="14" t="s">
        <v>1153</v>
      </c>
      <c r="D11" s="10"/>
      <c r="E11" s="10"/>
      <c r="F11" s="10">
        <v>0.08</v>
      </c>
      <c r="G11" s="268"/>
    </row>
    <row r="12" spans="1:7" s="4" customFormat="1" ht="26.25" customHeight="1">
      <c r="A12" s="258" t="s">
        <v>504</v>
      </c>
      <c r="B12" s="14" t="s">
        <v>500</v>
      </c>
      <c r="C12" s="14" t="s">
        <v>1153</v>
      </c>
      <c r="D12" s="10"/>
      <c r="E12" s="10"/>
      <c r="F12" s="10">
        <v>0.08</v>
      </c>
      <c r="G12" s="268"/>
    </row>
    <row r="13" spans="1:7" s="4" customFormat="1" ht="26.25" customHeight="1">
      <c r="A13" s="258" t="s">
        <v>1521</v>
      </c>
      <c r="B13" s="14" t="s">
        <v>498</v>
      </c>
      <c r="C13" s="14" t="s">
        <v>1173</v>
      </c>
      <c r="D13" s="10"/>
      <c r="E13" s="10"/>
      <c r="F13" s="10">
        <v>1.12</v>
      </c>
      <c r="G13" s="268"/>
    </row>
    <row r="14" spans="1:7" s="4" customFormat="1" ht="26.25" customHeight="1">
      <c r="A14" s="259" t="s">
        <v>1174</v>
      </c>
      <c r="B14" s="6"/>
      <c r="C14" s="6"/>
      <c r="D14" s="8"/>
      <c r="E14" s="25">
        <f>SUM(0)</f>
        <v>0</v>
      </c>
      <c r="F14" s="25">
        <f>SUM(F4:F13)</f>
        <v>2.85</v>
      </c>
      <c r="G14" s="260">
        <f>SUM(E14:F14)</f>
        <v>2.85</v>
      </c>
    </row>
    <row r="15" spans="1:7" s="4" customFormat="1" ht="26.25" customHeight="1">
      <c r="A15" s="313" t="s">
        <v>1348</v>
      </c>
      <c r="B15" s="13"/>
      <c r="C15" s="13"/>
      <c r="D15" s="9"/>
      <c r="E15" s="9"/>
      <c r="F15" s="9"/>
      <c r="G15" s="368"/>
    </row>
    <row r="16" spans="1:7" s="4" customFormat="1" ht="26.25" customHeight="1">
      <c r="A16" s="258" t="s">
        <v>506</v>
      </c>
      <c r="B16" s="14" t="s">
        <v>1437</v>
      </c>
      <c r="C16" s="14" t="s">
        <v>498</v>
      </c>
      <c r="D16" s="10"/>
      <c r="E16" s="10"/>
      <c r="F16" s="10">
        <v>0.44</v>
      </c>
      <c r="G16" s="268"/>
    </row>
    <row r="17" spans="1:7" s="3" customFormat="1" ht="26.25" customHeight="1">
      <c r="A17" s="258" t="s">
        <v>1437</v>
      </c>
      <c r="B17" s="14" t="s">
        <v>498</v>
      </c>
      <c r="C17" s="14" t="s">
        <v>1175</v>
      </c>
      <c r="D17" s="10"/>
      <c r="E17" s="10"/>
      <c r="F17" s="10">
        <v>0.3</v>
      </c>
      <c r="G17" s="268"/>
    </row>
    <row r="18" spans="1:7" s="4" customFormat="1" ht="26.25" customHeight="1">
      <c r="A18" s="259" t="s">
        <v>1174</v>
      </c>
      <c r="B18" s="6"/>
      <c r="C18" s="6"/>
      <c r="D18" s="8"/>
      <c r="E18" s="25">
        <f>SUM(0)</f>
        <v>0</v>
      </c>
      <c r="F18" s="25">
        <f>SUM(F16:F17)</f>
        <v>0.74</v>
      </c>
      <c r="G18" s="260">
        <f>SUM(E18:F18)</f>
        <v>0.74</v>
      </c>
    </row>
    <row r="19" spans="1:7" s="4" customFormat="1" ht="26.25" customHeight="1">
      <c r="A19" s="313" t="s">
        <v>1349</v>
      </c>
      <c r="B19" s="13"/>
      <c r="C19" s="13"/>
      <c r="D19" s="9"/>
      <c r="E19" s="9"/>
      <c r="F19" s="9"/>
      <c r="G19" s="368"/>
    </row>
    <row r="20" spans="1:7" s="4" customFormat="1" ht="26.25" customHeight="1">
      <c r="A20" s="258" t="s">
        <v>447</v>
      </c>
      <c r="B20" s="14" t="s">
        <v>498</v>
      </c>
      <c r="C20" s="14" t="s">
        <v>504</v>
      </c>
      <c r="D20" s="10"/>
      <c r="E20" s="10"/>
      <c r="F20" s="10">
        <v>0.34</v>
      </c>
      <c r="G20" s="268"/>
    </row>
    <row r="21" spans="1:7" s="4" customFormat="1" ht="26.25" customHeight="1">
      <c r="A21" s="258" t="s">
        <v>504</v>
      </c>
      <c r="B21" s="14" t="s">
        <v>447</v>
      </c>
      <c r="C21" s="14" t="s">
        <v>1175</v>
      </c>
      <c r="D21" s="10"/>
      <c r="E21" s="10"/>
      <c r="F21" s="10">
        <v>0.18</v>
      </c>
      <c r="G21" s="268"/>
    </row>
    <row r="22" spans="1:7" s="4" customFormat="1" ht="26.25" customHeight="1">
      <c r="A22" s="258" t="s">
        <v>436</v>
      </c>
      <c r="B22" s="14" t="s">
        <v>504</v>
      </c>
      <c r="C22" s="14" t="s">
        <v>505</v>
      </c>
      <c r="D22" s="10"/>
      <c r="E22" s="10"/>
      <c r="F22" s="10">
        <v>0.24</v>
      </c>
      <c r="G22" s="268"/>
    </row>
    <row r="23" spans="1:7" s="4" customFormat="1" ht="26.25" customHeight="1">
      <c r="A23" s="258" t="s">
        <v>505</v>
      </c>
      <c r="B23" s="14" t="s">
        <v>436</v>
      </c>
      <c r="C23" s="14" t="s">
        <v>447</v>
      </c>
      <c r="D23" s="10"/>
      <c r="E23" s="10"/>
      <c r="F23" s="10">
        <v>0.18</v>
      </c>
      <c r="G23" s="268"/>
    </row>
    <row r="24" spans="1:7" s="3" customFormat="1" ht="26.25" customHeight="1">
      <c r="A24" s="259" t="s">
        <v>1174</v>
      </c>
      <c r="B24" s="6"/>
      <c r="C24" s="6"/>
      <c r="D24" s="8"/>
      <c r="E24" s="25">
        <f>SUM(0)</f>
        <v>0</v>
      </c>
      <c r="F24" s="25">
        <f>SUM(F20:F23)</f>
        <v>0.94</v>
      </c>
      <c r="G24" s="260">
        <f>SUM(E24:F24)</f>
        <v>0.94</v>
      </c>
    </row>
    <row r="25" spans="1:7" s="5" customFormat="1" ht="26.25" customHeight="1">
      <c r="A25" s="313" t="s">
        <v>1350</v>
      </c>
      <c r="B25" s="14"/>
      <c r="C25" s="14"/>
      <c r="D25" s="10"/>
      <c r="E25" s="10"/>
      <c r="F25" s="10"/>
      <c r="G25" s="268"/>
    </row>
    <row r="26" spans="1:7" s="4" customFormat="1" ht="26.25" customHeight="1">
      <c r="A26" s="258" t="s">
        <v>363</v>
      </c>
      <c r="B26" s="14" t="s">
        <v>498</v>
      </c>
      <c r="C26" s="14" t="s">
        <v>370</v>
      </c>
      <c r="D26" s="10"/>
      <c r="E26" s="40">
        <v>0.02</v>
      </c>
      <c r="F26" s="10">
        <v>0.5</v>
      </c>
      <c r="G26" s="268"/>
    </row>
    <row r="27" spans="1:7" s="4" customFormat="1" ht="26.25" customHeight="1">
      <c r="A27" s="258" t="s">
        <v>507</v>
      </c>
      <c r="B27" s="14" t="s">
        <v>363</v>
      </c>
      <c r="C27" s="14" t="s">
        <v>363</v>
      </c>
      <c r="D27" s="10"/>
      <c r="E27" s="10"/>
      <c r="F27" s="10">
        <v>0.34</v>
      </c>
      <c r="G27" s="268"/>
    </row>
    <row r="28" spans="1:7" s="4" customFormat="1" ht="26.25" customHeight="1">
      <c r="A28" s="259" t="s">
        <v>1174</v>
      </c>
      <c r="B28" s="6"/>
      <c r="C28" s="6"/>
      <c r="D28" s="8"/>
      <c r="E28" s="25">
        <f>SUM(E26)</f>
        <v>0.02</v>
      </c>
      <c r="F28" s="25">
        <f>SUM(F26:F27)</f>
        <v>0.8400000000000001</v>
      </c>
      <c r="G28" s="260">
        <f>SUM(E28:F28)</f>
        <v>0.8600000000000001</v>
      </c>
    </row>
    <row r="29" spans="1:7" s="4" customFormat="1" ht="26.25" customHeight="1">
      <c r="A29" s="313" t="s">
        <v>378</v>
      </c>
      <c r="B29" s="16"/>
      <c r="C29" s="16"/>
      <c r="D29" s="50"/>
      <c r="E29" s="50"/>
      <c r="F29" s="9"/>
      <c r="G29" s="369"/>
    </row>
    <row r="30" spans="1:7" s="4" customFormat="1" ht="26.25" customHeight="1">
      <c r="A30" s="258" t="s">
        <v>369</v>
      </c>
      <c r="B30" s="14" t="s">
        <v>370</v>
      </c>
      <c r="C30" s="14" t="s">
        <v>371</v>
      </c>
      <c r="D30" s="10"/>
      <c r="E30" s="10"/>
      <c r="F30" s="10">
        <v>0.6</v>
      </c>
      <c r="G30" s="268"/>
    </row>
    <row r="31" spans="1:7" s="4" customFormat="1" ht="26.25" customHeight="1">
      <c r="A31" s="258" t="s">
        <v>371</v>
      </c>
      <c r="B31" s="14" t="s">
        <v>372</v>
      </c>
      <c r="C31" s="14" t="s">
        <v>373</v>
      </c>
      <c r="D31" s="10"/>
      <c r="E31" s="10"/>
      <c r="F31" s="10">
        <v>0.96</v>
      </c>
      <c r="G31" s="268"/>
    </row>
    <row r="32" spans="1:7" s="4" customFormat="1" ht="26.25" customHeight="1">
      <c r="A32" s="339" t="s">
        <v>1430</v>
      </c>
      <c r="B32" s="33" t="s">
        <v>1601</v>
      </c>
      <c r="C32" s="33" t="s">
        <v>1602</v>
      </c>
      <c r="D32" s="10"/>
      <c r="E32" s="40">
        <v>0.02</v>
      </c>
      <c r="F32" s="40">
        <v>0.44</v>
      </c>
      <c r="G32" s="268"/>
    </row>
    <row r="33" spans="1:7" s="3" customFormat="1" ht="26.25" customHeight="1">
      <c r="A33" s="339" t="s">
        <v>1603</v>
      </c>
      <c r="B33" s="33" t="s">
        <v>1605</v>
      </c>
      <c r="C33" s="14" t="s">
        <v>1173</v>
      </c>
      <c r="D33" s="10"/>
      <c r="E33" s="10"/>
      <c r="F33" s="10">
        <v>0.1</v>
      </c>
      <c r="G33" s="268"/>
    </row>
    <row r="34" spans="1:7" s="103" customFormat="1" ht="26.25" customHeight="1">
      <c r="A34" s="339" t="s">
        <v>1604</v>
      </c>
      <c r="B34" s="33" t="s">
        <v>1605</v>
      </c>
      <c r="C34" s="14" t="s">
        <v>1173</v>
      </c>
      <c r="D34" s="10"/>
      <c r="E34" s="10"/>
      <c r="F34" s="10">
        <v>0.12</v>
      </c>
      <c r="G34" s="268"/>
    </row>
    <row r="35" spans="1:7" s="43" customFormat="1" ht="26.25" customHeight="1">
      <c r="A35" s="259" t="s">
        <v>1174</v>
      </c>
      <c r="B35" s="14"/>
      <c r="C35" s="14"/>
      <c r="D35" s="10"/>
      <c r="E35" s="25">
        <f>SUM(E32)</f>
        <v>0.02</v>
      </c>
      <c r="F35" s="25">
        <f>SUM(F30:F34)</f>
        <v>2.22</v>
      </c>
      <c r="G35" s="260">
        <f>SUM(E35:F35)</f>
        <v>2.24</v>
      </c>
    </row>
    <row r="36" spans="1:7" s="43" customFormat="1" ht="26.25" customHeight="1">
      <c r="A36" s="365" t="s">
        <v>1513</v>
      </c>
      <c r="B36" s="55"/>
      <c r="C36" s="14"/>
      <c r="D36" s="10"/>
      <c r="E36" s="10"/>
      <c r="F36" s="8"/>
      <c r="G36" s="268"/>
    </row>
    <row r="37" spans="1:7" s="43" customFormat="1" ht="26.25" customHeight="1">
      <c r="A37" s="258" t="s">
        <v>1514</v>
      </c>
      <c r="B37" s="14" t="s">
        <v>370</v>
      </c>
      <c r="C37" s="14" t="s">
        <v>1515</v>
      </c>
      <c r="D37" s="10"/>
      <c r="E37" s="10">
        <v>1.06</v>
      </c>
      <c r="F37" s="10">
        <v>1.06</v>
      </c>
      <c r="G37" s="268"/>
    </row>
    <row r="38" spans="1:7" s="43" customFormat="1" ht="26.25" customHeight="1">
      <c r="A38" s="258" t="s">
        <v>1518</v>
      </c>
      <c r="B38" s="14" t="s">
        <v>1516</v>
      </c>
      <c r="C38" s="14" t="s">
        <v>1517</v>
      </c>
      <c r="D38" s="10"/>
      <c r="E38" s="10">
        <v>0.4</v>
      </c>
      <c r="F38" s="10">
        <v>0.1</v>
      </c>
      <c r="G38" s="268"/>
    </row>
    <row r="39" spans="1:7" s="43" customFormat="1" ht="26.25" customHeight="1">
      <c r="A39" s="258" t="s">
        <v>1515</v>
      </c>
      <c r="B39" s="14" t="s">
        <v>1517</v>
      </c>
      <c r="C39" s="14" t="s">
        <v>1569</v>
      </c>
      <c r="D39" s="10"/>
      <c r="E39" s="10">
        <v>0.02</v>
      </c>
      <c r="F39" s="10">
        <v>0.42</v>
      </c>
      <c r="G39" s="268"/>
    </row>
    <row r="40" spans="1:7" s="43" customFormat="1" ht="26.25" customHeight="1">
      <c r="A40" s="258" t="s">
        <v>1641</v>
      </c>
      <c r="B40" s="14" t="s">
        <v>1517</v>
      </c>
      <c r="C40" s="14" t="s">
        <v>1175</v>
      </c>
      <c r="D40" s="10"/>
      <c r="E40" s="10"/>
      <c r="F40" s="10">
        <v>0.24</v>
      </c>
      <c r="G40" s="268"/>
    </row>
    <row r="41" spans="1:7" s="43" customFormat="1" ht="26.25" customHeight="1">
      <c r="A41" s="259" t="s">
        <v>1174</v>
      </c>
      <c r="B41" s="14"/>
      <c r="C41" s="14"/>
      <c r="D41" s="10"/>
      <c r="E41" s="25">
        <f>SUM(E37:E39)</f>
        <v>1.48</v>
      </c>
      <c r="F41" s="25">
        <f>SUM(F37,F38,F39,F40)</f>
        <v>1.82</v>
      </c>
      <c r="G41" s="370">
        <f>SUM(E41:F41)</f>
        <v>3.3</v>
      </c>
    </row>
    <row r="42" spans="1:7" s="43" customFormat="1" ht="26.25" customHeight="1">
      <c r="A42" s="313" t="s">
        <v>1351</v>
      </c>
      <c r="B42" s="13"/>
      <c r="C42" s="13"/>
      <c r="D42" s="9"/>
      <c r="E42" s="9" t="s">
        <v>2599</v>
      </c>
      <c r="F42" s="9"/>
      <c r="G42" s="368"/>
    </row>
    <row r="43" spans="1:7" s="43" customFormat="1" ht="26.25" customHeight="1">
      <c r="A43" s="258" t="s">
        <v>508</v>
      </c>
      <c r="B43" s="14" t="s">
        <v>370</v>
      </c>
      <c r="C43" s="14" t="s">
        <v>364</v>
      </c>
      <c r="D43" s="10"/>
      <c r="E43" s="10"/>
      <c r="F43" s="10">
        <v>0.3</v>
      </c>
      <c r="G43" s="268"/>
    </row>
    <row r="44" spans="1:7" s="43" customFormat="1" ht="26.25" customHeight="1">
      <c r="A44" s="258" t="s">
        <v>364</v>
      </c>
      <c r="B44" s="14" t="s">
        <v>508</v>
      </c>
      <c r="C44" s="14" t="s">
        <v>503</v>
      </c>
      <c r="D44" s="10"/>
      <c r="E44" s="10"/>
      <c r="F44" s="10">
        <v>0.12</v>
      </c>
      <c r="G44" s="268"/>
    </row>
    <row r="45" spans="1:7" s="43" customFormat="1" ht="26.25" customHeight="1">
      <c r="A45" s="258" t="s">
        <v>503</v>
      </c>
      <c r="B45" s="14" t="s">
        <v>364</v>
      </c>
      <c r="C45" s="14" t="s">
        <v>1173</v>
      </c>
      <c r="D45" s="10"/>
      <c r="E45" s="10"/>
      <c r="F45" s="10">
        <v>0.26</v>
      </c>
      <c r="G45" s="268"/>
    </row>
    <row r="46" spans="1:7" s="43" customFormat="1" ht="26.25" customHeight="1">
      <c r="A46" s="258" t="s">
        <v>425</v>
      </c>
      <c r="B46" s="14" t="s">
        <v>503</v>
      </c>
      <c r="C46" s="14" t="s">
        <v>505</v>
      </c>
      <c r="D46" s="10"/>
      <c r="E46" s="10"/>
      <c r="F46" s="10">
        <v>0.2</v>
      </c>
      <c r="G46" s="268"/>
    </row>
    <row r="47" spans="1:7" s="43" customFormat="1" ht="26.25" customHeight="1">
      <c r="A47" s="258" t="s">
        <v>509</v>
      </c>
      <c r="B47" s="14" t="s">
        <v>425</v>
      </c>
      <c r="C47" s="14" t="s">
        <v>1173</v>
      </c>
      <c r="D47" s="10"/>
      <c r="E47" s="10"/>
      <c r="F47" s="10">
        <v>0.1</v>
      </c>
      <c r="G47" s="268"/>
    </row>
    <row r="48" spans="1:7" s="43" customFormat="1" ht="26.25" customHeight="1">
      <c r="A48" s="258" t="s">
        <v>505</v>
      </c>
      <c r="B48" s="14" t="s">
        <v>425</v>
      </c>
      <c r="C48" s="14" t="s">
        <v>1173</v>
      </c>
      <c r="D48" s="10"/>
      <c r="E48" s="10"/>
      <c r="F48" s="10">
        <v>0.06</v>
      </c>
      <c r="G48" s="268"/>
    </row>
    <row r="49" spans="1:7" s="43" customFormat="1" ht="26.25" customHeight="1">
      <c r="A49" s="258" t="s">
        <v>425</v>
      </c>
      <c r="B49" s="14" t="s">
        <v>498</v>
      </c>
      <c r="C49" s="14" t="s">
        <v>505</v>
      </c>
      <c r="D49" s="10"/>
      <c r="E49" s="10"/>
      <c r="F49" s="10">
        <v>0.1</v>
      </c>
      <c r="G49" s="268"/>
    </row>
    <row r="50" spans="1:7" s="43" customFormat="1" ht="26.25" customHeight="1">
      <c r="A50" s="259" t="s">
        <v>1174</v>
      </c>
      <c r="B50" s="14"/>
      <c r="C50" s="14"/>
      <c r="D50" s="10"/>
      <c r="E50" s="31">
        <f>SUM(0)</f>
        <v>0</v>
      </c>
      <c r="F50" s="25">
        <f>SUM(F43:F49)</f>
        <v>1.14</v>
      </c>
      <c r="G50" s="260">
        <f>SUM(E50:F50)</f>
        <v>1.14</v>
      </c>
    </row>
    <row r="51" spans="1:7" s="43" customFormat="1" ht="26.25" customHeight="1">
      <c r="A51" s="313" t="s">
        <v>1352</v>
      </c>
      <c r="B51" s="13"/>
      <c r="C51" s="13"/>
      <c r="D51" s="9"/>
      <c r="E51" s="9"/>
      <c r="F51" s="9"/>
      <c r="G51" s="368"/>
    </row>
    <row r="52" spans="1:7" s="43" customFormat="1" ht="26.25" customHeight="1">
      <c r="A52" s="258" t="s">
        <v>179</v>
      </c>
      <c r="B52" s="14" t="s">
        <v>1200</v>
      </c>
      <c r="C52" s="14" t="s">
        <v>180</v>
      </c>
      <c r="D52" s="10"/>
      <c r="E52" s="10"/>
      <c r="F52" s="10">
        <v>0.16</v>
      </c>
      <c r="G52" s="268"/>
    </row>
    <row r="53" spans="1:7" s="43" customFormat="1" ht="26.25" customHeight="1">
      <c r="A53" s="258" t="s">
        <v>180</v>
      </c>
      <c r="B53" s="14" t="s">
        <v>179</v>
      </c>
      <c r="C53" s="14" t="s">
        <v>1173</v>
      </c>
      <c r="D53" s="10"/>
      <c r="E53" s="10"/>
      <c r="F53" s="10">
        <v>0.16</v>
      </c>
      <c r="G53" s="268"/>
    </row>
    <row r="54" spans="1:7" s="43" customFormat="1" ht="26.25" customHeight="1">
      <c r="A54" s="258" t="s">
        <v>429</v>
      </c>
      <c r="B54" s="14" t="s">
        <v>179</v>
      </c>
      <c r="C54" s="14" t="s">
        <v>181</v>
      </c>
      <c r="D54" s="10"/>
      <c r="E54" s="10"/>
      <c r="F54" s="10">
        <v>0.28</v>
      </c>
      <c r="G54" s="268"/>
    </row>
    <row r="55" spans="1:7" s="43" customFormat="1" ht="26.25" customHeight="1">
      <c r="A55" s="258" t="s">
        <v>181</v>
      </c>
      <c r="B55" s="14" t="s">
        <v>429</v>
      </c>
      <c r="C55" s="14" t="s">
        <v>1173</v>
      </c>
      <c r="D55" s="10"/>
      <c r="E55" s="10"/>
      <c r="F55" s="10">
        <v>0.04</v>
      </c>
      <c r="G55" s="268"/>
    </row>
    <row r="56" spans="1:7" s="43" customFormat="1" ht="26.25" customHeight="1">
      <c r="A56" s="259" t="s">
        <v>1174</v>
      </c>
      <c r="B56" s="6"/>
      <c r="C56" s="6"/>
      <c r="D56" s="8"/>
      <c r="E56" s="25">
        <f>SUM(0)</f>
        <v>0</v>
      </c>
      <c r="F56" s="25">
        <f>SUM(F52:F55)</f>
        <v>0.6400000000000001</v>
      </c>
      <c r="G56" s="260">
        <f>SUM(E56:F56)</f>
        <v>0.6400000000000001</v>
      </c>
    </row>
    <row r="57" spans="1:7" s="43" customFormat="1" ht="26.25" customHeight="1">
      <c r="A57" s="313" t="s">
        <v>1353</v>
      </c>
      <c r="B57" s="14"/>
      <c r="C57" s="14"/>
      <c r="D57" s="10"/>
      <c r="E57" s="10"/>
      <c r="F57" s="10"/>
      <c r="G57" s="268"/>
    </row>
    <row r="58" spans="1:7" s="43" customFormat="1" ht="26.25" customHeight="1">
      <c r="A58" s="258" t="s">
        <v>1200</v>
      </c>
      <c r="B58" s="14" t="s">
        <v>1354</v>
      </c>
      <c r="C58" s="14" t="s">
        <v>177</v>
      </c>
      <c r="D58" s="10"/>
      <c r="E58" s="10"/>
      <c r="F58" s="10">
        <v>0.76</v>
      </c>
      <c r="G58" s="268"/>
    </row>
    <row r="59" spans="1:7" s="43" customFormat="1" ht="26.25" customHeight="1">
      <c r="A59" s="258" t="s">
        <v>174</v>
      </c>
      <c r="B59" s="14" t="s">
        <v>1200</v>
      </c>
      <c r="C59" s="14" t="s">
        <v>1173</v>
      </c>
      <c r="D59" s="10"/>
      <c r="E59" s="10"/>
      <c r="F59" s="10">
        <v>0.2</v>
      </c>
      <c r="G59" s="268"/>
    </row>
    <row r="60" spans="1:7" s="43" customFormat="1" ht="26.25" customHeight="1">
      <c r="A60" s="258" t="s">
        <v>176</v>
      </c>
      <c r="B60" s="14" t="s">
        <v>1200</v>
      </c>
      <c r="C60" s="14" t="s">
        <v>1355</v>
      </c>
      <c r="D60" s="10"/>
      <c r="E60" s="40">
        <v>0.04</v>
      </c>
      <c r="F60" s="10">
        <v>0.62</v>
      </c>
      <c r="G60" s="268"/>
    </row>
    <row r="61" spans="1:7" s="43" customFormat="1" ht="26.25" customHeight="1">
      <c r="A61" s="258" t="s">
        <v>380</v>
      </c>
      <c r="B61" s="14" t="s">
        <v>175</v>
      </c>
      <c r="C61" s="14" t="s">
        <v>178</v>
      </c>
      <c r="D61" s="10"/>
      <c r="E61" s="10"/>
      <c r="F61" s="10">
        <v>0.22</v>
      </c>
      <c r="G61" s="268"/>
    </row>
    <row r="62" spans="1:7" s="43" customFormat="1" ht="26.25" customHeight="1">
      <c r="A62" s="258" t="s">
        <v>175</v>
      </c>
      <c r="B62" s="14" t="s">
        <v>1173</v>
      </c>
      <c r="C62" s="14" t="s">
        <v>380</v>
      </c>
      <c r="D62" s="10"/>
      <c r="E62" s="10"/>
      <c r="F62" s="10">
        <v>0.42</v>
      </c>
      <c r="G62" s="268"/>
    </row>
    <row r="63" spans="1:7" s="43" customFormat="1" ht="26.25" customHeight="1">
      <c r="A63" s="258" t="s">
        <v>1180</v>
      </c>
      <c r="B63" s="14" t="s">
        <v>1200</v>
      </c>
      <c r="C63" s="14" t="s">
        <v>1173</v>
      </c>
      <c r="D63" s="10"/>
      <c r="E63" s="10"/>
      <c r="F63" s="10">
        <v>0.38</v>
      </c>
      <c r="G63" s="268"/>
    </row>
    <row r="64" spans="1:7" s="43" customFormat="1" ht="26.25" customHeight="1">
      <c r="A64" s="258" t="s">
        <v>1344</v>
      </c>
      <c r="B64" s="14" t="s">
        <v>1180</v>
      </c>
      <c r="C64" s="14" t="s">
        <v>361</v>
      </c>
      <c r="D64" s="10"/>
      <c r="E64" s="10"/>
      <c r="F64" s="10">
        <v>0.06</v>
      </c>
      <c r="G64" s="268"/>
    </row>
    <row r="65" spans="1:7" s="44" customFormat="1" ht="26.25" customHeight="1">
      <c r="A65" s="258" t="s">
        <v>510</v>
      </c>
      <c r="B65" s="14" t="s">
        <v>370</v>
      </c>
      <c r="C65" s="14" t="s">
        <v>1197</v>
      </c>
      <c r="D65" s="10"/>
      <c r="E65" s="10"/>
      <c r="F65" s="10">
        <v>0.2</v>
      </c>
      <c r="G65" s="268"/>
    </row>
    <row r="66" spans="1:7" s="44" customFormat="1" ht="26.25" customHeight="1">
      <c r="A66" s="258" t="s">
        <v>511</v>
      </c>
      <c r="B66" s="14" t="s">
        <v>370</v>
      </c>
      <c r="C66" s="14" t="s">
        <v>1173</v>
      </c>
      <c r="D66" s="10"/>
      <c r="E66" s="10"/>
      <c r="F66" s="10">
        <v>0.24</v>
      </c>
      <c r="G66" s="268"/>
    </row>
    <row r="67" spans="1:7" s="43" customFormat="1" ht="26.25" customHeight="1">
      <c r="A67" s="259" t="s">
        <v>1174</v>
      </c>
      <c r="B67" s="6"/>
      <c r="C67" s="6"/>
      <c r="D67" s="8"/>
      <c r="E67" s="25">
        <f>SUM(E60)</f>
        <v>0.04</v>
      </c>
      <c r="F67" s="25">
        <f>SUM(F58:F66)</f>
        <v>3.1000000000000005</v>
      </c>
      <c r="G67" s="260">
        <f>SUM(E67:F67)</f>
        <v>3.1400000000000006</v>
      </c>
    </row>
    <row r="68" spans="1:7" s="43" customFormat="1" ht="26.25" customHeight="1">
      <c r="A68" s="313" t="s">
        <v>1345</v>
      </c>
      <c r="B68" s="56"/>
      <c r="C68" s="13"/>
      <c r="D68" s="9"/>
      <c r="E68" s="9"/>
      <c r="F68" s="9"/>
      <c r="G68" s="368"/>
    </row>
    <row r="69" spans="1:7" s="43" customFormat="1" ht="26.25" customHeight="1">
      <c r="A69" s="258" t="s">
        <v>450</v>
      </c>
      <c r="B69" s="14" t="s">
        <v>177</v>
      </c>
      <c r="C69" s="14" t="s">
        <v>1175</v>
      </c>
      <c r="D69" s="10"/>
      <c r="E69" s="40">
        <v>0.06</v>
      </c>
      <c r="F69" s="10">
        <v>0.72</v>
      </c>
      <c r="G69" s="268"/>
    </row>
    <row r="70" spans="1:7" s="43" customFormat="1" ht="26.25" customHeight="1">
      <c r="A70" s="258" t="s">
        <v>429</v>
      </c>
      <c r="B70" s="14" t="s">
        <v>1173</v>
      </c>
      <c r="C70" s="14" t="s">
        <v>1173</v>
      </c>
      <c r="D70" s="10"/>
      <c r="E70" s="10"/>
      <c r="F70" s="10">
        <v>0.54</v>
      </c>
      <c r="G70" s="268"/>
    </row>
    <row r="71" spans="1:7" s="43" customFormat="1" ht="26.25" customHeight="1">
      <c r="A71" s="258" t="s">
        <v>182</v>
      </c>
      <c r="B71" s="14" t="s">
        <v>450</v>
      </c>
      <c r="C71" s="14" t="s">
        <v>1173</v>
      </c>
      <c r="D71" s="10"/>
      <c r="E71" s="10"/>
      <c r="F71" s="10">
        <v>0.1</v>
      </c>
      <c r="G71" s="268"/>
    </row>
    <row r="72" spans="1:7" s="43" customFormat="1" ht="26.25" customHeight="1">
      <c r="A72" s="258" t="s">
        <v>364</v>
      </c>
      <c r="B72" s="14" t="s">
        <v>450</v>
      </c>
      <c r="C72" s="14" t="s">
        <v>1173</v>
      </c>
      <c r="D72" s="10"/>
      <c r="E72" s="10"/>
      <c r="F72" s="10">
        <v>0.06</v>
      </c>
      <c r="G72" s="268"/>
    </row>
    <row r="73" spans="1:7" s="44" customFormat="1" ht="26.25" customHeight="1">
      <c r="A73" s="258" t="s">
        <v>430</v>
      </c>
      <c r="B73" s="14" t="s">
        <v>450</v>
      </c>
      <c r="C73" s="14" t="s">
        <v>1173</v>
      </c>
      <c r="D73" s="10"/>
      <c r="E73" s="10"/>
      <c r="F73" s="10">
        <v>0.12</v>
      </c>
      <c r="G73" s="268"/>
    </row>
    <row r="74" spans="1:7" s="43" customFormat="1" ht="26.25" customHeight="1">
      <c r="A74" s="258" t="s">
        <v>183</v>
      </c>
      <c r="B74" s="14" t="s">
        <v>1173</v>
      </c>
      <c r="C74" s="14" t="s">
        <v>177</v>
      </c>
      <c r="D74" s="10"/>
      <c r="E74" s="10"/>
      <c r="F74" s="10">
        <v>0.3</v>
      </c>
      <c r="G74" s="268"/>
    </row>
    <row r="75" spans="1:7" s="43" customFormat="1" ht="26.25" customHeight="1">
      <c r="A75" s="259" t="s">
        <v>1174</v>
      </c>
      <c r="B75" s="6"/>
      <c r="C75" s="6"/>
      <c r="D75" s="8"/>
      <c r="E75" s="25">
        <f>SUM(E69)</f>
        <v>0.06</v>
      </c>
      <c r="F75" s="25">
        <f>SUM(F69:F74)</f>
        <v>1.84</v>
      </c>
      <c r="G75" s="260">
        <f>SUM(E75:F75)</f>
        <v>1.9000000000000001</v>
      </c>
    </row>
    <row r="76" spans="1:7" s="43" customFormat="1" ht="26.25" customHeight="1">
      <c r="A76" s="313" t="s">
        <v>1346</v>
      </c>
      <c r="B76" s="13"/>
      <c r="C76" s="13"/>
      <c r="D76" s="9"/>
      <c r="E76" s="9"/>
      <c r="F76" s="9"/>
      <c r="G76" s="368"/>
    </row>
    <row r="77" spans="1:7" s="43" customFormat="1" ht="26.25" customHeight="1">
      <c r="A77" s="258" t="s">
        <v>184</v>
      </c>
      <c r="B77" s="14" t="s">
        <v>177</v>
      </c>
      <c r="C77" s="14" t="s">
        <v>363</v>
      </c>
      <c r="D77" s="10"/>
      <c r="E77" s="10"/>
      <c r="F77" s="10">
        <v>0.08</v>
      </c>
      <c r="G77" s="268"/>
    </row>
    <row r="78" spans="1:7" s="43" customFormat="1" ht="26.25" customHeight="1">
      <c r="A78" s="258" t="s">
        <v>363</v>
      </c>
      <c r="B78" s="14" t="s">
        <v>1175</v>
      </c>
      <c r="C78" s="14" t="s">
        <v>1175</v>
      </c>
      <c r="D78" s="10"/>
      <c r="E78" s="10"/>
      <c r="F78" s="10">
        <v>0.42</v>
      </c>
      <c r="G78" s="268"/>
    </row>
    <row r="79" spans="1:7" s="43" customFormat="1" ht="26.25" customHeight="1">
      <c r="A79" s="258" t="s">
        <v>178</v>
      </c>
      <c r="B79" s="14" t="s">
        <v>177</v>
      </c>
      <c r="C79" s="14" t="s">
        <v>446</v>
      </c>
      <c r="D79" s="10"/>
      <c r="E79" s="10"/>
      <c r="F79" s="10">
        <v>0.18</v>
      </c>
      <c r="G79" s="268"/>
    </row>
    <row r="80" spans="1:7" s="43" customFormat="1" ht="26.25" customHeight="1">
      <c r="A80" s="258" t="s">
        <v>446</v>
      </c>
      <c r="B80" s="14" t="s">
        <v>1175</v>
      </c>
      <c r="C80" s="14" t="s">
        <v>1175</v>
      </c>
      <c r="D80" s="10"/>
      <c r="E80" s="10"/>
      <c r="F80" s="10">
        <v>0.18</v>
      </c>
      <c r="G80" s="268"/>
    </row>
    <row r="81" spans="1:7" s="43" customFormat="1" ht="26.25" customHeight="1">
      <c r="A81" s="259" t="s">
        <v>1174</v>
      </c>
      <c r="B81" s="6"/>
      <c r="C81" s="6"/>
      <c r="D81" s="8"/>
      <c r="E81" s="25">
        <f>SUM(0)</f>
        <v>0</v>
      </c>
      <c r="F81" s="25">
        <f>SUM(F77:F80)</f>
        <v>0.8599999999999999</v>
      </c>
      <c r="G81" s="260">
        <f>SUM(E81:F81)</f>
        <v>0.8599999999999999</v>
      </c>
    </row>
    <row r="82" spans="1:7" s="43" customFormat="1" ht="26.25" customHeight="1">
      <c r="A82" s="313" t="s">
        <v>1347</v>
      </c>
      <c r="B82" s="13"/>
      <c r="C82" s="13"/>
      <c r="D82" s="9"/>
      <c r="E82" s="9"/>
      <c r="F82" s="9"/>
      <c r="G82" s="368"/>
    </row>
    <row r="83" spans="1:7" s="43" customFormat="1" ht="26.25" customHeight="1">
      <c r="A83" s="258" t="s">
        <v>510</v>
      </c>
      <c r="B83" s="14" t="s">
        <v>177</v>
      </c>
      <c r="C83" s="14" t="s">
        <v>511</v>
      </c>
      <c r="D83" s="10"/>
      <c r="E83" s="10"/>
      <c r="F83" s="10">
        <v>0.54</v>
      </c>
      <c r="G83" s="268"/>
    </row>
    <row r="84" spans="1:7" s="43" customFormat="1" ht="26.25" customHeight="1">
      <c r="A84" s="258" t="s">
        <v>185</v>
      </c>
      <c r="B84" s="14" t="s">
        <v>510</v>
      </c>
      <c r="C84" s="14" t="s">
        <v>510</v>
      </c>
      <c r="D84" s="10"/>
      <c r="E84" s="10"/>
      <c r="F84" s="10">
        <v>0.34</v>
      </c>
      <c r="G84" s="268"/>
    </row>
    <row r="85" spans="1:7" s="43" customFormat="1" ht="26.25" customHeight="1">
      <c r="A85" s="258" t="s">
        <v>511</v>
      </c>
      <c r="B85" s="14" t="s">
        <v>1187</v>
      </c>
      <c r="C85" s="14" t="s">
        <v>186</v>
      </c>
      <c r="D85" s="10"/>
      <c r="E85" s="10"/>
      <c r="F85" s="10">
        <v>0.42</v>
      </c>
      <c r="G85" s="268"/>
    </row>
    <row r="86" spans="1:7" s="43" customFormat="1" ht="26.25" customHeight="1">
      <c r="A86" s="258" t="s">
        <v>186</v>
      </c>
      <c r="B86" s="14" t="s">
        <v>511</v>
      </c>
      <c r="C86" s="14" t="s">
        <v>1185</v>
      </c>
      <c r="D86" s="10"/>
      <c r="E86" s="10"/>
      <c r="F86" s="10">
        <v>0.46</v>
      </c>
      <c r="G86" s="268"/>
    </row>
    <row r="87" spans="1:7" s="43" customFormat="1" ht="26.25" customHeight="1">
      <c r="A87" s="258" t="s">
        <v>187</v>
      </c>
      <c r="B87" s="14" t="s">
        <v>498</v>
      </c>
      <c r="C87" s="14" t="s">
        <v>1173</v>
      </c>
      <c r="D87" s="10"/>
      <c r="E87" s="10"/>
      <c r="F87" s="10">
        <v>1.02</v>
      </c>
      <c r="G87" s="268"/>
    </row>
    <row r="88" spans="1:7" s="43" customFormat="1" ht="26.25" customHeight="1">
      <c r="A88" s="259" t="s">
        <v>1174</v>
      </c>
      <c r="B88" s="6"/>
      <c r="C88" s="6"/>
      <c r="D88" s="8"/>
      <c r="E88" s="25">
        <f>SUM(0)</f>
        <v>0</v>
      </c>
      <c r="F88" s="25">
        <f>SUM(F83:F87)</f>
        <v>2.7800000000000002</v>
      </c>
      <c r="G88" s="260">
        <f>SUM(E88:F88)</f>
        <v>2.7800000000000002</v>
      </c>
    </row>
    <row r="89" spans="1:7" s="43" customFormat="1" ht="26.25" customHeight="1">
      <c r="A89" s="313" t="s">
        <v>1343</v>
      </c>
      <c r="B89" s="14"/>
      <c r="C89" s="14"/>
      <c r="D89" s="10"/>
      <c r="E89" s="10"/>
      <c r="F89" s="10"/>
      <c r="G89" s="268"/>
    </row>
    <row r="90" spans="1:7" s="43" customFormat="1" ht="26.25" customHeight="1">
      <c r="A90" s="258" t="s">
        <v>450</v>
      </c>
      <c r="B90" s="14" t="s">
        <v>1187</v>
      </c>
      <c r="C90" s="14" t="s">
        <v>177</v>
      </c>
      <c r="D90" s="10"/>
      <c r="E90" s="40">
        <v>0.04</v>
      </c>
      <c r="F90" s="10">
        <v>0.54</v>
      </c>
      <c r="G90" s="268"/>
    </row>
    <row r="91" spans="1:7" s="43" customFormat="1" ht="26.25" customHeight="1">
      <c r="A91" s="258" t="s">
        <v>188</v>
      </c>
      <c r="B91" s="14" t="s">
        <v>177</v>
      </c>
      <c r="C91" s="14" t="s">
        <v>1175</v>
      </c>
      <c r="D91" s="10"/>
      <c r="E91" s="10"/>
      <c r="F91" s="10">
        <v>0.8</v>
      </c>
      <c r="G91" s="268"/>
    </row>
    <row r="92" spans="1:7" s="43" customFormat="1" ht="26.25" customHeight="1">
      <c r="A92" s="258" t="s">
        <v>451</v>
      </c>
      <c r="B92" s="14" t="s">
        <v>188</v>
      </c>
      <c r="C92" s="14" t="s">
        <v>177</v>
      </c>
      <c r="D92" s="10"/>
      <c r="E92" s="10"/>
      <c r="F92" s="10">
        <v>0.38</v>
      </c>
      <c r="G92" s="268"/>
    </row>
    <row r="93" spans="1:7" s="43" customFormat="1" ht="26.25" customHeight="1">
      <c r="A93" s="258" t="s">
        <v>189</v>
      </c>
      <c r="B93" s="14" t="s">
        <v>451</v>
      </c>
      <c r="C93" s="14" t="s">
        <v>1433</v>
      </c>
      <c r="D93" s="10"/>
      <c r="E93" s="10"/>
      <c r="F93" s="10">
        <v>0.46</v>
      </c>
      <c r="G93" s="268"/>
    </row>
    <row r="94" spans="1:7" s="44" customFormat="1" ht="26.25" customHeight="1">
      <c r="A94" s="258" t="s">
        <v>363</v>
      </c>
      <c r="B94" s="14" t="s">
        <v>450</v>
      </c>
      <c r="C94" s="14" t="s">
        <v>1173</v>
      </c>
      <c r="D94" s="10"/>
      <c r="E94" s="10"/>
      <c r="F94" s="10">
        <v>0.08</v>
      </c>
      <c r="G94" s="268"/>
    </row>
    <row r="95" spans="1:7" s="43" customFormat="1" ht="26.25" customHeight="1">
      <c r="A95" s="258" t="s">
        <v>1433</v>
      </c>
      <c r="B95" s="14" t="s">
        <v>450</v>
      </c>
      <c r="C95" s="14" t="s">
        <v>189</v>
      </c>
      <c r="D95" s="10"/>
      <c r="E95" s="10"/>
      <c r="F95" s="10">
        <v>0.12</v>
      </c>
      <c r="G95" s="268"/>
    </row>
    <row r="96" spans="1:7" s="43" customFormat="1" ht="26.25" customHeight="1">
      <c r="A96" s="259" t="s">
        <v>1174</v>
      </c>
      <c r="B96" s="6"/>
      <c r="C96" s="6"/>
      <c r="D96" s="8"/>
      <c r="E96" s="25">
        <f>SUM(E90)</f>
        <v>0.04</v>
      </c>
      <c r="F96" s="25">
        <f>SUM(F90:F95)</f>
        <v>2.3800000000000003</v>
      </c>
      <c r="G96" s="260">
        <f>SUM(E96:F96)</f>
        <v>2.4200000000000004</v>
      </c>
    </row>
    <row r="97" spans="1:7" s="43" customFormat="1" ht="26.25" customHeight="1">
      <c r="A97" s="365" t="s">
        <v>1309</v>
      </c>
      <c r="B97" s="6"/>
      <c r="C97" s="6"/>
      <c r="D97" s="8"/>
      <c r="E97" s="8"/>
      <c r="F97" s="8"/>
      <c r="G97" s="371"/>
    </row>
    <row r="98" spans="1:7" s="43" customFormat="1" ht="26.25" customHeight="1">
      <c r="A98" s="258" t="s">
        <v>450</v>
      </c>
      <c r="B98" s="14" t="s">
        <v>1310</v>
      </c>
      <c r="C98" s="14" t="s">
        <v>1435</v>
      </c>
      <c r="D98" s="10"/>
      <c r="E98" s="40">
        <v>0.04</v>
      </c>
      <c r="F98" s="10">
        <v>0.02</v>
      </c>
      <c r="G98" s="268"/>
    </row>
    <row r="99" spans="1:7" s="44" customFormat="1" ht="26.25" customHeight="1">
      <c r="A99" s="258" t="s">
        <v>1435</v>
      </c>
      <c r="B99" s="14" t="s">
        <v>449</v>
      </c>
      <c r="C99" s="14" t="s">
        <v>1428</v>
      </c>
      <c r="D99" s="10"/>
      <c r="E99" s="10"/>
      <c r="F99" s="10">
        <v>0.36</v>
      </c>
      <c r="G99" s="268"/>
    </row>
    <row r="100" spans="1:7" s="43" customFormat="1" ht="26.25" customHeight="1">
      <c r="A100" s="258" t="s">
        <v>1428</v>
      </c>
      <c r="B100" s="14" t="s">
        <v>1435</v>
      </c>
      <c r="C100" s="14" t="s">
        <v>92</v>
      </c>
      <c r="D100" s="10"/>
      <c r="E100" s="10"/>
      <c r="F100" s="10">
        <v>0.28</v>
      </c>
      <c r="G100" s="268"/>
    </row>
    <row r="101" spans="1:7" s="43" customFormat="1" ht="26.25" customHeight="1">
      <c r="A101" s="258" t="s">
        <v>92</v>
      </c>
      <c r="B101" s="14" t="s">
        <v>1428</v>
      </c>
      <c r="C101" s="14" t="s">
        <v>449</v>
      </c>
      <c r="D101" s="10"/>
      <c r="E101" s="10"/>
      <c r="F101" s="10">
        <v>0.36</v>
      </c>
      <c r="G101" s="268"/>
    </row>
    <row r="102" spans="1:7" s="43" customFormat="1" ht="26.25" customHeight="1">
      <c r="A102" s="258" t="s">
        <v>449</v>
      </c>
      <c r="B102" s="14" t="s">
        <v>92</v>
      </c>
      <c r="C102" s="14" t="s">
        <v>1435</v>
      </c>
      <c r="D102" s="10"/>
      <c r="E102" s="10"/>
      <c r="F102" s="10">
        <v>0.32</v>
      </c>
      <c r="G102" s="268"/>
    </row>
    <row r="103" spans="1:7" s="43" customFormat="1" ht="26.25" customHeight="1">
      <c r="A103" s="258" t="s">
        <v>359</v>
      </c>
      <c r="B103" s="14" t="s">
        <v>449</v>
      </c>
      <c r="C103" s="14" t="s">
        <v>349</v>
      </c>
      <c r="D103" s="10"/>
      <c r="E103" s="10"/>
      <c r="F103" s="10">
        <v>0.38</v>
      </c>
      <c r="G103" s="268"/>
    </row>
    <row r="104" spans="1:7" s="43" customFormat="1" ht="26.25" customHeight="1">
      <c r="A104" s="259" t="s">
        <v>1174</v>
      </c>
      <c r="B104" s="6"/>
      <c r="C104" s="6"/>
      <c r="D104" s="8"/>
      <c r="E104" s="25">
        <f>SUM(E98)</f>
        <v>0.04</v>
      </c>
      <c r="F104" s="25">
        <f>SUM(F98:F103)</f>
        <v>1.7200000000000002</v>
      </c>
      <c r="G104" s="260">
        <f>SUM(E104:F104)</f>
        <v>1.7600000000000002</v>
      </c>
    </row>
    <row r="105" spans="1:7" s="43" customFormat="1" ht="26.25" customHeight="1">
      <c r="A105" s="313" t="s">
        <v>374</v>
      </c>
      <c r="B105" s="16"/>
      <c r="C105" s="16"/>
      <c r="D105" s="50"/>
      <c r="E105" s="50"/>
      <c r="F105" s="9"/>
      <c r="G105" s="369"/>
    </row>
    <row r="106" spans="1:7" s="43" customFormat="1" ht="26.25" customHeight="1">
      <c r="A106" s="258" t="s">
        <v>375</v>
      </c>
      <c r="B106" s="14" t="s">
        <v>1186</v>
      </c>
      <c r="C106" s="14" t="s">
        <v>1186</v>
      </c>
      <c r="D106" s="10"/>
      <c r="E106" s="10"/>
      <c r="F106" s="10">
        <v>0.82</v>
      </c>
      <c r="G106" s="268"/>
    </row>
    <row r="107" spans="1:7" s="43" customFormat="1" ht="26.25" customHeight="1">
      <c r="A107" s="339" t="s">
        <v>221</v>
      </c>
      <c r="B107" s="33" t="s">
        <v>1186</v>
      </c>
      <c r="C107" s="33" t="s">
        <v>1673</v>
      </c>
      <c r="D107" s="10"/>
      <c r="E107" s="10"/>
      <c r="F107" s="40">
        <v>0.02</v>
      </c>
      <c r="G107" s="268"/>
    </row>
    <row r="108" spans="1:7" s="43" customFormat="1" ht="26.25" customHeight="1">
      <c r="A108" s="259" t="s">
        <v>1174</v>
      </c>
      <c r="B108" s="14"/>
      <c r="C108" s="14"/>
      <c r="D108" s="10"/>
      <c r="E108" s="31">
        <f>SUM(0)</f>
        <v>0</v>
      </c>
      <c r="F108" s="25">
        <f>SUM(F106,F107)</f>
        <v>0.84</v>
      </c>
      <c r="G108" s="260">
        <f>SUM(E108:F108)</f>
        <v>0.84</v>
      </c>
    </row>
    <row r="109" spans="1:7" s="43" customFormat="1" ht="26.25" customHeight="1">
      <c r="A109" s="269" t="s">
        <v>1643</v>
      </c>
      <c r="B109" s="6"/>
      <c r="C109" s="6"/>
      <c r="D109" s="8"/>
      <c r="E109" s="8"/>
      <c r="F109" s="8"/>
      <c r="G109" s="371"/>
    </row>
    <row r="110" spans="1:7" s="43" customFormat="1" ht="26.25" customHeight="1">
      <c r="A110" s="352" t="s">
        <v>1645</v>
      </c>
      <c r="B110" s="33" t="s">
        <v>1187</v>
      </c>
      <c r="C110" s="33" t="s">
        <v>1173</v>
      </c>
      <c r="D110" s="8"/>
      <c r="E110" s="10">
        <v>0.044</v>
      </c>
      <c r="F110" s="40">
        <v>0.16</v>
      </c>
      <c r="G110" s="371"/>
    </row>
    <row r="111" spans="1:7" s="43" customFormat="1" ht="26.25" customHeight="1">
      <c r="A111" s="352" t="s">
        <v>1644</v>
      </c>
      <c r="B111" s="33" t="s">
        <v>445</v>
      </c>
      <c r="C111" s="33" t="s">
        <v>1173</v>
      </c>
      <c r="D111" s="8"/>
      <c r="E111" s="10">
        <v>0.024</v>
      </c>
      <c r="F111" s="40">
        <v>0.22</v>
      </c>
      <c r="G111" s="371"/>
    </row>
    <row r="112" spans="1:7" s="43" customFormat="1" ht="26.25" customHeight="1">
      <c r="A112" s="372" t="s">
        <v>1174</v>
      </c>
      <c r="B112" s="14"/>
      <c r="C112" s="14"/>
      <c r="D112" s="8"/>
      <c r="E112" s="25">
        <f>SUM(E110:E111)</f>
        <v>0.068</v>
      </c>
      <c r="F112" s="25">
        <f>+SUM(F110,F111)</f>
        <v>0.38</v>
      </c>
      <c r="G112" s="260">
        <f>SUM(E112:F112)</f>
        <v>0.448</v>
      </c>
    </row>
    <row r="113" spans="1:7" s="43" customFormat="1" ht="26.25" customHeight="1">
      <c r="A113" s="313" t="s">
        <v>1342</v>
      </c>
      <c r="B113" s="14"/>
      <c r="C113" s="14"/>
      <c r="D113" s="10"/>
      <c r="E113" s="10"/>
      <c r="F113" s="10"/>
      <c r="G113" s="268"/>
    </row>
    <row r="114" spans="1:7" s="43" customFormat="1" ht="26.25" customHeight="1">
      <c r="A114" s="258" t="s">
        <v>190</v>
      </c>
      <c r="B114" s="14" t="s">
        <v>1187</v>
      </c>
      <c r="C114" s="14" t="s">
        <v>1187</v>
      </c>
      <c r="D114" s="10"/>
      <c r="E114" s="40">
        <v>0.04</v>
      </c>
      <c r="F114" s="10">
        <v>0.94</v>
      </c>
      <c r="G114" s="268"/>
    </row>
    <row r="115" spans="1:7" s="43" customFormat="1" ht="26.25" customHeight="1">
      <c r="A115" s="339" t="s">
        <v>1672</v>
      </c>
      <c r="B115" s="33" t="s">
        <v>1197</v>
      </c>
      <c r="C115" s="33" t="s">
        <v>1197</v>
      </c>
      <c r="D115" s="10"/>
      <c r="E115" s="40"/>
      <c r="F115" s="40">
        <v>0.04</v>
      </c>
      <c r="G115" s="268"/>
    </row>
    <row r="116" spans="1:7" s="43" customFormat="1" ht="26.25" customHeight="1">
      <c r="A116" s="259" t="s">
        <v>1174</v>
      </c>
      <c r="B116" s="6"/>
      <c r="C116" s="6"/>
      <c r="D116" s="8"/>
      <c r="E116" s="25">
        <f>SUM(E114)</f>
        <v>0.04</v>
      </c>
      <c r="F116" s="25">
        <f>SUM(F115,F114)</f>
        <v>0.98</v>
      </c>
      <c r="G116" s="260">
        <f>SUM(E116:F116)</f>
        <v>1.02</v>
      </c>
    </row>
    <row r="117" spans="1:7" s="43" customFormat="1" ht="26.25" customHeight="1">
      <c r="A117" s="313" t="s">
        <v>444</v>
      </c>
      <c r="B117" s="11"/>
      <c r="C117" s="11"/>
      <c r="D117" s="17"/>
      <c r="E117" s="17"/>
      <c r="F117" s="10"/>
      <c r="G117" s="373"/>
    </row>
    <row r="118" spans="1:7" s="43" customFormat="1" ht="26.25" customHeight="1">
      <c r="A118" s="258" t="s">
        <v>442</v>
      </c>
      <c r="B118" s="14" t="s">
        <v>1187</v>
      </c>
      <c r="C118" s="14" t="s">
        <v>443</v>
      </c>
      <c r="D118" s="10"/>
      <c r="E118" s="10"/>
      <c r="F118" s="10">
        <v>0.48</v>
      </c>
      <c r="G118" s="268"/>
    </row>
    <row r="119" spans="1:7" s="43" customFormat="1" ht="26.25" customHeight="1">
      <c r="A119" s="258" t="s">
        <v>443</v>
      </c>
      <c r="B119" s="14" t="s">
        <v>442</v>
      </c>
      <c r="C119" s="14" t="s">
        <v>445</v>
      </c>
      <c r="D119" s="10"/>
      <c r="E119" s="10"/>
      <c r="F119" s="10">
        <v>0.5</v>
      </c>
      <c r="G119" s="268"/>
    </row>
    <row r="120" spans="1:7" s="43" customFormat="1" ht="26.25" customHeight="1">
      <c r="A120" s="258" t="s">
        <v>445</v>
      </c>
      <c r="B120" s="14" t="s">
        <v>443</v>
      </c>
      <c r="C120" s="14" t="s">
        <v>361</v>
      </c>
      <c r="D120" s="10"/>
      <c r="E120" s="10"/>
      <c r="F120" s="10">
        <v>0.32</v>
      </c>
      <c r="G120" s="268"/>
    </row>
    <row r="121" spans="1:7" s="43" customFormat="1" ht="26.25" customHeight="1">
      <c r="A121" s="258" t="s">
        <v>446</v>
      </c>
      <c r="B121" s="14" t="s">
        <v>445</v>
      </c>
      <c r="C121" s="14" t="s">
        <v>448</v>
      </c>
      <c r="D121" s="10"/>
      <c r="E121" s="10"/>
      <c r="F121" s="10">
        <v>0.4</v>
      </c>
      <c r="G121" s="268"/>
    </row>
    <row r="122" spans="1:7" s="44" customFormat="1" ht="26.25" customHeight="1">
      <c r="A122" s="258" t="s">
        <v>447</v>
      </c>
      <c r="B122" s="14" t="s">
        <v>445</v>
      </c>
      <c r="C122" s="14" t="s">
        <v>448</v>
      </c>
      <c r="D122" s="10"/>
      <c r="E122" s="10"/>
      <c r="F122" s="10">
        <v>0.76</v>
      </c>
      <c r="G122" s="268"/>
    </row>
    <row r="123" spans="1:7" s="43" customFormat="1" ht="26.25" customHeight="1">
      <c r="A123" s="258" t="s">
        <v>448</v>
      </c>
      <c r="B123" s="14" t="s">
        <v>443</v>
      </c>
      <c r="C123" s="14" t="s">
        <v>447</v>
      </c>
      <c r="D123" s="10"/>
      <c r="E123" s="10"/>
      <c r="F123" s="10">
        <v>0.24</v>
      </c>
      <c r="G123" s="268"/>
    </row>
    <row r="124" spans="1:7" s="43" customFormat="1" ht="26.25" customHeight="1">
      <c r="A124" s="258" t="s">
        <v>1606</v>
      </c>
      <c r="B124" s="14" t="s">
        <v>443</v>
      </c>
      <c r="C124" s="14" t="s">
        <v>241</v>
      </c>
      <c r="D124" s="10"/>
      <c r="E124" s="40">
        <v>0.04</v>
      </c>
      <c r="F124" s="10">
        <v>0.002</v>
      </c>
      <c r="G124" s="268"/>
    </row>
    <row r="125" spans="1:7" s="43" customFormat="1" ht="26.25" customHeight="1">
      <c r="A125" s="259" t="s">
        <v>1174</v>
      </c>
      <c r="B125" s="14"/>
      <c r="C125" s="14"/>
      <c r="D125" s="10"/>
      <c r="E125" s="25">
        <f>SUM(E124)</f>
        <v>0.04</v>
      </c>
      <c r="F125" s="25">
        <f>SUM(F118:F124)</f>
        <v>2.702</v>
      </c>
      <c r="G125" s="260">
        <f>SUM(E125:F125)</f>
        <v>2.742</v>
      </c>
    </row>
    <row r="126" spans="1:7" s="43" customFormat="1" ht="26.25" customHeight="1">
      <c r="A126" s="313" t="s">
        <v>1290</v>
      </c>
      <c r="B126" s="14"/>
      <c r="C126" s="14"/>
      <c r="D126" s="10"/>
      <c r="E126" s="10"/>
      <c r="F126" s="10"/>
      <c r="G126" s="268"/>
    </row>
    <row r="127" spans="1:7" s="43" customFormat="1" ht="26.25" customHeight="1">
      <c r="A127" s="258" t="s">
        <v>1185</v>
      </c>
      <c r="B127" s="14" t="s">
        <v>1184</v>
      </c>
      <c r="C127" s="14" t="s">
        <v>180</v>
      </c>
      <c r="D127" s="10"/>
      <c r="E127" s="40">
        <v>0.04</v>
      </c>
      <c r="F127" s="40">
        <v>0.54</v>
      </c>
      <c r="G127" s="257"/>
    </row>
    <row r="128" spans="1:7" s="43" customFormat="1" ht="26.25" customHeight="1">
      <c r="A128" s="258" t="s">
        <v>192</v>
      </c>
      <c r="B128" s="14" t="s">
        <v>1185</v>
      </c>
      <c r="C128" s="14" t="s">
        <v>1185</v>
      </c>
      <c r="D128" s="10"/>
      <c r="E128" s="10"/>
      <c r="F128" s="10">
        <v>0.42</v>
      </c>
      <c r="G128" s="268"/>
    </row>
    <row r="129" spans="1:7" s="43" customFormat="1" ht="26.25" customHeight="1">
      <c r="A129" s="258" t="s">
        <v>385</v>
      </c>
      <c r="B129" s="14" t="s">
        <v>192</v>
      </c>
      <c r="C129" s="14" t="s">
        <v>1173</v>
      </c>
      <c r="D129" s="10"/>
      <c r="E129" s="10"/>
      <c r="F129" s="10">
        <v>0.08</v>
      </c>
      <c r="G129" s="268"/>
    </row>
    <row r="130" spans="1:7" s="43" customFormat="1" ht="26.25" customHeight="1">
      <c r="A130" s="258" t="s">
        <v>1182</v>
      </c>
      <c r="B130" s="14" t="s">
        <v>1173</v>
      </c>
      <c r="C130" s="14" t="s">
        <v>1180</v>
      </c>
      <c r="D130" s="10"/>
      <c r="E130" s="10"/>
      <c r="F130" s="10">
        <v>0.48</v>
      </c>
      <c r="G130" s="268"/>
    </row>
    <row r="131" spans="1:7" s="43" customFormat="1" ht="26.25" customHeight="1">
      <c r="A131" s="258" t="s">
        <v>382</v>
      </c>
      <c r="B131" s="14" t="s">
        <v>1185</v>
      </c>
      <c r="C131" s="14" t="s">
        <v>191</v>
      </c>
      <c r="D131" s="10"/>
      <c r="E131" s="10"/>
      <c r="F131" s="10">
        <v>0.26</v>
      </c>
      <c r="G131" s="268"/>
    </row>
    <row r="132" spans="1:7" s="43" customFormat="1" ht="26.25" customHeight="1">
      <c r="A132" s="258" t="s">
        <v>191</v>
      </c>
      <c r="B132" s="14" t="s">
        <v>382</v>
      </c>
      <c r="C132" s="14" t="s">
        <v>1182</v>
      </c>
      <c r="D132" s="10"/>
      <c r="E132" s="10"/>
      <c r="F132" s="10">
        <v>0.16</v>
      </c>
      <c r="G132" s="268"/>
    </row>
    <row r="133" spans="1:7" s="43" customFormat="1" ht="26.25" customHeight="1">
      <c r="A133" s="339" t="s">
        <v>2634</v>
      </c>
      <c r="B133" s="33" t="s">
        <v>2635</v>
      </c>
      <c r="C133" s="33" t="s">
        <v>1197</v>
      </c>
      <c r="D133" s="10"/>
      <c r="E133" s="10"/>
      <c r="F133" s="10">
        <v>0.18</v>
      </c>
      <c r="G133" s="268"/>
    </row>
    <row r="134" spans="1:7" s="43" customFormat="1" ht="26.25" customHeight="1">
      <c r="A134" s="258" t="s">
        <v>447</v>
      </c>
      <c r="B134" s="14" t="s">
        <v>1184</v>
      </c>
      <c r="C134" s="33" t="s">
        <v>1193</v>
      </c>
      <c r="D134" s="10"/>
      <c r="E134" s="10"/>
      <c r="F134" s="10">
        <v>0.82</v>
      </c>
      <c r="G134" s="268"/>
    </row>
    <row r="135" spans="1:7" s="43" customFormat="1" ht="26.25" customHeight="1">
      <c r="A135" s="259" t="s">
        <v>1174</v>
      </c>
      <c r="B135" s="6"/>
      <c r="C135" s="6"/>
      <c r="D135" s="8"/>
      <c r="E135" s="25">
        <f>SUM(E127)</f>
        <v>0.04</v>
      </c>
      <c r="F135" s="25">
        <f>SUM(F127:F134)</f>
        <v>2.94</v>
      </c>
      <c r="G135" s="260">
        <f>SUM(E135:F135)</f>
        <v>2.98</v>
      </c>
    </row>
    <row r="136" spans="1:7" s="43" customFormat="1" ht="26.25" customHeight="1">
      <c r="A136" s="313" t="s">
        <v>376</v>
      </c>
      <c r="B136" s="36"/>
      <c r="C136" s="36"/>
      <c r="D136" s="34"/>
      <c r="E136" s="34"/>
      <c r="F136" s="10"/>
      <c r="G136" s="374"/>
    </row>
    <row r="137" spans="1:7" s="44" customFormat="1" ht="26.25" customHeight="1">
      <c r="A137" s="258" t="s">
        <v>435</v>
      </c>
      <c r="B137" s="14" t="s">
        <v>1184</v>
      </c>
      <c r="C137" s="14" t="s">
        <v>436</v>
      </c>
      <c r="D137" s="10"/>
      <c r="E137" s="40">
        <v>0.04</v>
      </c>
      <c r="F137" s="10">
        <v>0.64</v>
      </c>
      <c r="G137" s="268"/>
    </row>
    <row r="138" spans="1:7" s="43" customFormat="1" ht="26.25" customHeight="1">
      <c r="A138" s="258" t="s">
        <v>436</v>
      </c>
      <c r="B138" s="14" t="s">
        <v>435</v>
      </c>
      <c r="C138" s="14" t="s">
        <v>437</v>
      </c>
      <c r="D138" s="10"/>
      <c r="E138" s="10"/>
      <c r="F138" s="10">
        <v>0.38</v>
      </c>
      <c r="G138" s="268"/>
    </row>
    <row r="139" spans="1:7" s="43" customFormat="1" ht="26.25" customHeight="1">
      <c r="A139" s="258" t="s">
        <v>437</v>
      </c>
      <c r="B139" s="14" t="s">
        <v>435</v>
      </c>
      <c r="C139" s="14" t="s">
        <v>436</v>
      </c>
      <c r="D139" s="10"/>
      <c r="E139" s="10"/>
      <c r="F139" s="10">
        <v>0.38</v>
      </c>
      <c r="G139" s="268"/>
    </row>
    <row r="140" spans="1:7" s="43" customFormat="1" ht="26.25" customHeight="1">
      <c r="A140" s="258" t="s">
        <v>446</v>
      </c>
      <c r="B140" s="14" t="s">
        <v>435</v>
      </c>
      <c r="C140" s="14" t="s">
        <v>435</v>
      </c>
      <c r="D140" s="10"/>
      <c r="E140" s="10"/>
      <c r="F140" s="10">
        <v>0.42</v>
      </c>
      <c r="G140" s="268"/>
    </row>
    <row r="141" spans="1:7" s="44" customFormat="1" ht="26.25" customHeight="1">
      <c r="A141" s="259" t="s">
        <v>1174</v>
      </c>
      <c r="B141" s="14"/>
      <c r="C141" s="14"/>
      <c r="D141" s="10"/>
      <c r="E141" s="25">
        <f>SUM(E137)</f>
        <v>0.04</v>
      </c>
      <c r="F141" s="25">
        <f>SUM(F137:F140)</f>
        <v>1.8199999999999998</v>
      </c>
      <c r="G141" s="260">
        <f>SUM(E141:F141)</f>
        <v>1.8599999999999999</v>
      </c>
    </row>
    <row r="142" spans="1:7" s="43" customFormat="1" ht="26.25" customHeight="1">
      <c r="A142" s="365" t="s">
        <v>1560</v>
      </c>
      <c r="B142" s="14"/>
      <c r="C142" s="14"/>
      <c r="D142" s="10"/>
      <c r="E142" s="10"/>
      <c r="F142" s="8"/>
      <c r="G142" s="268"/>
    </row>
    <row r="143" spans="1:7" s="43" customFormat="1" ht="26.25" customHeight="1">
      <c r="A143" s="258" t="s">
        <v>564</v>
      </c>
      <c r="B143" s="14" t="s">
        <v>1531</v>
      </c>
      <c r="C143" s="14" t="s">
        <v>361</v>
      </c>
      <c r="D143" s="10"/>
      <c r="E143" s="10"/>
      <c r="F143" s="10">
        <v>0.5</v>
      </c>
      <c r="G143" s="268"/>
    </row>
    <row r="144" spans="1:7" s="43" customFormat="1" ht="26.25" customHeight="1">
      <c r="A144" s="259" t="s">
        <v>1174</v>
      </c>
      <c r="B144" s="14"/>
      <c r="C144" s="14"/>
      <c r="D144" s="10"/>
      <c r="E144" s="31">
        <f>SUM(0)</f>
        <v>0</v>
      </c>
      <c r="F144" s="25">
        <f>SUM(F143)</f>
        <v>0.5</v>
      </c>
      <c r="G144" s="260">
        <f>SUM(E144:F144)</f>
        <v>0.5</v>
      </c>
    </row>
    <row r="145" spans="1:7" s="43" customFormat="1" ht="26.25" customHeight="1">
      <c r="A145" s="313" t="s">
        <v>377</v>
      </c>
      <c r="B145" s="16"/>
      <c r="C145" s="16"/>
      <c r="D145" s="50"/>
      <c r="E145" s="50"/>
      <c r="F145" s="50"/>
      <c r="G145" s="369"/>
    </row>
    <row r="146" spans="1:7" s="43" customFormat="1" ht="26.25" customHeight="1">
      <c r="A146" s="258" t="s">
        <v>1512</v>
      </c>
      <c r="B146" s="13" t="s">
        <v>1187</v>
      </c>
      <c r="C146" s="13" t="s">
        <v>1235</v>
      </c>
      <c r="D146" s="9"/>
      <c r="E146" s="9"/>
      <c r="F146" s="9">
        <v>0.2</v>
      </c>
      <c r="G146" s="368"/>
    </row>
    <row r="147" spans="1:7" s="43" customFormat="1" ht="26.25" customHeight="1">
      <c r="A147" s="258" t="s">
        <v>427</v>
      </c>
      <c r="B147" s="14" t="s">
        <v>619</v>
      </c>
      <c r="C147" s="14" t="s">
        <v>1049</v>
      </c>
      <c r="D147" s="10"/>
      <c r="E147" s="10"/>
      <c r="F147" s="10">
        <v>0.86</v>
      </c>
      <c r="G147" s="268"/>
    </row>
    <row r="148" spans="1:7" s="43" customFormat="1" ht="26.25" customHeight="1">
      <c r="A148" s="258" t="s">
        <v>1049</v>
      </c>
      <c r="B148" s="14" t="s">
        <v>557</v>
      </c>
      <c r="C148" s="14" t="s">
        <v>1173</v>
      </c>
      <c r="D148" s="10"/>
      <c r="E148" s="10"/>
      <c r="F148" s="10">
        <v>0.6</v>
      </c>
      <c r="G148" s="268"/>
    </row>
    <row r="149" spans="1:7" s="43" customFormat="1" ht="26.25" customHeight="1">
      <c r="A149" s="258" t="s">
        <v>557</v>
      </c>
      <c r="B149" s="14" t="s">
        <v>1049</v>
      </c>
      <c r="C149" s="14" t="s">
        <v>619</v>
      </c>
      <c r="D149" s="10"/>
      <c r="E149" s="10"/>
      <c r="F149" s="10">
        <v>0.86</v>
      </c>
      <c r="G149" s="268"/>
    </row>
    <row r="150" spans="1:7" s="43" customFormat="1" ht="26.25" customHeight="1">
      <c r="A150" s="258" t="s">
        <v>435</v>
      </c>
      <c r="B150" s="14" t="s">
        <v>557</v>
      </c>
      <c r="C150" s="14" t="s">
        <v>427</v>
      </c>
      <c r="D150" s="10"/>
      <c r="E150" s="10"/>
      <c r="F150" s="10">
        <v>0.48</v>
      </c>
      <c r="G150" s="268"/>
    </row>
    <row r="151" spans="1:7" s="43" customFormat="1" ht="26.25" customHeight="1">
      <c r="A151" s="258" t="s">
        <v>356</v>
      </c>
      <c r="B151" s="14" t="s">
        <v>435</v>
      </c>
      <c r="C151" s="14" t="s">
        <v>619</v>
      </c>
      <c r="D151" s="10"/>
      <c r="E151" s="40">
        <v>0.26</v>
      </c>
      <c r="F151" s="10">
        <v>0.34</v>
      </c>
      <c r="G151" s="268"/>
    </row>
    <row r="152" spans="1:7" s="45" customFormat="1" ht="26.25" customHeight="1">
      <c r="A152" s="258" t="s">
        <v>427</v>
      </c>
      <c r="B152" s="14" t="s">
        <v>193</v>
      </c>
      <c r="C152" s="14" t="s">
        <v>1175</v>
      </c>
      <c r="D152" s="10"/>
      <c r="E152" s="10"/>
      <c r="F152" s="10">
        <v>0.44</v>
      </c>
      <c r="G152" s="268"/>
    </row>
    <row r="153" spans="1:7" s="43" customFormat="1" ht="26.25" customHeight="1">
      <c r="A153" s="259" t="s">
        <v>1174</v>
      </c>
      <c r="B153" s="6"/>
      <c r="C153" s="6"/>
      <c r="D153" s="8"/>
      <c r="E153" s="25">
        <f>SUM(E151)</f>
        <v>0.26</v>
      </c>
      <c r="F153" s="25">
        <f>SUM(F146:F152)</f>
        <v>3.78</v>
      </c>
      <c r="G153" s="260">
        <f>SUM(E153:F153)</f>
        <v>4.04</v>
      </c>
    </row>
    <row r="154" spans="1:14" s="43" customFormat="1" ht="26.25" customHeight="1">
      <c r="A154" s="313" t="s">
        <v>1341</v>
      </c>
      <c r="B154" s="13"/>
      <c r="C154" s="13"/>
      <c r="D154" s="9"/>
      <c r="E154" s="9"/>
      <c r="F154" s="9"/>
      <c r="G154" s="368"/>
      <c r="N154" s="43">
        <v>0.25</v>
      </c>
    </row>
    <row r="155" spans="1:7" s="43" customFormat="1" ht="26.25" customHeight="1">
      <c r="A155" s="258" t="s">
        <v>384</v>
      </c>
      <c r="B155" s="14" t="s">
        <v>1235</v>
      </c>
      <c r="C155" s="14" t="s">
        <v>534</v>
      </c>
      <c r="D155" s="10"/>
      <c r="E155" s="40">
        <v>0.04</v>
      </c>
      <c r="F155" s="10">
        <v>0.68</v>
      </c>
      <c r="G155" s="268"/>
    </row>
    <row r="156" spans="1:7" s="43" customFormat="1" ht="26.25" customHeight="1">
      <c r="A156" s="258" t="s">
        <v>194</v>
      </c>
      <c r="B156" s="14" t="s">
        <v>384</v>
      </c>
      <c r="C156" s="14" t="s">
        <v>384</v>
      </c>
      <c r="D156" s="10"/>
      <c r="E156" s="10"/>
      <c r="F156" s="10">
        <v>0.66</v>
      </c>
      <c r="G156" s="268"/>
    </row>
    <row r="157" spans="1:7" s="43" customFormat="1" ht="26.25" customHeight="1">
      <c r="A157" s="258" t="s">
        <v>195</v>
      </c>
      <c r="B157" s="14" t="s">
        <v>200</v>
      </c>
      <c r="C157" s="14" t="s">
        <v>1173</v>
      </c>
      <c r="D157" s="10"/>
      <c r="E157" s="10"/>
      <c r="F157" s="10">
        <v>0.08</v>
      </c>
      <c r="G157" s="268"/>
    </row>
    <row r="158" spans="1:7" s="43" customFormat="1" ht="26.25" customHeight="1">
      <c r="A158" s="258" t="s">
        <v>563</v>
      </c>
      <c r="B158" s="14" t="s">
        <v>194</v>
      </c>
      <c r="C158" s="14" t="s">
        <v>1173</v>
      </c>
      <c r="D158" s="10"/>
      <c r="E158" s="10"/>
      <c r="F158" s="10">
        <v>0.1</v>
      </c>
      <c r="G158" s="268"/>
    </row>
    <row r="159" spans="1:7" s="43" customFormat="1" ht="26.25" customHeight="1">
      <c r="A159" s="258" t="s">
        <v>356</v>
      </c>
      <c r="B159" s="14" t="s">
        <v>196</v>
      </c>
      <c r="C159" s="14" t="s">
        <v>557</v>
      </c>
      <c r="D159" s="10"/>
      <c r="E159" s="10"/>
      <c r="F159" s="10">
        <v>0.48</v>
      </c>
      <c r="G159" s="268"/>
    </row>
    <row r="160" spans="1:7" s="43" customFormat="1" ht="26.25" customHeight="1">
      <c r="A160" s="258" t="s">
        <v>196</v>
      </c>
      <c r="B160" s="14" t="s">
        <v>356</v>
      </c>
      <c r="C160" s="14" t="s">
        <v>356</v>
      </c>
      <c r="D160" s="10"/>
      <c r="E160" s="10"/>
      <c r="F160" s="10">
        <v>0.48</v>
      </c>
      <c r="G160" s="268"/>
    </row>
    <row r="161" spans="1:7" s="44" customFormat="1" ht="26.25" customHeight="1">
      <c r="A161" s="258" t="s">
        <v>557</v>
      </c>
      <c r="B161" s="14" t="s">
        <v>1175</v>
      </c>
      <c r="C161" s="14" t="s">
        <v>1185</v>
      </c>
      <c r="D161" s="10"/>
      <c r="E161" s="10"/>
      <c r="F161" s="10">
        <v>0.2</v>
      </c>
      <c r="G161" s="268"/>
    </row>
    <row r="162" spans="1:7" s="43" customFormat="1" ht="26.25" customHeight="1">
      <c r="A162" s="258" t="s">
        <v>1185</v>
      </c>
      <c r="B162" s="14" t="s">
        <v>356</v>
      </c>
      <c r="C162" s="14" t="s">
        <v>1173</v>
      </c>
      <c r="D162" s="10"/>
      <c r="E162" s="10"/>
      <c r="F162" s="10">
        <v>0.36</v>
      </c>
      <c r="G162" s="268"/>
    </row>
    <row r="163" spans="1:7" s="43" customFormat="1" ht="26.25" customHeight="1">
      <c r="A163" s="258" t="s">
        <v>197</v>
      </c>
      <c r="B163" s="14" t="s">
        <v>1185</v>
      </c>
      <c r="C163" s="14" t="s">
        <v>198</v>
      </c>
      <c r="D163" s="10"/>
      <c r="E163" s="10"/>
      <c r="F163" s="10">
        <v>0.2</v>
      </c>
      <c r="G163" s="268"/>
    </row>
    <row r="164" spans="1:7" s="43" customFormat="1" ht="26.25" customHeight="1">
      <c r="A164" s="258" t="s">
        <v>198</v>
      </c>
      <c r="B164" s="14" t="s">
        <v>384</v>
      </c>
      <c r="C164" s="14" t="s">
        <v>1235</v>
      </c>
      <c r="D164" s="10"/>
      <c r="E164" s="10"/>
      <c r="F164" s="10">
        <v>0.72</v>
      </c>
      <c r="G164" s="268"/>
    </row>
    <row r="165" spans="1:7" s="43" customFormat="1" ht="26.25" customHeight="1">
      <c r="A165" s="258" t="s">
        <v>595</v>
      </c>
      <c r="B165" s="14" t="s">
        <v>198</v>
      </c>
      <c r="C165" s="14" t="s">
        <v>199</v>
      </c>
      <c r="D165" s="10"/>
      <c r="E165" s="10"/>
      <c r="F165" s="10">
        <v>0.04</v>
      </c>
      <c r="G165" s="268"/>
    </row>
    <row r="166" spans="1:7" s="43" customFormat="1" ht="26.25" customHeight="1">
      <c r="A166" s="258" t="s">
        <v>199</v>
      </c>
      <c r="B166" s="14" t="s">
        <v>1173</v>
      </c>
      <c r="C166" s="14" t="s">
        <v>427</v>
      </c>
      <c r="D166" s="10"/>
      <c r="E166" s="10"/>
      <c r="F166" s="10">
        <v>0.88</v>
      </c>
      <c r="G166" s="268"/>
    </row>
    <row r="167" spans="1:7" s="43" customFormat="1" ht="26.25" customHeight="1">
      <c r="A167" s="258" t="s">
        <v>595</v>
      </c>
      <c r="B167" s="14" t="s">
        <v>384</v>
      </c>
      <c r="C167" s="14" t="s">
        <v>199</v>
      </c>
      <c r="D167" s="10"/>
      <c r="E167" s="10"/>
      <c r="F167" s="10">
        <v>0.22</v>
      </c>
      <c r="G167" s="268"/>
    </row>
    <row r="168" spans="1:7" s="44" customFormat="1" ht="26.25" customHeight="1">
      <c r="A168" s="258" t="s">
        <v>595</v>
      </c>
      <c r="B168" s="14" t="s">
        <v>198</v>
      </c>
      <c r="C168" s="14" t="s">
        <v>1173</v>
      </c>
      <c r="D168" s="10"/>
      <c r="E168" s="10"/>
      <c r="F168" s="10">
        <v>0.2</v>
      </c>
      <c r="G168" s="268"/>
    </row>
    <row r="169" spans="1:7" s="43" customFormat="1" ht="26.25" customHeight="1">
      <c r="A169" s="258" t="s">
        <v>1051</v>
      </c>
      <c r="B169" s="14" t="s">
        <v>198</v>
      </c>
      <c r="C169" s="14" t="s">
        <v>1173</v>
      </c>
      <c r="D169" s="10"/>
      <c r="E169" s="10"/>
      <c r="F169" s="10">
        <v>0.6</v>
      </c>
      <c r="G169" s="268"/>
    </row>
    <row r="170" spans="1:7" s="43" customFormat="1" ht="26.25" customHeight="1">
      <c r="A170" s="259" t="s">
        <v>1174</v>
      </c>
      <c r="B170" s="6"/>
      <c r="C170" s="6"/>
      <c r="D170" s="8"/>
      <c r="E170" s="25">
        <f>SUM(E155)</f>
        <v>0.04</v>
      </c>
      <c r="F170" s="25">
        <f>SUM(F155:F169)</f>
        <v>5.8999999999999995</v>
      </c>
      <c r="G170" s="260">
        <f>SUM(E170:F170)</f>
        <v>5.9399999999999995</v>
      </c>
    </row>
    <row r="171" spans="1:7" s="43" customFormat="1" ht="26.25" customHeight="1">
      <c r="A171" s="313" t="s">
        <v>1634</v>
      </c>
      <c r="B171" s="13"/>
      <c r="C171" s="13"/>
      <c r="D171" s="9"/>
      <c r="E171" s="9"/>
      <c r="F171" s="9"/>
      <c r="G171" s="368"/>
    </row>
    <row r="172" spans="1:7" s="44" customFormat="1" ht="26.25" customHeight="1">
      <c r="A172" s="258" t="s">
        <v>1473</v>
      </c>
      <c r="B172" s="14" t="s">
        <v>1235</v>
      </c>
      <c r="C172" s="14" t="s">
        <v>564</v>
      </c>
      <c r="D172" s="10"/>
      <c r="E172" s="10"/>
      <c r="F172" s="10">
        <v>0.36</v>
      </c>
      <c r="G172" s="268"/>
    </row>
    <row r="173" spans="1:7" s="45" customFormat="1" ht="26.25" customHeight="1">
      <c r="A173" s="258" t="s">
        <v>564</v>
      </c>
      <c r="B173" s="14" t="s">
        <v>1473</v>
      </c>
      <c r="C173" s="14" t="s">
        <v>201</v>
      </c>
      <c r="D173" s="10"/>
      <c r="E173" s="10"/>
      <c r="F173" s="10">
        <v>0.4</v>
      </c>
      <c r="G173" s="268"/>
    </row>
    <row r="174" spans="1:7" s="43" customFormat="1" ht="26.25" customHeight="1">
      <c r="A174" s="258" t="s">
        <v>201</v>
      </c>
      <c r="B174" s="14" t="s">
        <v>564</v>
      </c>
      <c r="C174" s="14" t="s">
        <v>1437</v>
      </c>
      <c r="D174" s="10"/>
      <c r="E174" s="10"/>
      <c r="F174" s="10">
        <v>0.18</v>
      </c>
      <c r="G174" s="268"/>
    </row>
    <row r="175" spans="1:7" s="44" customFormat="1" ht="26.25" customHeight="1">
      <c r="A175" s="258" t="s">
        <v>1437</v>
      </c>
      <c r="B175" s="14" t="s">
        <v>201</v>
      </c>
      <c r="C175" s="14" t="s">
        <v>1358</v>
      </c>
      <c r="D175" s="10"/>
      <c r="E175" s="10"/>
      <c r="F175" s="10">
        <v>0.26</v>
      </c>
      <c r="G175" s="268"/>
    </row>
    <row r="176" spans="1:7" s="45" customFormat="1" ht="26.25" customHeight="1">
      <c r="A176" s="258" t="s">
        <v>1358</v>
      </c>
      <c r="B176" s="14" t="s">
        <v>1437</v>
      </c>
      <c r="C176" s="14" t="s">
        <v>1235</v>
      </c>
      <c r="D176" s="10"/>
      <c r="E176" s="10"/>
      <c r="F176" s="10">
        <v>0.28</v>
      </c>
      <c r="G176" s="268"/>
    </row>
    <row r="177" spans="1:7" s="43" customFormat="1" ht="26.25" customHeight="1">
      <c r="A177" s="258" t="s">
        <v>506</v>
      </c>
      <c r="B177" s="14" t="s">
        <v>1358</v>
      </c>
      <c r="C177" s="14" t="s">
        <v>1473</v>
      </c>
      <c r="D177" s="10"/>
      <c r="E177" s="10"/>
      <c r="F177" s="10">
        <v>0.1</v>
      </c>
      <c r="G177" s="268"/>
    </row>
    <row r="178" spans="1:7" s="43" customFormat="1" ht="26.25" customHeight="1">
      <c r="A178" s="258" t="s">
        <v>1437</v>
      </c>
      <c r="B178" s="14" t="s">
        <v>1473</v>
      </c>
      <c r="C178" s="14" t="s">
        <v>1358</v>
      </c>
      <c r="D178" s="10"/>
      <c r="E178" s="10"/>
      <c r="F178" s="10">
        <v>0.12</v>
      </c>
      <c r="G178" s="268"/>
    </row>
    <row r="179" spans="1:7" s="44" customFormat="1" ht="26.25" customHeight="1">
      <c r="A179" s="258" t="s">
        <v>202</v>
      </c>
      <c r="B179" s="14" t="s">
        <v>1437</v>
      </c>
      <c r="C179" s="14" t="s">
        <v>564</v>
      </c>
      <c r="D179" s="10"/>
      <c r="E179" s="10"/>
      <c r="F179" s="10">
        <v>0.16</v>
      </c>
      <c r="G179" s="268"/>
    </row>
    <row r="180" spans="1:7" s="43" customFormat="1" ht="26.25" customHeight="1">
      <c r="A180" s="258" t="s">
        <v>1235</v>
      </c>
      <c r="B180" s="14" t="s">
        <v>1197</v>
      </c>
      <c r="C180" s="14" t="s">
        <v>1193</v>
      </c>
      <c r="D180" s="10"/>
      <c r="E180" s="10">
        <v>0.1</v>
      </c>
      <c r="F180" s="10">
        <v>0.26</v>
      </c>
      <c r="G180" s="268"/>
    </row>
    <row r="181" spans="1:7" s="43" customFormat="1" ht="26.25" customHeight="1">
      <c r="A181" s="339" t="s">
        <v>1662</v>
      </c>
      <c r="B181" s="33" t="s">
        <v>1354</v>
      </c>
      <c r="C181" s="33" t="s">
        <v>1663</v>
      </c>
      <c r="D181" s="40"/>
      <c r="E181" s="40"/>
      <c r="F181" s="40">
        <v>0.16</v>
      </c>
      <c r="G181" s="268"/>
    </row>
    <row r="182" spans="1:7" s="43" customFormat="1" ht="26.25" customHeight="1">
      <c r="A182" s="259" t="s">
        <v>1174</v>
      </c>
      <c r="B182" s="6"/>
      <c r="C182" s="6"/>
      <c r="D182" s="8"/>
      <c r="E182" s="25">
        <f>SUM(E180)</f>
        <v>0.1</v>
      </c>
      <c r="F182" s="25">
        <f>SUM(F172:F181)</f>
        <v>2.2800000000000002</v>
      </c>
      <c r="G182" s="260">
        <f>SUM(E182:F182)</f>
        <v>2.3800000000000003</v>
      </c>
    </row>
    <row r="183" spans="1:7" s="43" customFormat="1" ht="26.25" customHeight="1">
      <c r="A183" s="313" t="s">
        <v>322</v>
      </c>
      <c r="B183" s="13"/>
      <c r="C183" s="13"/>
      <c r="D183" s="9"/>
      <c r="E183" s="9"/>
      <c r="F183" s="9"/>
      <c r="G183" s="368"/>
    </row>
    <row r="184" spans="1:7" s="43" customFormat="1" ht="26.25" customHeight="1">
      <c r="A184" s="258" t="s">
        <v>203</v>
      </c>
      <c r="B184" s="14" t="s">
        <v>1202</v>
      </c>
      <c r="C184" s="14" t="s">
        <v>1173</v>
      </c>
      <c r="D184" s="10"/>
      <c r="E184" s="10"/>
      <c r="F184" s="10">
        <v>0.16</v>
      </c>
      <c r="G184" s="268"/>
    </row>
    <row r="185" spans="1:7" s="43" customFormat="1" ht="26.25" customHeight="1">
      <c r="A185" s="258" t="s">
        <v>383</v>
      </c>
      <c r="B185" s="28" t="s">
        <v>473</v>
      </c>
      <c r="C185" s="28" t="s">
        <v>1197</v>
      </c>
      <c r="D185" s="10"/>
      <c r="E185" s="10"/>
      <c r="F185" s="10">
        <v>0.1</v>
      </c>
      <c r="G185" s="268"/>
    </row>
    <row r="186" spans="1:7" s="43" customFormat="1" ht="26.25" customHeight="1">
      <c r="A186" s="258" t="s">
        <v>381</v>
      </c>
      <c r="B186" s="28" t="s">
        <v>473</v>
      </c>
      <c r="C186" s="28" t="s">
        <v>1197</v>
      </c>
      <c r="D186" s="10"/>
      <c r="E186" s="10"/>
      <c r="F186" s="10">
        <v>0.06</v>
      </c>
      <c r="G186" s="268"/>
    </row>
    <row r="187" spans="1:7" s="43" customFormat="1" ht="26.25" customHeight="1">
      <c r="A187" s="258" t="s">
        <v>204</v>
      </c>
      <c r="B187" s="14" t="s">
        <v>1202</v>
      </c>
      <c r="C187" s="14" t="s">
        <v>321</v>
      </c>
      <c r="D187" s="10"/>
      <c r="E187" s="10"/>
      <c r="F187" s="10">
        <v>0.52</v>
      </c>
      <c r="G187" s="268"/>
    </row>
    <row r="188" spans="1:7" s="43" customFormat="1" ht="26.25" customHeight="1">
      <c r="A188" s="258" t="s">
        <v>803</v>
      </c>
      <c r="B188" s="14" t="s">
        <v>1201</v>
      </c>
      <c r="C188" s="14" t="s">
        <v>1173</v>
      </c>
      <c r="D188" s="10"/>
      <c r="E188" s="10"/>
      <c r="F188" s="10">
        <v>0.34</v>
      </c>
      <c r="G188" s="268"/>
    </row>
    <row r="189" spans="1:7" s="43" customFormat="1" ht="26.25" customHeight="1">
      <c r="A189" s="258" t="s">
        <v>594</v>
      </c>
      <c r="B189" s="14" t="s">
        <v>1201</v>
      </c>
      <c r="C189" s="14" t="s">
        <v>205</v>
      </c>
      <c r="D189" s="10"/>
      <c r="E189" s="10"/>
      <c r="F189" s="10">
        <v>0.18</v>
      </c>
      <c r="G189" s="375"/>
    </row>
    <row r="190" spans="1:7" s="43" customFormat="1" ht="26.25" customHeight="1">
      <c r="A190" s="258" t="s">
        <v>205</v>
      </c>
      <c r="B190" s="14" t="s">
        <v>594</v>
      </c>
      <c r="C190" s="14" t="s">
        <v>594</v>
      </c>
      <c r="D190" s="10"/>
      <c r="E190" s="10"/>
      <c r="F190" s="10">
        <v>1.1</v>
      </c>
      <c r="G190" s="268"/>
    </row>
    <row r="191" spans="1:7" s="43" customFormat="1" ht="26.25" customHeight="1">
      <c r="A191" s="258" t="s">
        <v>594</v>
      </c>
      <c r="B191" s="14" t="s">
        <v>1354</v>
      </c>
      <c r="C191" s="14" t="s">
        <v>350</v>
      </c>
      <c r="D191" s="10"/>
      <c r="E191" s="10"/>
      <c r="F191" s="10">
        <v>0.02</v>
      </c>
      <c r="G191" s="268"/>
    </row>
    <row r="192" spans="1:7" s="43" customFormat="1" ht="26.25" customHeight="1">
      <c r="A192" s="258" t="s">
        <v>350</v>
      </c>
      <c r="B192" s="14" t="s">
        <v>594</v>
      </c>
      <c r="C192" s="14" t="s">
        <v>379</v>
      </c>
      <c r="D192" s="10"/>
      <c r="E192" s="10"/>
      <c r="F192" s="10">
        <v>0.16</v>
      </c>
      <c r="G192" s="268"/>
    </row>
    <row r="193" spans="1:7" s="43" customFormat="1" ht="26.25" customHeight="1">
      <c r="A193" s="258" t="s">
        <v>379</v>
      </c>
      <c r="B193" s="14" t="s">
        <v>350</v>
      </c>
      <c r="C193" s="14" t="s">
        <v>348</v>
      </c>
      <c r="D193" s="10"/>
      <c r="E193" s="10"/>
      <c r="F193" s="10">
        <v>0.14</v>
      </c>
      <c r="G193" s="268"/>
    </row>
    <row r="194" spans="1:7" s="43" customFormat="1" ht="26.25" customHeight="1">
      <c r="A194" s="258" t="s">
        <v>348</v>
      </c>
      <c r="B194" s="14" t="s">
        <v>379</v>
      </c>
      <c r="C194" s="14" t="s">
        <v>381</v>
      </c>
      <c r="D194" s="10"/>
      <c r="E194" s="10"/>
      <c r="F194" s="10">
        <v>0.22</v>
      </c>
      <c r="G194" s="268"/>
    </row>
    <row r="195" spans="1:7" s="44" customFormat="1" ht="26.25" customHeight="1">
      <c r="A195" s="258" t="s">
        <v>381</v>
      </c>
      <c r="B195" s="14" t="s">
        <v>1175</v>
      </c>
      <c r="C195" s="14" t="s">
        <v>350</v>
      </c>
      <c r="D195" s="10"/>
      <c r="E195" s="10"/>
      <c r="F195" s="10">
        <v>0.24</v>
      </c>
      <c r="G195" s="268"/>
    </row>
    <row r="196" spans="1:7" s="43" customFormat="1" ht="26.25" customHeight="1">
      <c r="A196" s="258" t="s">
        <v>350</v>
      </c>
      <c r="B196" s="14" t="s">
        <v>381</v>
      </c>
      <c r="C196" s="14" t="s">
        <v>594</v>
      </c>
      <c r="D196" s="10"/>
      <c r="E196" s="10"/>
      <c r="F196" s="10">
        <v>0.06</v>
      </c>
      <c r="G196" s="268"/>
    </row>
    <row r="197" spans="1:7" s="43" customFormat="1" ht="26.25" customHeight="1">
      <c r="A197" s="259" t="s">
        <v>1174</v>
      </c>
      <c r="B197" s="6"/>
      <c r="C197" s="6"/>
      <c r="D197" s="8"/>
      <c r="E197" s="25">
        <f>SUM(0)</f>
        <v>0</v>
      </c>
      <c r="F197" s="25">
        <f>SUM(F184:F196)</f>
        <v>3.3000000000000003</v>
      </c>
      <c r="G197" s="260">
        <f>SUM(E197:F197)</f>
        <v>3.3000000000000003</v>
      </c>
    </row>
    <row r="198" spans="1:7" s="43" customFormat="1" ht="11.25" customHeight="1">
      <c r="A198" s="354"/>
      <c r="B198" s="104"/>
      <c r="C198" s="104"/>
      <c r="D198" s="64"/>
      <c r="E198" s="64"/>
      <c r="F198" s="64"/>
      <c r="G198" s="271"/>
    </row>
    <row r="199" spans="1:7" s="43" customFormat="1" ht="26.25" customHeight="1" thickBot="1">
      <c r="A199" s="343" t="s">
        <v>1111</v>
      </c>
      <c r="B199" s="344"/>
      <c r="C199" s="344"/>
      <c r="D199" s="272"/>
      <c r="E199" s="272">
        <f>SUM(E14,E18,E24,E28,E35,E41,E50,E56,E67,E75,E81,E88,E96,E104,E108,E112,E116,E125,E135,E141,E144,E153,E170,E182,E197)</f>
        <v>2.3280000000000007</v>
      </c>
      <c r="F199" s="356">
        <f>SUM(F14,F18,F24,F28,F35,F41,F50,F56,F67,F75,F81,F88,F96,F104,F108,F112,F116,F125,F135,F141,F144,F153,F170,F182,F197)</f>
        <v>49.291999999999994</v>
      </c>
      <c r="G199" s="376">
        <f>SUM(G14,G18,G24,G28,G35,G41,G50,G56,G67,G75,G81,G88,G96,G104,G108,G112,G116,G125,G135,G141,G144,G153,G170,G182,G197)</f>
        <v>51.62</v>
      </c>
    </row>
    <row r="200" spans="1:7" s="43" customFormat="1" ht="26.25" customHeight="1">
      <c r="A200" s="98"/>
      <c r="B200" s="88"/>
      <c r="C200" s="88"/>
      <c r="D200" s="94"/>
      <c r="E200" s="94"/>
      <c r="F200" s="94"/>
      <c r="G200" s="94"/>
    </row>
    <row r="201" spans="1:7" s="43" customFormat="1" ht="26.25" customHeight="1">
      <c r="A201" s="100"/>
      <c r="B201" s="96"/>
      <c r="C201" s="96"/>
      <c r="D201" s="94"/>
      <c r="E201" s="94"/>
      <c r="F201" s="94"/>
      <c r="G201" s="94"/>
    </row>
    <row r="202" spans="1:7" s="43" customFormat="1" ht="26.25" customHeight="1">
      <c r="A202" s="100"/>
      <c r="B202" s="96"/>
      <c r="C202" s="96"/>
      <c r="D202" s="94"/>
      <c r="E202" s="94"/>
      <c r="F202" s="94"/>
      <c r="G202" s="94"/>
    </row>
    <row r="203" spans="1:7" s="43" customFormat="1" ht="26.25" customHeight="1">
      <c r="A203" s="100"/>
      <c r="B203" s="100"/>
      <c r="C203" s="100"/>
      <c r="D203" s="89"/>
      <c r="E203" s="89"/>
      <c r="F203" s="89"/>
      <c r="G203" s="89"/>
    </row>
    <row r="204" spans="1:7" s="43" customFormat="1" ht="26.25" customHeight="1">
      <c r="A204" s="100"/>
      <c r="B204" s="100"/>
      <c r="C204" s="100"/>
      <c r="D204" s="89"/>
      <c r="E204" s="89"/>
      <c r="F204" s="89"/>
      <c r="G204" s="89"/>
    </row>
    <row r="205" spans="1:7" s="43" customFormat="1" ht="26.25" customHeight="1">
      <c r="A205" s="100"/>
      <c r="B205" s="100"/>
      <c r="C205" s="100"/>
      <c r="D205" s="89"/>
      <c r="E205" s="89"/>
      <c r="F205" s="89"/>
      <c r="G205" s="89"/>
    </row>
    <row r="206" spans="1:7" s="44" customFormat="1" ht="26.25" customHeight="1">
      <c r="A206" s="100"/>
      <c r="B206" s="100"/>
      <c r="C206" s="100"/>
      <c r="D206" s="89"/>
      <c r="E206" s="89"/>
      <c r="F206" s="89"/>
      <c r="G206" s="89"/>
    </row>
    <row r="207" spans="1:7" s="43" customFormat="1" ht="26.25" customHeight="1">
      <c r="A207" s="100"/>
      <c r="B207" s="100"/>
      <c r="C207" s="100"/>
      <c r="D207" s="89"/>
      <c r="E207" s="89"/>
      <c r="F207" s="89"/>
      <c r="G207" s="86"/>
    </row>
    <row r="208" spans="1:7" s="43" customFormat="1" ht="26.25" customHeight="1">
      <c r="A208" s="100"/>
      <c r="B208" s="100"/>
      <c r="C208" s="100"/>
      <c r="D208" s="89"/>
      <c r="E208" s="89"/>
      <c r="F208" s="89"/>
      <c r="G208" s="89"/>
    </row>
    <row r="209" spans="1:7" s="44" customFormat="1" ht="26.25" customHeight="1">
      <c r="A209" s="111"/>
      <c r="B209" s="111"/>
      <c r="C209" s="111"/>
      <c r="D209" s="86"/>
      <c r="E209" s="86"/>
      <c r="F209" s="86"/>
      <c r="G209" s="86"/>
    </row>
    <row r="210" spans="1:7" s="43" customFormat="1" ht="26.25" customHeight="1">
      <c r="A210" s="99"/>
      <c r="B210" s="88"/>
      <c r="C210" s="88"/>
      <c r="D210" s="94"/>
      <c r="E210" s="94"/>
      <c r="F210" s="94"/>
      <c r="G210" s="94"/>
    </row>
    <row r="211" spans="1:7" s="43" customFormat="1" ht="26.25" customHeight="1">
      <c r="A211" s="100"/>
      <c r="B211" s="100"/>
      <c r="C211" s="100"/>
      <c r="D211" s="89"/>
      <c r="E211" s="89"/>
      <c r="F211" s="89"/>
      <c r="G211" s="89"/>
    </row>
    <row r="212" spans="1:7" s="43" customFormat="1" ht="26.25" customHeight="1">
      <c r="A212" s="100"/>
      <c r="B212" s="100"/>
      <c r="C212" s="100"/>
      <c r="D212" s="89"/>
      <c r="E212" s="89"/>
      <c r="F212" s="89"/>
      <c r="G212" s="89"/>
    </row>
    <row r="213" spans="1:7" s="43" customFormat="1" ht="26.25" customHeight="1">
      <c r="A213" s="100"/>
      <c r="B213" s="100"/>
      <c r="C213" s="100"/>
      <c r="D213" s="89"/>
      <c r="E213" s="89"/>
      <c r="F213" s="89"/>
      <c r="G213" s="89"/>
    </row>
    <row r="214" spans="1:7" s="43" customFormat="1" ht="26.25" customHeight="1">
      <c r="A214" s="100"/>
      <c r="B214" s="100"/>
      <c r="C214" s="100"/>
      <c r="D214" s="89"/>
      <c r="E214" s="89"/>
      <c r="F214" s="89"/>
      <c r="G214" s="89"/>
    </row>
    <row r="215" spans="1:7" s="43" customFormat="1" ht="26.25" customHeight="1">
      <c r="A215" s="100"/>
      <c r="B215" s="100"/>
      <c r="C215" s="100"/>
      <c r="D215" s="112"/>
      <c r="E215" s="112"/>
      <c r="F215" s="112"/>
      <c r="G215" s="112"/>
    </row>
    <row r="216" spans="1:7" s="43" customFormat="1" ht="26.25" customHeight="1">
      <c r="A216" s="111"/>
      <c r="B216" s="100"/>
      <c r="C216" s="100"/>
      <c r="D216" s="112"/>
      <c r="E216" s="112"/>
      <c r="F216" s="86"/>
      <c r="G216" s="112"/>
    </row>
    <row r="217" spans="1:7" s="44" customFormat="1" ht="26.25" customHeight="1">
      <c r="A217" s="98"/>
      <c r="B217" s="100"/>
      <c r="C217" s="100"/>
      <c r="D217" s="89"/>
      <c r="E217" s="89"/>
      <c r="F217" s="89"/>
      <c r="G217" s="89"/>
    </row>
    <row r="218" spans="1:7" s="43" customFormat="1" ht="26.25" customHeight="1">
      <c r="A218" s="100"/>
      <c r="B218" s="100"/>
      <c r="C218" s="100"/>
      <c r="D218" s="89"/>
      <c r="E218" s="89"/>
      <c r="F218" s="89"/>
      <c r="G218" s="89"/>
    </row>
    <row r="219" spans="1:7" s="43" customFormat="1" ht="26.25" customHeight="1">
      <c r="A219" s="100"/>
      <c r="B219" s="100"/>
      <c r="C219" s="100"/>
      <c r="D219" s="89"/>
      <c r="E219" s="89"/>
      <c r="F219" s="89"/>
      <c r="G219" s="89"/>
    </row>
    <row r="220" spans="1:7" s="43" customFormat="1" ht="11.25" customHeight="1">
      <c r="A220" s="100"/>
      <c r="B220" s="100"/>
      <c r="C220" s="100"/>
      <c r="D220" s="89"/>
      <c r="E220" s="89"/>
      <c r="F220" s="89"/>
      <c r="G220" s="89"/>
    </row>
    <row r="221" spans="1:7" s="43" customFormat="1" ht="26.25" customHeight="1">
      <c r="A221" s="100"/>
      <c r="B221" s="100"/>
      <c r="C221" s="100"/>
      <c r="D221" s="89"/>
      <c r="E221" s="89"/>
      <c r="F221" s="89"/>
      <c r="G221" s="89"/>
    </row>
    <row r="222" spans="1:7" s="43" customFormat="1" ht="26.25" customHeight="1">
      <c r="A222" s="100"/>
      <c r="B222" s="100"/>
      <c r="C222" s="100"/>
      <c r="D222" s="89"/>
      <c r="E222" s="89"/>
      <c r="F222" s="89"/>
      <c r="G222" s="89"/>
    </row>
    <row r="223" spans="1:7" s="43" customFormat="1" ht="26.25" customHeight="1">
      <c r="A223" s="100"/>
      <c r="B223" s="100"/>
      <c r="C223" s="100"/>
      <c r="D223" s="89"/>
      <c r="E223" s="89"/>
      <c r="F223" s="89"/>
      <c r="G223" s="89"/>
    </row>
    <row r="224" spans="1:7" s="43" customFormat="1" ht="26.25" customHeight="1">
      <c r="A224" s="100"/>
      <c r="B224" s="100"/>
      <c r="C224" s="100"/>
      <c r="D224" s="89"/>
      <c r="E224" s="89"/>
      <c r="F224" s="89"/>
      <c r="G224" s="89"/>
    </row>
    <row r="225" spans="1:7" s="43" customFormat="1" ht="26.25" customHeight="1">
      <c r="A225" s="100"/>
      <c r="B225" s="100"/>
      <c r="C225" s="100"/>
      <c r="D225" s="89"/>
      <c r="E225" s="89"/>
      <c r="F225" s="113"/>
      <c r="G225" s="89"/>
    </row>
    <row r="226" spans="1:7" s="43" customFormat="1" ht="26.25" customHeight="1">
      <c r="A226" s="100"/>
      <c r="B226" s="100"/>
      <c r="C226" s="100"/>
      <c r="D226" s="89"/>
      <c r="E226" s="89"/>
      <c r="F226" s="89"/>
      <c r="G226" s="89"/>
    </row>
    <row r="227" spans="1:7" s="43" customFormat="1" ht="26.25" customHeight="1">
      <c r="A227" s="111"/>
      <c r="B227" s="111"/>
      <c r="C227" s="111"/>
      <c r="D227" s="86"/>
      <c r="E227" s="86"/>
      <c r="F227" s="86"/>
      <c r="G227" s="86"/>
    </row>
    <row r="228" spans="1:7" s="43" customFormat="1" ht="26.25" customHeight="1">
      <c r="A228" s="98"/>
      <c r="B228" s="114"/>
      <c r="C228" s="114"/>
      <c r="D228" s="115"/>
      <c r="E228" s="115"/>
      <c r="F228" s="115"/>
      <c r="G228" s="115"/>
    </row>
    <row r="229" spans="1:7" s="44" customFormat="1" ht="26.25" customHeight="1">
      <c r="A229" s="100"/>
      <c r="B229" s="100"/>
      <c r="C229" s="100"/>
      <c r="D229" s="89"/>
      <c r="E229" s="89"/>
      <c r="F229" s="89"/>
      <c r="G229" s="89"/>
    </row>
    <row r="230" spans="1:7" s="43" customFormat="1" ht="26.25" customHeight="1">
      <c r="A230" s="100"/>
      <c r="B230" s="100"/>
      <c r="C230" s="100"/>
      <c r="D230" s="89"/>
      <c r="E230" s="89"/>
      <c r="F230" s="89"/>
      <c r="G230" s="89"/>
    </row>
    <row r="231" spans="1:7" s="43" customFormat="1" ht="26.25" customHeight="1">
      <c r="A231" s="100"/>
      <c r="B231" s="100"/>
      <c r="C231" s="100"/>
      <c r="D231" s="89"/>
      <c r="E231" s="89"/>
      <c r="F231" s="89"/>
      <c r="G231" s="89"/>
    </row>
    <row r="232" spans="1:7" s="43" customFormat="1" ht="26.25" customHeight="1">
      <c r="A232" s="100"/>
      <c r="B232" s="100"/>
      <c r="C232" s="100"/>
      <c r="D232" s="89"/>
      <c r="E232" s="89"/>
      <c r="F232" s="89"/>
      <c r="G232" s="89"/>
    </row>
    <row r="233" spans="1:7" s="43" customFormat="1" ht="26.25" customHeight="1">
      <c r="A233" s="100"/>
      <c r="B233" s="100"/>
      <c r="C233" s="100"/>
      <c r="D233" s="89"/>
      <c r="E233" s="89"/>
      <c r="F233" s="89"/>
      <c r="G233" s="89"/>
    </row>
    <row r="234" spans="1:7" s="43" customFormat="1" ht="26.25" customHeight="1">
      <c r="A234" s="100"/>
      <c r="B234" s="100"/>
      <c r="C234" s="100"/>
      <c r="D234" s="89"/>
      <c r="E234" s="89"/>
      <c r="F234" s="89"/>
      <c r="G234" s="89"/>
    </row>
    <row r="235" spans="1:7" s="43" customFormat="1" ht="26.25" customHeight="1">
      <c r="A235" s="111"/>
      <c r="B235" s="100"/>
      <c r="C235" s="100"/>
      <c r="D235" s="89"/>
      <c r="E235" s="89"/>
      <c r="F235" s="89"/>
      <c r="G235" s="89"/>
    </row>
    <row r="236" spans="1:7" s="43" customFormat="1" ht="26.25" customHeight="1">
      <c r="A236" s="98"/>
      <c r="B236" s="116"/>
      <c r="C236" s="100"/>
      <c r="D236" s="89"/>
      <c r="E236" s="89"/>
      <c r="F236" s="89"/>
      <c r="G236" s="89"/>
    </row>
    <row r="237" spans="1:7" s="44" customFormat="1" ht="26.25" customHeight="1">
      <c r="A237" s="100"/>
      <c r="B237" s="100"/>
      <c r="C237" s="100"/>
      <c r="D237" s="89"/>
      <c r="E237" s="89"/>
      <c r="F237" s="89"/>
      <c r="G237" s="89"/>
    </row>
    <row r="238" spans="1:7" s="43" customFormat="1" ht="26.25" customHeight="1">
      <c r="A238" s="100"/>
      <c r="B238" s="100"/>
      <c r="C238" s="100"/>
      <c r="D238" s="89"/>
      <c r="E238" s="89"/>
      <c r="F238" s="89"/>
      <c r="G238" s="89"/>
    </row>
    <row r="239" spans="1:7" s="43" customFormat="1" ht="26.25" customHeight="1">
      <c r="A239" s="98"/>
      <c r="B239" s="100"/>
      <c r="C239" s="100"/>
      <c r="D239" s="89"/>
      <c r="E239" s="89"/>
      <c r="F239" s="89"/>
      <c r="G239" s="89"/>
    </row>
    <row r="240" spans="1:7" s="43" customFormat="1" ht="26.25" customHeight="1">
      <c r="A240" s="100"/>
      <c r="B240" s="100"/>
      <c r="C240" s="100"/>
      <c r="D240" s="89"/>
      <c r="E240" s="89"/>
      <c r="F240" s="89"/>
      <c r="G240" s="89"/>
    </row>
    <row r="241" spans="1:7" s="43" customFormat="1" ht="26.25" customHeight="1">
      <c r="A241" s="100"/>
      <c r="B241" s="100"/>
      <c r="C241" s="100"/>
      <c r="D241" s="89"/>
      <c r="E241" s="89"/>
      <c r="F241" s="89"/>
      <c r="G241" s="89"/>
    </row>
    <row r="242" spans="1:7" s="43" customFormat="1" ht="26.25" customHeight="1">
      <c r="A242" s="100"/>
      <c r="B242" s="100"/>
      <c r="C242" s="100"/>
      <c r="D242" s="89"/>
      <c r="E242" s="89"/>
      <c r="F242" s="89"/>
      <c r="G242" s="89"/>
    </row>
    <row r="243" spans="1:7" s="44" customFormat="1" ht="26.25" customHeight="1">
      <c r="A243" s="100"/>
      <c r="B243" s="100"/>
      <c r="C243" s="100"/>
      <c r="D243" s="89"/>
      <c r="E243" s="89"/>
      <c r="F243" s="89"/>
      <c r="G243" s="89"/>
    </row>
    <row r="244" spans="1:7" s="44" customFormat="1" ht="26.25" customHeight="1">
      <c r="A244" s="100"/>
      <c r="B244" s="100"/>
      <c r="C244" s="100"/>
      <c r="D244" s="89"/>
      <c r="E244" s="89"/>
      <c r="F244" s="89"/>
      <c r="G244" s="89"/>
    </row>
    <row r="245" spans="1:7" s="43" customFormat="1" ht="26.25" customHeight="1">
      <c r="A245" s="100"/>
      <c r="B245" s="100"/>
      <c r="C245" s="100"/>
      <c r="D245" s="89"/>
      <c r="E245" s="89"/>
      <c r="F245" s="89"/>
      <c r="G245" s="89"/>
    </row>
    <row r="246" spans="1:7" s="43" customFormat="1" ht="26.25" customHeight="1">
      <c r="A246" s="100"/>
      <c r="B246" s="100"/>
      <c r="C246" s="100"/>
      <c r="D246" s="89"/>
      <c r="E246" s="89"/>
      <c r="F246" s="89"/>
      <c r="G246" s="89"/>
    </row>
    <row r="247" spans="1:7" s="43" customFormat="1" ht="26.25" customHeight="1">
      <c r="A247" s="100"/>
      <c r="B247" s="100"/>
      <c r="C247" s="100"/>
      <c r="D247" s="89"/>
      <c r="E247" s="89"/>
      <c r="F247" s="89"/>
      <c r="G247" s="89"/>
    </row>
    <row r="248" spans="1:7" s="43" customFormat="1" ht="26.25" customHeight="1">
      <c r="A248" s="100"/>
      <c r="B248" s="100"/>
      <c r="C248" s="100"/>
      <c r="D248" s="89"/>
      <c r="E248" s="89"/>
      <c r="F248" s="89"/>
      <c r="G248" s="89"/>
    </row>
    <row r="249" spans="1:7" s="43" customFormat="1" ht="26.25" customHeight="1">
      <c r="A249" s="117"/>
      <c r="B249" s="117"/>
      <c r="C249" s="117"/>
      <c r="D249" s="86"/>
      <c r="E249" s="86"/>
      <c r="F249" s="86"/>
      <c r="G249" s="86"/>
    </row>
    <row r="250" spans="1:7" s="43" customFormat="1" ht="26.25" customHeight="1">
      <c r="A250" s="98"/>
      <c r="B250" s="100"/>
      <c r="C250" s="100"/>
      <c r="D250" s="89"/>
      <c r="E250" s="89"/>
      <c r="F250" s="89"/>
      <c r="G250" s="89"/>
    </row>
    <row r="251" spans="1:7" s="44" customFormat="1" ht="26.25" customHeight="1">
      <c r="A251" s="100"/>
      <c r="B251" s="100"/>
      <c r="C251" s="100"/>
      <c r="D251" s="89"/>
      <c r="E251" s="89"/>
      <c r="F251" s="89"/>
      <c r="G251" s="89"/>
    </row>
    <row r="252" spans="1:7" s="43" customFormat="1" ht="26.25" customHeight="1">
      <c r="A252" s="100"/>
      <c r="B252" s="100"/>
      <c r="C252" s="100"/>
      <c r="D252" s="89"/>
      <c r="E252" s="89"/>
      <c r="F252" s="89"/>
      <c r="G252" s="89"/>
    </row>
    <row r="253" spans="1:7" s="43" customFormat="1" ht="26.25" customHeight="1">
      <c r="A253" s="100"/>
      <c r="B253" s="100"/>
      <c r="C253" s="100"/>
      <c r="D253" s="89"/>
      <c r="E253" s="89"/>
      <c r="F253" s="89"/>
      <c r="G253" s="89"/>
    </row>
    <row r="254" spans="1:7" s="43" customFormat="1" ht="26.25" customHeight="1">
      <c r="A254" s="100"/>
      <c r="B254" s="100"/>
      <c r="C254" s="100"/>
      <c r="D254" s="89"/>
      <c r="E254" s="89"/>
      <c r="F254" s="89"/>
      <c r="G254" s="89"/>
    </row>
    <row r="255" spans="1:7" s="43" customFormat="1" ht="26.25" customHeight="1">
      <c r="A255" s="100"/>
      <c r="B255" s="100"/>
      <c r="C255" s="100"/>
      <c r="D255" s="89"/>
      <c r="E255" s="89"/>
      <c r="F255" s="89"/>
      <c r="G255" s="89"/>
    </row>
    <row r="256" spans="1:7" s="43" customFormat="1" ht="26.25" customHeight="1">
      <c r="A256" s="111"/>
      <c r="B256" s="111"/>
      <c r="C256" s="111"/>
      <c r="D256" s="86"/>
      <c r="E256" s="86"/>
      <c r="F256" s="86"/>
      <c r="G256" s="86"/>
    </row>
    <row r="257" spans="1:7" s="43" customFormat="1" ht="26.25" customHeight="1">
      <c r="A257" s="98"/>
      <c r="B257" s="98"/>
      <c r="C257" s="98"/>
      <c r="D257" s="119"/>
      <c r="E257" s="119"/>
      <c r="F257" s="119"/>
      <c r="G257" s="119"/>
    </row>
    <row r="258" spans="1:7" s="43" customFormat="1" ht="26.25" customHeight="1">
      <c r="A258" s="100"/>
      <c r="B258" s="100"/>
      <c r="C258" s="100"/>
      <c r="D258" s="89"/>
      <c r="E258" s="89"/>
      <c r="F258" s="89"/>
      <c r="G258" s="89"/>
    </row>
    <row r="259" spans="1:7" s="43" customFormat="1" ht="26.25" customHeight="1">
      <c r="A259" s="111"/>
      <c r="B259" s="111"/>
      <c r="C259" s="111"/>
      <c r="D259" s="86"/>
      <c r="E259" s="86"/>
      <c r="F259" s="86"/>
      <c r="G259" s="86"/>
    </row>
    <row r="260" spans="1:7" s="43" customFormat="1" ht="26.25" customHeight="1">
      <c r="A260" s="98"/>
      <c r="B260" s="120"/>
      <c r="C260" s="120"/>
      <c r="D260" s="121"/>
      <c r="E260" s="121"/>
      <c r="F260" s="121"/>
      <c r="G260" s="121"/>
    </row>
    <row r="261" spans="1:7" s="43" customFormat="1" ht="26.25" customHeight="1">
      <c r="A261" s="100"/>
      <c r="B261" s="100"/>
      <c r="C261" s="100"/>
      <c r="D261" s="89"/>
      <c r="E261" s="89"/>
      <c r="F261" s="89"/>
      <c r="G261" s="89"/>
    </row>
    <row r="262" spans="1:7" s="44" customFormat="1" ht="26.25" customHeight="1">
      <c r="A262" s="100"/>
      <c r="B262" s="100"/>
      <c r="C262" s="100"/>
      <c r="D262" s="89"/>
      <c r="E262" s="89"/>
      <c r="F262" s="89"/>
      <c r="G262" s="89"/>
    </row>
    <row r="263" spans="1:7" s="43" customFormat="1" ht="26.25" customHeight="1">
      <c r="A263" s="111"/>
      <c r="B263" s="100"/>
      <c r="C263" s="100"/>
      <c r="D263" s="89"/>
      <c r="E263" s="89"/>
      <c r="F263" s="89"/>
      <c r="G263" s="89"/>
    </row>
    <row r="264" spans="1:7" s="43" customFormat="1" ht="26.25" customHeight="1">
      <c r="A264" s="122"/>
      <c r="B264" s="100"/>
      <c r="C264" s="100"/>
      <c r="D264" s="89"/>
      <c r="E264" s="89"/>
      <c r="F264" s="89"/>
      <c r="G264" s="89"/>
    </row>
    <row r="265" spans="1:7" s="43" customFormat="1" ht="26.25" customHeight="1">
      <c r="A265" s="100"/>
      <c r="B265" s="91"/>
      <c r="C265" s="100"/>
      <c r="D265" s="89"/>
      <c r="E265" s="89"/>
      <c r="F265" s="89"/>
      <c r="G265" s="89"/>
    </row>
    <row r="266" spans="1:7" s="43" customFormat="1" ht="26.25" customHeight="1">
      <c r="A266" s="100"/>
      <c r="B266" s="100"/>
      <c r="C266" s="100"/>
      <c r="D266" s="89"/>
      <c r="E266" s="89"/>
      <c r="F266" s="89"/>
      <c r="G266" s="89"/>
    </row>
    <row r="267" spans="1:7" s="43" customFormat="1" ht="26.25" customHeight="1">
      <c r="A267" s="98"/>
      <c r="B267" s="100"/>
      <c r="C267" s="100"/>
      <c r="D267" s="89"/>
      <c r="E267" s="89"/>
      <c r="F267" s="89"/>
      <c r="G267" s="89"/>
    </row>
    <row r="268" spans="1:7" s="43" customFormat="1" ht="26.25" customHeight="1">
      <c r="A268" s="100"/>
      <c r="B268" s="100"/>
      <c r="C268" s="100"/>
      <c r="D268" s="89"/>
      <c r="E268" s="89"/>
      <c r="F268" s="89"/>
      <c r="G268" s="89"/>
    </row>
    <row r="269" spans="1:7" s="44" customFormat="1" ht="26.25" customHeight="1">
      <c r="A269" s="100"/>
      <c r="B269" s="100"/>
      <c r="C269" s="100"/>
      <c r="D269" s="89"/>
      <c r="E269" s="89"/>
      <c r="F269" s="89"/>
      <c r="G269" s="89"/>
    </row>
    <row r="270" spans="1:7" s="44" customFormat="1" ht="11.25" customHeight="1">
      <c r="A270" s="100"/>
      <c r="B270" s="100"/>
      <c r="C270" s="100"/>
      <c r="D270" s="89"/>
      <c r="E270" s="89"/>
      <c r="F270" s="89"/>
      <c r="G270" s="89"/>
    </row>
    <row r="271" spans="1:7" s="44" customFormat="1" ht="26.25" customHeight="1">
      <c r="A271" s="100"/>
      <c r="B271" s="100"/>
      <c r="C271" s="100"/>
      <c r="D271" s="89"/>
      <c r="E271" s="89"/>
      <c r="F271" s="89"/>
      <c r="G271" s="89"/>
    </row>
    <row r="272" spans="1:7" ht="23.25">
      <c r="A272" s="98"/>
      <c r="B272" s="116"/>
      <c r="C272" s="100"/>
      <c r="D272" s="89"/>
      <c r="E272" s="89"/>
      <c r="F272" s="89"/>
      <c r="G272" s="89"/>
    </row>
    <row r="273" spans="1:7" ht="23.25">
      <c r="A273" s="100"/>
      <c r="B273" s="100"/>
      <c r="C273" s="100"/>
      <c r="D273" s="89"/>
      <c r="E273" s="89"/>
      <c r="F273" s="89"/>
      <c r="G273" s="89"/>
    </row>
    <row r="274" spans="1:7" ht="23.25">
      <c r="A274" s="100"/>
      <c r="B274" s="100"/>
      <c r="C274" s="100"/>
      <c r="D274" s="89"/>
      <c r="E274" s="89"/>
      <c r="F274" s="89"/>
      <c r="G274" s="89"/>
    </row>
    <row r="275" spans="1:7" ht="23.25">
      <c r="A275" s="100"/>
      <c r="B275" s="100"/>
      <c r="C275" s="100"/>
      <c r="D275" s="89"/>
      <c r="E275" s="89"/>
      <c r="F275" s="89"/>
      <c r="G275" s="89"/>
    </row>
    <row r="276" spans="1:7" ht="23.25">
      <c r="A276" s="100"/>
      <c r="B276" s="100"/>
      <c r="C276" s="100"/>
      <c r="D276" s="89"/>
      <c r="E276" s="89"/>
      <c r="F276" s="89"/>
      <c r="G276" s="89"/>
    </row>
    <row r="277" spans="1:7" ht="23.25">
      <c r="A277" s="100"/>
      <c r="B277" s="100"/>
      <c r="C277" s="100"/>
      <c r="D277" s="89"/>
      <c r="E277" s="89"/>
      <c r="F277" s="89"/>
      <c r="G277" s="89"/>
    </row>
    <row r="278" spans="1:7" ht="23.25">
      <c r="A278" s="111"/>
      <c r="B278" s="111"/>
      <c r="C278" s="111"/>
      <c r="D278" s="86"/>
      <c r="E278" s="86"/>
      <c r="F278" s="86"/>
      <c r="G278" s="86"/>
    </row>
    <row r="279" spans="1:7" ht="23.25">
      <c r="A279" s="98"/>
      <c r="B279" s="100"/>
      <c r="C279" s="100"/>
      <c r="D279" s="89"/>
      <c r="E279" s="89"/>
      <c r="F279" s="89"/>
      <c r="G279" s="89"/>
    </row>
    <row r="280" spans="1:7" ht="23.25">
      <c r="A280" s="100"/>
      <c r="B280" s="100"/>
      <c r="C280" s="100"/>
      <c r="D280" s="89"/>
      <c r="E280" s="89"/>
      <c r="F280" s="89"/>
      <c r="G280" s="89"/>
    </row>
    <row r="281" spans="1:7" ht="23.25">
      <c r="A281" s="100"/>
      <c r="B281" s="100"/>
      <c r="C281" s="100"/>
      <c r="D281" s="89"/>
      <c r="E281" s="89"/>
      <c r="F281" s="89"/>
      <c r="G281" s="89"/>
    </row>
    <row r="282" spans="1:7" ht="23.25">
      <c r="A282" s="100"/>
      <c r="B282" s="100"/>
      <c r="C282" s="100"/>
      <c r="D282" s="89"/>
      <c r="E282" s="89"/>
      <c r="F282" s="89"/>
      <c r="G282" s="89"/>
    </row>
    <row r="283" spans="1:7" ht="23.25">
      <c r="A283" s="111"/>
      <c r="B283" s="111"/>
      <c r="C283" s="111"/>
      <c r="D283" s="86"/>
      <c r="E283" s="86"/>
      <c r="F283" s="86"/>
      <c r="G283" s="86"/>
    </row>
    <row r="284" spans="1:7" ht="23.25">
      <c r="A284" s="98"/>
      <c r="B284" s="100"/>
      <c r="C284" s="100"/>
      <c r="D284" s="89"/>
      <c r="E284" s="89"/>
      <c r="F284" s="89"/>
      <c r="G284" s="89"/>
    </row>
    <row r="285" spans="1:7" ht="23.25">
      <c r="A285" s="100"/>
      <c r="B285" s="100"/>
      <c r="C285" s="100"/>
      <c r="D285" s="89"/>
      <c r="E285" s="89"/>
      <c r="F285" s="89"/>
      <c r="G285" s="89"/>
    </row>
    <row r="286" spans="1:7" ht="23.25">
      <c r="A286" s="100"/>
      <c r="B286" s="100"/>
      <c r="C286" s="100"/>
      <c r="D286" s="89"/>
      <c r="E286" s="89"/>
      <c r="F286" s="89"/>
      <c r="G286" s="89"/>
    </row>
    <row r="287" spans="1:7" ht="23.25">
      <c r="A287" s="100"/>
      <c r="B287" s="100"/>
      <c r="C287" s="100"/>
      <c r="D287" s="89"/>
      <c r="E287" s="89"/>
      <c r="F287" s="89"/>
      <c r="G287" s="89"/>
    </row>
    <row r="288" spans="1:7" ht="23.25">
      <c r="A288" s="100"/>
      <c r="B288" s="100"/>
      <c r="C288" s="96"/>
      <c r="D288" s="89"/>
      <c r="E288" s="89"/>
      <c r="F288" s="89"/>
      <c r="G288" s="89"/>
    </row>
    <row r="289" spans="1:7" ht="23.25">
      <c r="A289" s="100"/>
      <c r="B289" s="100"/>
      <c r="C289" s="96"/>
      <c r="D289" s="89"/>
      <c r="E289" s="89"/>
      <c r="F289" s="89"/>
      <c r="G289" s="89"/>
    </row>
    <row r="290" spans="1:7" ht="23.25">
      <c r="A290" s="111"/>
      <c r="B290" s="111"/>
      <c r="C290" s="111"/>
      <c r="D290" s="86"/>
      <c r="E290" s="86"/>
      <c r="F290" s="86"/>
      <c r="G290" s="86"/>
    </row>
    <row r="291" spans="1:7" ht="23.25">
      <c r="A291" s="98"/>
      <c r="B291" s="100"/>
      <c r="C291" s="100"/>
      <c r="D291" s="89"/>
      <c r="E291" s="89"/>
      <c r="F291" s="89"/>
      <c r="G291" s="89"/>
    </row>
    <row r="292" spans="1:7" ht="23.25">
      <c r="A292" s="100"/>
      <c r="B292" s="100"/>
      <c r="C292" s="100"/>
      <c r="D292" s="89"/>
      <c r="E292" s="89"/>
      <c r="F292" s="89"/>
      <c r="G292" s="89"/>
    </row>
    <row r="293" spans="1:7" ht="23.25">
      <c r="A293" s="100"/>
      <c r="B293" s="100"/>
      <c r="C293" s="100"/>
      <c r="D293" s="89"/>
      <c r="E293" s="89"/>
      <c r="F293" s="89"/>
      <c r="G293" s="89"/>
    </row>
    <row r="294" spans="1:7" ht="23.25">
      <c r="A294" s="100"/>
      <c r="B294" s="100"/>
      <c r="C294" s="100"/>
      <c r="D294" s="89"/>
      <c r="E294" s="89"/>
      <c r="F294" s="89"/>
      <c r="G294" s="89"/>
    </row>
    <row r="295" spans="1:7" ht="23.25">
      <c r="A295" s="100"/>
      <c r="B295" s="100"/>
      <c r="C295" s="100"/>
      <c r="D295" s="89"/>
      <c r="E295" s="89"/>
      <c r="F295" s="89"/>
      <c r="G295" s="89"/>
    </row>
    <row r="296" spans="1:7" ht="23.25" customHeight="1">
      <c r="A296" s="100"/>
      <c r="B296" s="100"/>
      <c r="C296" s="100"/>
      <c r="D296" s="89"/>
      <c r="E296" s="89"/>
      <c r="F296" s="89"/>
      <c r="G296" s="89"/>
    </row>
    <row r="297" spans="1:7" ht="23.25">
      <c r="A297" s="100"/>
      <c r="B297" s="100"/>
      <c r="C297" s="100"/>
      <c r="D297" s="89"/>
      <c r="E297" s="89"/>
      <c r="F297" s="89"/>
      <c r="G297" s="89"/>
    </row>
    <row r="298" spans="1:7" ht="23.25">
      <c r="A298" s="100"/>
      <c r="B298" s="100"/>
      <c r="C298" s="100"/>
      <c r="D298" s="89"/>
      <c r="E298" s="89"/>
      <c r="F298" s="89"/>
      <c r="G298" s="89"/>
    </row>
    <row r="299" spans="1:7" ht="23.25" customHeight="1">
      <c r="A299" s="100"/>
      <c r="B299" s="100"/>
      <c r="C299" s="100"/>
      <c r="D299" s="89"/>
      <c r="E299" s="89"/>
      <c r="F299" s="89"/>
      <c r="G299" s="89"/>
    </row>
    <row r="300" spans="1:7" ht="23.25">
      <c r="A300" s="111"/>
      <c r="B300" s="100"/>
      <c r="C300" s="100"/>
      <c r="D300" s="89"/>
      <c r="E300" s="89"/>
      <c r="F300" s="89"/>
      <c r="G300" s="89"/>
    </row>
    <row r="301" spans="1:7" ht="23.25">
      <c r="A301" s="98"/>
      <c r="B301" s="88"/>
      <c r="C301" s="88"/>
      <c r="D301" s="94"/>
      <c r="E301" s="94"/>
      <c r="F301" s="94"/>
      <c r="G301" s="94"/>
    </row>
    <row r="302" spans="1:7" ht="23.25">
      <c r="A302" s="100"/>
      <c r="B302" s="100"/>
      <c r="C302" s="100"/>
      <c r="D302" s="89"/>
      <c r="E302" s="89"/>
      <c r="F302" s="89"/>
      <c r="G302" s="89"/>
    </row>
    <row r="303" spans="1:7" ht="23.25">
      <c r="A303" s="100"/>
      <c r="B303" s="100"/>
      <c r="C303" s="100"/>
      <c r="D303" s="89"/>
      <c r="E303" s="89"/>
      <c r="F303" s="89"/>
      <c r="G303" s="89"/>
    </row>
    <row r="304" spans="1:7" ht="23.25" customHeight="1">
      <c r="A304" s="100"/>
      <c r="B304" s="100"/>
      <c r="C304" s="100"/>
      <c r="D304" s="89"/>
      <c r="E304" s="89"/>
      <c r="F304" s="89"/>
      <c r="G304" s="89"/>
    </row>
    <row r="305" spans="1:7" ht="23.25">
      <c r="A305" s="100"/>
      <c r="B305" s="100"/>
      <c r="C305" s="100"/>
      <c r="D305" s="89"/>
      <c r="E305" s="89"/>
      <c r="F305" s="89"/>
      <c r="G305" s="89"/>
    </row>
    <row r="306" spans="1:7" ht="23.25">
      <c r="A306" s="100"/>
      <c r="B306" s="100"/>
      <c r="C306" s="100"/>
      <c r="D306" s="89"/>
      <c r="E306" s="89"/>
      <c r="F306" s="89"/>
      <c r="G306" s="89"/>
    </row>
    <row r="307" spans="1:7" ht="23.25">
      <c r="A307" s="122"/>
      <c r="B307" s="116"/>
      <c r="C307" s="100"/>
      <c r="D307" s="89"/>
      <c r="E307" s="89"/>
      <c r="F307" s="89"/>
      <c r="G307" s="89"/>
    </row>
    <row r="308" spans="1:7" ht="23.25" customHeight="1">
      <c r="A308" s="100"/>
      <c r="B308" s="100"/>
      <c r="C308" s="100"/>
      <c r="D308" s="89"/>
      <c r="E308" s="89"/>
      <c r="F308" s="89"/>
      <c r="G308" s="89"/>
    </row>
    <row r="309" spans="1:7" ht="23.25">
      <c r="A309" s="100"/>
      <c r="B309" s="100"/>
      <c r="C309" s="100"/>
      <c r="D309" s="89"/>
      <c r="E309" s="89"/>
      <c r="F309" s="89"/>
      <c r="G309" s="89"/>
    </row>
    <row r="310" spans="1:7" ht="23.25">
      <c r="A310" s="100"/>
      <c r="B310" s="100"/>
      <c r="C310" s="100"/>
      <c r="D310" s="89"/>
      <c r="E310" s="89"/>
      <c r="F310" s="89"/>
      <c r="G310" s="89"/>
    </row>
    <row r="311" spans="1:7" ht="23.25">
      <c r="A311" s="100"/>
      <c r="B311" s="100"/>
      <c r="C311" s="100"/>
      <c r="D311" s="89"/>
      <c r="E311" s="89"/>
      <c r="F311" s="89"/>
      <c r="G311" s="89"/>
    </row>
    <row r="312" spans="1:7" ht="23.25">
      <c r="A312" s="100"/>
      <c r="B312" s="100"/>
      <c r="C312" s="100"/>
      <c r="D312" s="89"/>
      <c r="E312" s="89"/>
      <c r="F312" s="89"/>
      <c r="G312" s="89"/>
    </row>
    <row r="313" spans="1:7" ht="23.25" customHeight="1">
      <c r="A313" s="111"/>
      <c r="B313" s="100"/>
      <c r="C313" s="100"/>
      <c r="D313" s="89"/>
      <c r="E313" s="89"/>
      <c r="F313" s="89"/>
      <c r="G313" s="89"/>
    </row>
    <row r="314" spans="1:7" ht="23.25" customHeight="1">
      <c r="A314" s="98"/>
      <c r="B314" s="88"/>
      <c r="C314" s="88"/>
      <c r="D314" s="94"/>
      <c r="E314" s="94"/>
      <c r="F314" s="94"/>
      <c r="G314" s="94"/>
    </row>
    <row r="315" spans="1:7" ht="23.25">
      <c r="A315" s="100"/>
      <c r="B315" s="100"/>
      <c r="C315" s="100"/>
      <c r="D315" s="89"/>
      <c r="E315" s="89"/>
      <c r="F315" s="89"/>
      <c r="G315" s="89"/>
    </row>
    <row r="316" spans="1:7" ht="15" customHeight="1">
      <c r="A316" s="100"/>
      <c r="B316" s="100"/>
      <c r="C316" s="100"/>
      <c r="D316" s="89"/>
      <c r="E316" s="89"/>
      <c r="F316" s="89"/>
      <c r="G316" s="89"/>
    </row>
    <row r="317" spans="1:7" ht="23.25">
      <c r="A317" s="100"/>
      <c r="B317" s="100"/>
      <c r="C317" s="100"/>
      <c r="D317" s="89"/>
      <c r="E317" s="89"/>
      <c r="F317" s="89"/>
      <c r="G317" s="89"/>
    </row>
    <row r="318" spans="1:7" ht="23.25">
      <c r="A318" s="100"/>
      <c r="B318" s="100"/>
      <c r="C318" s="100"/>
      <c r="D318" s="89"/>
      <c r="E318" s="89"/>
      <c r="F318" s="89"/>
      <c r="G318" s="89"/>
    </row>
    <row r="319" spans="1:7" ht="23.25">
      <c r="A319" s="100"/>
      <c r="B319" s="100"/>
      <c r="C319" s="100"/>
      <c r="D319" s="89"/>
      <c r="E319" s="89"/>
      <c r="F319" s="89"/>
      <c r="G319" s="89"/>
    </row>
    <row r="320" spans="1:7" ht="23.25">
      <c r="A320" s="100"/>
      <c r="B320" s="100"/>
      <c r="C320" s="100"/>
      <c r="D320" s="89"/>
      <c r="E320" s="89"/>
      <c r="F320" s="89"/>
      <c r="G320" s="89"/>
    </row>
    <row r="321" spans="1:7" ht="23.25">
      <c r="A321" s="100"/>
      <c r="B321" s="100"/>
      <c r="C321" s="100"/>
      <c r="D321" s="89"/>
      <c r="E321" s="89"/>
      <c r="F321" s="89"/>
      <c r="G321" s="89"/>
    </row>
    <row r="322" spans="1:7" ht="23.25">
      <c r="A322" s="111"/>
      <c r="B322" s="111"/>
      <c r="C322" s="111"/>
      <c r="D322" s="86"/>
      <c r="E322" s="86"/>
      <c r="F322" s="86"/>
      <c r="G322" s="86"/>
    </row>
    <row r="323" spans="1:7" ht="23.25">
      <c r="A323" s="98"/>
      <c r="B323" s="100"/>
      <c r="C323" s="100"/>
      <c r="D323" s="89"/>
      <c r="E323" s="89"/>
      <c r="F323" s="89"/>
      <c r="G323" s="89"/>
    </row>
    <row r="324" spans="1:7" ht="23.25">
      <c r="A324" s="100"/>
      <c r="B324" s="100"/>
      <c r="C324" s="100"/>
      <c r="D324" s="89"/>
      <c r="E324" s="89"/>
      <c r="F324" s="89"/>
      <c r="G324" s="89"/>
    </row>
    <row r="325" spans="1:7" ht="23.25">
      <c r="A325" s="100"/>
      <c r="B325" s="100"/>
      <c r="C325" s="100"/>
      <c r="D325" s="89"/>
      <c r="E325" s="89"/>
      <c r="F325" s="89"/>
      <c r="G325" s="89"/>
    </row>
    <row r="326" spans="1:7" ht="23.25">
      <c r="A326" s="100"/>
      <c r="B326" s="100"/>
      <c r="C326" s="100"/>
      <c r="D326" s="89"/>
      <c r="E326" s="89"/>
      <c r="F326" s="89"/>
      <c r="G326" s="89"/>
    </row>
    <row r="327" spans="1:7" ht="23.25">
      <c r="A327" s="100"/>
      <c r="B327" s="100"/>
      <c r="C327" s="100"/>
      <c r="D327" s="89"/>
      <c r="E327" s="89"/>
      <c r="F327" s="89"/>
      <c r="G327" s="89"/>
    </row>
    <row r="328" spans="1:7" ht="23.25">
      <c r="A328" s="100"/>
      <c r="B328" s="100"/>
      <c r="C328" s="100"/>
      <c r="D328" s="89"/>
      <c r="E328" s="89"/>
      <c r="F328" s="89"/>
      <c r="G328" s="89"/>
    </row>
    <row r="329" spans="1:7" ht="23.25">
      <c r="A329" s="100"/>
      <c r="B329" s="100"/>
      <c r="C329" s="100"/>
      <c r="D329" s="89"/>
      <c r="E329" s="89"/>
      <c r="F329" s="89"/>
      <c r="G329" s="89"/>
    </row>
    <row r="330" spans="1:7" ht="23.25">
      <c r="A330" s="100"/>
      <c r="B330" s="100"/>
      <c r="C330" s="100"/>
      <c r="D330" s="89"/>
      <c r="E330" s="89"/>
      <c r="F330" s="89"/>
      <c r="G330" s="89"/>
    </row>
    <row r="331" spans="1:7" ht="23.25">
      <c r="A331" s="100"/>
      <c r="B331" s="100"/>
      <c r="C331" s="100"/>
      <c r="D331" s="89"/>
      <c r="E331" s="89"/>
      <c r="F331" s="89"/>
      <c r="G331" s="89"/>
    </row>
    <row r="332" spans="1:7" ht="23.25">
      <c r="A332" s="100"/>
      <c r="B332" s="100"/>
      <c r="C332" s="100"/>
      <c r="D332" s="89"/>
      <c r="E332" s="89"/>
      <c r="F332" s="89"/>
      <c r="G332" s="89"/>
    </row>
    <row r="333" spans="1:7" ht="23.25">
      <c r="A333" s="100"/>
      <c r="B333" s="100"/>
      <c r="C333" s="100"/>
      <c r="D333" s="89"/>
      <c r="E333" s="89"/>
      <c r="F333" s="89"/>
      <c r="G333" s="89"/>
    </row>
    <row r="334" spans="1:7" ht="23.25">
      <c r="A334" s="100"/>
      <c r="B334" s="100"/>
      <c r="C334" s="100"/>
      <c r="D334" s="89"/>
      <c r="E334" s="89"/>
      <c r="F334" s="89"/>
      <c r="G334" s="89"/>
    </row>
    <row r="335" spans="1:7" ht="23.25">
      <c r="A335" s="100"/>
      <c r="B335" s="100"/>
      <c r="C335" s="100"/>
      <c r="D335" s="89"/>
      <c r="E335" s="89"/>
      <c r="F335" s="89"/>
      <c r="G335" s="89"/>
    </row>
    <row r="336" spans="1:7" ht="23.25">
      <c r="A336" s="100"/>
      <c r="B336" s="100"/>
      <c r="C336" s="100"/>
      <c r="D336" s="89"/>
      <c r="E336" s="89"/>
      <c r="F336" s="89"/>
      <c r="G336" s="89"/>
    </row>
    <row r="337" spans="1:7" ht="23.25">
      <c r="A337" s="100"/>
      <c r="B337" s="100"/>
      <c r="C337" s="100"/>
      <c r="D337" s="89"/>
      <c r="E337" s="89"/>
      <c r="F337" s="89"/>
      <c r="G337" s="89"/>
    </row>
    <row r="338" spans="1:7" ht="23.25">
      <c r="A338" s="100"/>
      <c r="B338" s="100"/>
      <c r="C338" s="100"/>
      <c r="D338" s="89"/>
      <c r="E338" s="89"/>
      <c r="F338" s="89"/>
      <c r="G338" s="89"/>
    </row>
    <row r="339" spans="1:7" ht="23.25">
      <c r="A339" s="100"/>
      <c r="B339" s="116"/>
      <c r="C339" s="100"/>
      <c r="D339" s="89"/>
      <c r="E339" s="89"/>
      <c r="F339" s="89"/>
      <c r="G339" s="89"/>
    </row>
    <row r="340" spans="1:7" ht="23.25">
      <c r="A340" s="98"/>
      <c r="B340" s="100"/>
      <c r="C340" s="100"/>
      <c r="D340" s="89"/>
      <c r="E340" s="89"/>
      <c r="F340" s="89"/>
      <c r="G340" s="89"/>
    </row>
    <row r="341" spans="1:7" ht="23.25">
      <c r="A341" s="100"/>
      <c r="B341" s="100"/>
      <c r="C341" s="100"/>
      <c r="D341" s="89"/>
      <c r="E341" s="89"/>
      <c r="F341" s="89"/>
      <c r="G341" s="89"/>
    </row>
    <row r="342" spans="1:7" ht="23.25">
      <c r="A342" s="100"/>
      <c r="B342" s="100"/>
      <c r="C342" s="100"/>
      <c r="D342" s="89"/>
      <c r="E342" s="89"/>
      <c r="F342" s="89"/>
      <c r="G342" s="89"/>
    </row>
    <row r="343" spans="1:7" ht="23.25">
      <c r="A343" s="100"/>
      <c r="B343" s="100"/>
      <c r="C343" s="100"/>
      <c r="D343" s="89"/>
      <c r="E343" s="89"/>
      <c r="F343" s="89"/>
      <c r="G343" s="89"/>
    </row>
    <row r="344" spans="1:7" ht="23.25">
      <c r="A344" s="100"/>
      <c r="B344" s="100"/>
      <c r="C344" s="100"/>
      <c r="D344" s="89"/>
      <c r="E344" s="89"/>
      <c r="F344" s="89"/>
      <c r="G344" s="89"/>
    </row>
    <row r="345" spans="1:7" ht="23.25">
      <c r="A345" s="100"/>
      <c r="B345" s="100"/>
      <c r="C345" s="100"/>
      <c r="D345" s="89"/>
      <c r="E345" s="89"/>
      <c r="F345" s="89"/>
      <c r="G345" s="89"/>
    </row>
    <row r="346" spans="1:7" ht="23.25">
      <c r="A346" s="100"/>
      <c r="B346" s="100"/>
      <c r="C346" s="100"/>
      <c r="D346" s="89"/>
      <c r="E346" s="89"/>
      <c r="F346" s="89"/>
      <c r="G346" s="89"/>
    </row>
    <row r="347" spans="1:7" ht="23.25">
      <c r="A347" s="100"/>
      <c r="B347" s="100"/>
      <c r="C347" s="100"/>
      <c r="D347" s="89"/>
      <c r="E347" s="89"/>
      <c r="F347" s="89"/>
      <c r="G347" s="89"/>
    </row>
    <row r="348" spans="1:7" ht="23.25">
      <c r="A348" s="100"/>
      <c r="B348" s="100"/>
      <c r="C348" s="100"/>
      <c r="D348" s="89"/>
      <c r="E348" s="89"/>
      <c r="F348" s="89"/>
      <c r="G348" s="89"/>
    </row>
    <row r="349" spans="1:7" ht="23.25">
      <c r="A349" s="100"/>
      <c r="B349" s="100"/>
      <c r="C349" s="100"/>
      <c r="D349" s="89"/>
      <c r="E349" s="89"/>
      <c r="F349" s="89"/>
      <c r="G349" s="89"/>
    </row>
    <row r="350" spans="1:7" ht="23.25">
      <c r="A350" s="100"/>
      <c r="B350" s="100"/>
      <c r="C350" s="100"/>
      <c r="D350" s="89"/>
      <c r="E350" s="89"/>
      <c r="F350" s="89"/>
      <c r="G350" s="89"/>
    </row>
    <row r="351" spans="1:7" ht="23.25">
      <c r="A351" s="100"/>
      <c r="B351" s="100"/>
      <c r="C351" s="100"/>
      <c r="D351" s="89"/>
      <c r="E351" s="89"/>
      <c r="F351" s="89"/>
      <c r="G351" s="89"/>
    </row>
    <row r="352" spans="1:7" ht="23.25">
      <c r="A352" s="100"/>
      <c r="B352" s="100"/>
      <c r="C352" s="100"/>
      <c r="D352" s="89"/>
      <c r="E352" s="89"/>
      <c r="F352" s="89"/>
      <c r="G352" s="89"/>
    </row>
    <row r="353" spans="1:7" ht="23.25">
      <c r="A353" s="96"/>
      <c r="B353" s="100"/>
      <c r="C353" s="100"/>
      <c r="D353" s="89"/>
      <c r="E353" s="89"/>
      <c r="F353" s="89"/>
      <c r="G353" s="89"/>
    </row>
    <row r="354" spans="1:7" ht="23.25">
      <c r="A354" s="96"/>
      <c r="B354" s="100"/>
      <c r="C354" s="100"/>
      <c r="D354" s="89"/>
      <c r="E354" s="89"/>
      <c r="F354" s="89"/>
      <c r="G354" s="89"/>
    </row>
    <row r="355" spans="1:7" ht="23.25">
      <c r="A355" s="111"/>
      <c r="B355" s="111"/>
      <c r="C355" s="111"/>
      <c r="D355" s="86"/>
      <c r="E355" s="86"/>
      <c r="F355" s="86"/>
      <c r="G355" s="86"/>
    </row>
    <row r="356" spans="1:7" ht="23.25">
      <c r="A356" s="111"/>
      <c r="B356" s="111"/>
      <c r="C356" s="111"/>
      <c r="D356" s="86"/>
      <c r="E356" s="86"/>
      <c r="F356" s="86"/>
      <c r="G356" s="86"/>
    </row>
  </sheetData>
  <sheetProtection password="CC0B" sheet="1"/>
  <mergeCells count="1"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5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46.57421875" defaultRowHeight="12.75"/>
  <cols>
    <col min="1" max="1" width="66.8515625" style="62" customWidth="1"/>
    <col min="2" max="2" width="29.421875" style="62" bestFit="1" customWidth="1"/>
    <col min="3" max="3" width="48.710937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319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335" t="s">
        <v>323</v>
      </c>
      <c r="B3" s="327"/>
      <c r="C3" s="327"/>
      <c r="D3" s="377"/>
      <c r="E3" s="377"/>
      <c r="F3" s="45"/>
      <c r="G3" s="378"/>
    </row>
    <row r="4" spans="1:7" s="4" customFormat="1" ht="26.25" customHeight="1">
      <c r="A4" s="339" t="s">
        <v>1201</v>
      </c>
      <c r="B4" s="51" t="s">
        <v>1202</v>
      </c>
      <c r="C4" s="51" t="s">
        <v>1203</v>
      </c>
      <c r="D4" s="9"/>
      <c r="E4" s="9"/>
      <c r="F4" s="9">
        <v>0.5</v>
      </c>
      <c r="G4" s="368"/>
    </row>
    <row r="5" spans="1:7" s="4" customFormat="1" ht="26.25" customHeight="1">
      <c r="A5" s="339" t="s">
        <v>1662</v>
      </c>
      <c r="B5" s="51" t="s">
        <v>1270</v>
      </c>
      <c r="C5" s="51" t="s">
        <v>1201</v>
      </c>
      <c r="D5" s="9"/>
      <c r="E5" s="9"/>
      <c r="F5" s="9">
        <v>0.44</v>
      </c>
      <c r="G5" s="368"/>
    </row>
    <row r="6" spans="1:7" s="4" customFormat="1" ht="26.25" customHeight="1">
      <c r="A6" s="258" t="s">
        <v>1201</v>
      </c>
      <c r="B6" s="14" t="s">
        <v>1203</v>
      </c>
      <c r="C6" s="14" t="s">
        <v>206</v>
      </c>
      <c r="D6" s="10"/>
      <c r="E6" s="10"/>
      <c r="F6" s="10">
        <v>0.08</v>
      </c>
      <c r="G6" s="268"/>
    </row>
    <row r="7" spans="1:7" s="4" customFormat="1" ht="26.25" customHeight="1">
      <c r="A7" s="258" t="s">
        <v>206</v>
      </c>
      <c r="B7" s="14" t="s">
        <v>1373</v>
      </c>
      <c r="C7" s="14" t="s">
        <v>525</v>
      </c>
      <c r="D7" s="10"/>
      <c r="E7" s="10"/>
      <c r="F7" s="10">
        <v>0.16</v>
      </c>
      <c r="G7" s="268"/>
    </row>
    <row r="8" spans="1:7" s="4" customFormat="1" ht="26.25" customHeight="1">
      <c r="A8" s="258" t="s">
        <v>525</v>
      </c>
      <c r="B8" s="14" t="s">
        <v>206</v>
      </c>
      <c r="C8" s="14" t="s">
        <v>207</v>
      </c>
      <c r="D8" s="10"/>
      <c r="E8" s="10"/>
      <c r="F8" s="10">
        <v>0.3</v>
      </c>
      <c r="G8" s="268"/>
    </row>
    <row r="9" spans="1:7" s="4" customFormat="1" ht="26.25" customHeight="1">
      <c r="A9" s="258" t="s">
        <v>207</v>
      </c>
      <c r="B9" s="14" t="s">
        <v>525</v>
      </c>
      <c r="C9" s="14" t="s">
        <v>1175</v>
      </c>
      <c r="D9" s="10"/>
      <c r="E9" s="10"/>
      <c r="F9" s="10">
        <v>0.2</v>
      </c>
      <c r="G9" s="268"/>
    </row>
    <row r="10" spans="1:7" s="4" customFormat="1" ht="26.25" customHeight="1">
      <c r="A10" s="258" t="s">
        <v>1373</v>
      </c>
      <c r="B10" s="14" t="s">
        <v>207</v>
      </c>
      <c r="C10" s="14" t="s">
        <v>206</v>
      </c>
      <c r="D10" s="10"/>
      <c r="E10" s="10"/>
      <c r="F10" s="10">
        <v>0.28</v>
      </c>
      <c r="G10" s="268"/>
    </row>
    <row r="11" spans="1:7" s="4" customFormat="1" ht="26.25" customHeight="1">
      <c r="A11" s="258" t="s">
        <v>208</v>
      </c>
      <c r="B11" s="14" t="s">
        <v>1373</v>
      </c>
      <c r="C11" s="14" t="s">
        <v>525</v>
      </c>
      <c r="D11" s="10"/>
      <c r="E11" s="10"/>
      <c r="F11" s="10">
        <v>0.14</v>
      </c>
      <c r="G11" s="268"/>
    </row>
    <row r="12" spans="1:7" s="4" customFormat="1" ht="26.25" customHeight="1">
      <c r="A12" s="259" t="s">
        <v>1174</v>
      </c>
      <c r="B12" s="6"/>
      <c r="C12" s="6"/>
      <c r="D12" s="8"/>
      <c r="E12" s="25">
        <f>SUM(0)</f>
        <v>0</v>
      </c>
      <c r="F12" s="25">
        <f>SUM(F4:F11)</f>
        <v>2.1</v>
      </c>
      <c r="G12" s="260">
        <f>SUM(F4,F5,F6,F7,F8,F9,F10,F11)</f>
        <v>2.1</v>
      </c>
    </row>
    <row r="13" spans="1:7" s="4" customFormat="1" ht="26.25" customHeight="1">
      <c r="A13" s="363" t="s">
        <v>324</v>
      </c>
      <c r="B13" s="13"/>
      <c r="C13" s="13"/>
      <c r="D13" s="9"/>
      <c r="E13" s="9"/>
      <c r="F13" s="9"/>
      <c r="G13" s="368"/>
    </row>
    <row r="14" spans="1:7" s="4" customFormat="1" ht="26.25" customHeight="1">
      <c r="A14" s="258" t="s">
        <v>1381</v>
      </c>
      <c r="B14" s="14" t="s">
        <v>1203</v>
      </c>
      <c r="C14" s="14" t="s">
        <v>207</v>
      </c>
      <c r="D14" s="10"/>
      <c r="E14" s="10"/>
      <c r="F14" s="10">
        <v>0.5</v>
      </c>
      <c r="G14" s="268"/>
    </row>
    <row r="15" spans="1:7" s="4" customFormat="1" ht="26.25" customHeight="1">
      <c r="A15" s="258" t="s">
        <v>207</v>
      </c>
      <c r="B15" s="14" t="s">
        <v>1381</v>
      </c>
      <c r="C15" s="14" t="s">
        <v>210</v>
      </c>
      <c r="D15" s="10"/>
      <c r="E15" s="10"/>
      <c r="F15" s="10">
        <v>0.1</v>
      </c>
      <c r="G15" s="268"/>
    </row>
    <row r="16" spans="1:7" s="4" customFormat="1" ht="26.25" customHeight="1">
      <c r="A16" s="258" t="s">
        <v>209</v>
      </c>
      <c r="B16" s="14" t="s">
        <v>207</v>
      </c>
      <c r="C16" s="14" t="s">
        <v>1173</v>
      </c>
      <c r="D16" s="10"/>
      <c r="E16" s="10"/>
      <c r="F16" s="10">
        <v>0.04</v>
      </c>
      <c r="G16" s="268"/>
    </row>
    <row r="17" spans="1:7" s="3" customFormat="1" ht="26.25" customHeight="1">
      <c r="A17" s="258" t="s">
        <v>210</v>
      </c>
      <c r="B17" s="14" t="s">
        <v>1203</v>
      </c>
      <c r="C17" s="14" t="s">
        <v>207</v>
      </c>
      <c r="D17" s="10"/>
      <c r="E17" s="10">
        <v>0.03</v>
      </c>
      <c r="F17" s="10">
        <v>0.42</v>
      </c>
      <c r="G17" s="268"/>
    </row>
    <row r="18" spans="1:7" s="4" customFormat="1" ht="26.25" customHeight="1">
      <c r="A18" s="258" t="s">
        <v>207</v>
      </c>
      <c r="B18" s="14" t="s">
        <v>204</v>
      </c>
      <c r="C18" s="14" t="s">
        <v>1173</v>
      </c>
      <c r="D18" s="37"/>
      <c r="E18" s="37"/>
      <c r="F18" s="10">
        <v>0.2</v>
      </c>
      <c r="G18" s="375"/>
    </row>
    <row r="19" spans="1:7" s="4" customFormat="1" ht="26.25" customHeight="1">
      <c r="A19" s="259" t="s">
        <v>1174</v>
      </c>
      <c r="B19" s="14"/>
      <c r="C19" s="14"/>
      <c r="D19" s="37"/>
      <c r="E19" s="25">
        <f>SUM(E17)</f>
        <v>0.03</v>
      </c>
      <c r="F19" s="25">
        <f>SUM(F14:F18)</f>
        <v>1.26</v>
      </c>
      <c r="G19" s="260">
        <f>SUM(E17,F14,F15,F16,F17,F18)</f>
        <v>1.29</v>
      </c>
    </row>
    <row r="20" spans="1:7" s="4" customFormat="1" ht="26.25" customHeight="1">
      <c r="A20" s="313" t="s">
        <v>325</v>
      </c>
      <c r="B20" s="14"/>
      <c r="C20" s="14"/>
      <c r="D20" s="10"/>
      <c r="E20" s="10"/>
      <c r="F20" s="10"/>
      <c r="G20" s="268"/>
    </row>
    <row r="21" spans="1:7" s="4" customFormat="1" ht="26.25" customHeight="1">
      <c r="A21" s="258" t="s">
        <v>211</v>
      </c>
      <c r="B21" s="14" t="s">
        <v>1203</v>
      </c>
      <c r="C21" s="14" t="s">
        <v>214</v>
      </c>
      <c r="D21" s="10"/>
      <c r="E21" s="10"/>
      <c r="F21" s="10">
        <v>0.06</v>
      </c>
      <c r="G21" s="268"/>
    </row>
    <row r="22" spans="1:7" s="4" customFormat="1" ht="26.25" customHeight="1">
      <c r="A22" s="258" t="s">
        <v>212</v>
      </c>
      <c r="B22" s="14" t="s">
        <v>211</v>
      </c>
      <c r="C22" s="14" t="s">
        <v>1173</v>
      </c>
      <c r="D22" s="10"/>
      <c r="E22" s="10"/>
      <c r="F22" s="10">
        <v>0.1</v>
      </c>
      <c r="G22" s="268"/>
    </row>
    <row r="23" spans="1:7" s="4" customFormat="1" ht="26.25" customHeight="1">
      <c r="A23" s="258" t="s">
        <v>213</v>
      </c>
      <c r="B23" s="14" t="s">
        <v>211</v>
      </c>
      <c r="C23" s="14" t="s">
        <v>1173</v>
      </c>
      <c r="D23" s="10"/>
      <c r="E23" s="10"/>
      <c r="F23" s="10">
        <v>0.1</v>
      </c>
      <c r="G23" s="268"/>
    </row>
    <row r="24" spans="1:7" s="3" customFormat="1" ht="26.25" customHeight="1">
      <c r="A24" s="258" t="s">
        <v>1153</v>
      </c>
      <c r="B24" s="14" t="s">
        <v>1203</v>
      </c>
      <c r="C24" s="14" t="s">
        <v>1197</v>
      </c>
      <c r="D24" s="10"/>
      <c r="E24" s="10"/>
      <c r="F24" s="10">
        <v>0.2</v>
      </c>
      <c r="G24" s="268"/>
    </row>
    <row r="25" spans="1:7" s="5" customFormat="1" ht="26.25" customHeight="1">
      <c r="A25" s="258" t="s">
        <v>1203</v>
      </c>
      <c r="B25" s="14" t="s">
        <v>1354</v>
      </c>
      <c r="C25" s="14" t="s">
        <v>477</v>
      </c>
      <c r="D25" s="10"/>
      <c r="E25" s="10"/>
      <c r="F25" s="10">
        <v>0.06</v>
      </c>
      <c r="G25" s="268"/>
    </row>
    <row r="26" spans="1:7" s="4" customFormat="1" ht="26.25" customHeight="1">
      <c r="A26" s="258" t="s">
        <v>1523</v>
      </c>
      <c r="B26" s="14" t="s">
        <v>1203</v>
      </c>
      <c r="C26" s="14" t="s">
        <v>1197</v>
      </c>
      <c r="D26" s="10"/>
      <c r="E26" s="10"/>
      <c r="F26" s="10">
        <v>0.06</v>
      </c>
      <c r="G26" s="268"/>
    </row>
    <row r="27" spans="1:7" s="109" customFormat="1" ht="26.25" customHeight="1">
      <c r="A27" s="339" t="s">
        <v>477</v>
      </c>
      <c r="B27" s="33" t="s">
        <v>1677</v>
      </c>
      <c r="C27" s="33" t="s">
        <v>1197</v>
      </c>
      <c r="D27" s="40"/>
      <c r="E27" s="40"/>
      <c r="F27" s="40">
        <v>0.06</v>
      </c>
      <c r="G27" s="257"/>
    </row>
    <row r="28" spans="1:7" s="4" customFormat="1" ht="26.25" customHeight="1">
      <c r="A28" s="258" t="s">
        <v>1533</v>
      </c>
      <c r="B28" s="14" t="s">
        <v>1532</v>
      </c>
      <c r="C28" s="14" t="s">
        <v>1197</v>
      </c>
      <c r="D28" s="10"/>
      <c r="E28" s="10"/>
      <c r="F28" s="10">
        <v>0.14</v>
      </c>
      <c r="G28" s="268"/>
    </row>
    <row r="29" spans="1:7" s="4" customFormat="1" ht="26.25" customHeight="1">
      <c r="A29" s="259" t="s">
        <v>1174</v>
      </c>
      <c r="B29" s="6"/>
      <c r="C29" s="6"/>
      <c r="D29" s="8"/>
      <c r="E29" s="25">
        <f>SUM(0)</f>
        <v>0</v>
      </c>
      <c r="F29" s="25">
        <f>SUM(F21:F28)</f>
        <v>0.7800000000000001</v>
      </c>
      <c r="G29" s="260">
        <f>SUM(F21,F22,F23,F24,F25,F26,F27,F28)</f>
        <v>0.7800000000000001</v>
      </c>
    </row>
    <row r="30" spans="1:7" s="4" customFormat="1" ht="26.25" customHeight="1">
      <c r="A30" s="313" t="s">
        <v>626</v>
      </c>
      <c r="B30" s="57"/>
      <c r="C30" s="57"/>
      <c r="D30" s="58"/>
      <c r="E30" s="58"/>
      <c r="F30" s="9"/>
      <c r="G30" s="379"/>
    </row>
    <row r="31" spans="1:7" s="4" customFormat="1" ht="26.25" customHeight="1">
      <c r="A31" s="258" t="s">
        <v>211</v>
      </c>
      <c r="B31" s="14" t="s">
        <v>1154</v>
      </c>
      <c r="C31" s="14" t="s">
        <v>215</v>
      </c>
      <c r="D31" s="10"/>
      <c r="E31" s="10"/>
      <c r="F31" s="10">
        <v>0.55</v>
      </c>
      <c r="G31" s="268"/>
    </row>
    <row r="32" spans="1:7" s="3" customFormat="1" ht="26.25" customHeight="1">
      <c r="A32" s="258" t="s">
        <v>1153</v>
      </c>
      <c r="B32" s="14" t="s">
        <v>1154</v>
      </c>
      <c r="C32" s="14" t="s">
        <v>1155</v>
      </c>
      <c r="D32" s="10"/>
      <c r="E32" s="10"/>
      <c r="F32" s="40">
        <v>0.26</v>
      </c>
      <c r="G32" s="268"/>
    </row>
    <row r="33" spans="1:7" s="103" customFormat="1" ht="26.25" customHeight="1">
      <c r="A33" s="258" t="s">
        <v>1156</v>
      </c>
      <c r="B33" s="14" t="s">
        <v>1154</v>
      </c>
      <c r="C33" s="14" t="s">
        <v>1155</v>
      </c>
      <c r="D33" s="10"/>
      <c r="E33" s="10"/>
      <c r="F33" s="10">
        <v>0.08</v>
      </c>
      <c r="G33" s="268"/>
    </row>
    <row r="34" spans="1:7" s="43" customFormat="1" ht="26.25" customHeight="1">
      <c r="A34" s="258" t="s">
        <v>1204</v>
      </c>
      <c r="B34" s="14" t="s">
        <v>1441</v>
      </c>
      <c r="C34" s="14" t="s">
        <v>1456</v>
      </c>
      <c r="D34" s="10"/>
      <c r="E34" s="10"/>
      <c r="F34" s="10">
        <v>0.26</v>
      </c>
      <c r="G34" s="268"/>
    </row>
    <row r="35" spans="1:7" s="43" customFormat="1" ht="26.25" customHeight="1">
      <c r="A35" s="258" t="s">
        <v>1456</v>
      </c>
      <c r="B35" s="14" t="s">
        <v>1153</v>
      </c>
      <c r="C35" s="14" t="s">
        <v>1204</v>
      </c>
      <c r="D35" s="10"/>
      <c r="E35" s="10"/>
      <c r="F35" s="10">
        <v>0.32</v>
      </c>
      <c r="G35" s="268"/>
    </row>
    <row r="36" spans="1:7" s="91" customFormat="1" ht="26.25" customHeight="1">
      <c r="A36" s="339" t="s">
        <v>1441</v>
      </c>
      <c r="B36" s="33" t="s">
        <v>477</v>
      </c>
      <c r="C36" s="33" t="s">
        <v>1197</v>
      </c>
      <c r="D36" s="40"/>
      <c r="E36" s="40"/>
      <c r="F36" s="40">
        <v>0.04</v>
      </c>
      <c r="G36" s="257"/>
    </row>
    <row r="37" spans="1:7" s="43" customFormat="1" ht="26.25" customHeight="1">
      <c r="A37" s="259" t="s">
        <v>1174</v>
      </c>
      <c r="B37" s="14"/>
      <c r="C37" s="14"/>
      <c r="D37" s="10"/>
      <c r="E37" s="31">
        <f>SUM(0)</f>
        <v>0</v>
      </c>
      <c r="F37" s="25">
        <f>SUM(F31:F36)</f>
        <v>1.51</v>
      </c>
      <c r="G37" s="380">
        <f>SUM(F31,F32,F33,F34,F35,F36)</f>
        <v>1.51</v>
      </c>
    </row>
    <row r="38" spans="1:7" s="43" customFormat="1" ht="26.25" customHeight="1">
      <c r="A38" s="313" t="s">
        <v>1635</v>
      </c>
      <c r="B38" s="55"/>
      <c r="C38" s="14"/>
      <c r="D38" s="10"/>
      <c r="E38" s="10"/>
      <c r="F38" s="10"/>
      <c r="G38" s="268"/>
    </row>
    <row r="39" spans="1:7" s="91" customFormat="1" ht="26.25" customHeight="1">
      <c r="A39" s="339" t="s">
        <v>528</v>
      </c>
      <c r="B39" s="33" t="s">
        <v>477</v>
      </c>
      <c r="C39" s="33" t="s">
        <v>1664</v>
      </c>
      <c r="D39" s="40"/>
      <c r="E39" s="40"/>
      <c r="F39" s="40">
        <v>0.22</v>
      </c>
      <c r="G39" s="257"/>
    </row>
    <row r="40" spans="1:7" s="43" customFormat="1" ht="26.25" customHeight="1">
      <c r="A40" s="258" t="s">
        <v>217</v>
      </c>
      <c r="B40" s="14" t="s">
        <v>477</v>
      </c>
      <c r="C40" s="14" t="s">
        <v>1175</v>
      </c>
      <c r="D40" s="10"/>
      <c r="E40" s="10"/>
      <c r="F40" s="10">
        <v>0.22</v>
      </c>
      <c r="G40" s="268"/>
    </row>
    <row r="41" spans="1:7" s="91" customFormat="1" ht="26.25" customHeight="1">
      <c r="A41" s="339" t="s">
        <v>1065</v>
      </c>
      <c r="B41" s="33" t="s">
        <v>1670</v>
      </c>
      <c r="C41" s="33" t="s">
        <v>1308</v>
      </c>
      <c r="D41" s="40"/>
      <c r="E41" s="40"/>
      <c r="F41" s="40">
        <v>0.12</v>
      </c>
      <c r="G41" s="257"/>
    </row>
    <row r="42" spans="1:7" s="43" customFormat="1" ht="26.25" customHeight="1">
      <c r="A42" s="258" t="s">
        <v>1308</v>
      </c>
      <c r="B42" s="14" t="s">
        <v>477</v>
      </c>
      <c r="C42" s="14" t="s">
        <v>217</v>
      </c>
      <c r="D42" s="10"/>
      <c r="E42" s="10"/>
      <c r="F42" s="10">
        <v>0.26</v>
      </c>
      <c r="G42" s="268"/>
    </row>
    <row r="43" spans="1:7" s="43" customFormat="1" ht="26.25" customHeight="1">
      <c r="A43" s="258" t="s">
        <v>216</v>
      </c>
      <c r="B43" s="14" t="s">
        <v>477</v>
      </c>
      <c r="C43" s="14" t="s">
        <v>1232</v>
      </c>
      <c r="D43" s="10"/>
      <c r="E43" s="10"/>
      <c r="F43" s="10">
        <v>0.26</v>
      </c>
      <c r="G43" s="268"/>
    </row>
    <row r="44" spans="1:7" s="91" customFormat="1" ht="26.25" customHeight="1">
      <c r="A44" s="339" t="s">
        <v>1065</v>
      </c>
      <c r="B44" s="33" t="s">
        <v>1671</v>
      </c>
      <c r="C44" s="33" t="s">
        <v>1197</v>
      </c>
      <c r="D44" s="40"/>
      <c r="E44" s="40"/>
      <c r="F44" s="40">
        <v>0.12</v>
      </c>
      <c r="G44" s="257"/>
    </row>
    <row r="45" spans="1:7" s="43" customFormat="1" ht="26.25" customHeight="1">
      <c r="A45" s="258" t="s">
        <v>1359</v>
      </c>
      <c r="B45" s="14" t="s">
        <v>477</v>
      </c>
      <c r="C45" s="14" t="s">
        <v>625</v>
      </c>
      <c r="D45" s="10"/>
      <c r="E45" s="10"/>
      <c r="F45" s="10">
        <v>0.18</v>
      </c>
      <c r="G45" s="268"/>
    </row>
    <row r="46" spans="1:7" s="43" customFormat="1" ht="26.25" customHeight="1">
      <c r="A46" s="258" t="s">
        <v>1156</v>
      </c>
      <c r="B46" s="14" t="s">
        <v>1359</v>
      </c>
      <c r="C46" s="14" t="s">
        <v>1173</v>
      </c>
      <c r="D46" s="10"/>
      <c r="E46" s="10"/>
      <c r="F46" s="10">
        <v>0.26</v>
      </c>
      <c r="G46" s="268"/>
    </row>
    <row r="47" spans="1:7" s="43" customFormat="1" ht="26.25" customHeight="1">
      <c r="A47" s="258" t="s">
        <v>535</v>
      </c>
      <c r="B47" s="14" t="s">
        <v>1153</v>
      </c>
      <c r="C47" s="14" t="s">
        <v>1156</v>
      </c>
      <c r="D47" s="10"/>
      <c r="E47" s="10"/>
      <c r="F47" s="10">
        <v>0.1</v>
      </c>
      <c r="G47" s="268"/>
    </row>
    <row r="48" spans="1:7" s="43" customFormat="1" ht="26.25" customHeight="1">
      <c r="A48" s="258" t="s">
        <v>1153</v>
      </c>
      <c r="B48" s="14" t="s">
        <v>1359</v>
      </c>
      <c r="C48" s="14" t="s">
        <v>535</v>
      </c>
      <c r="D48" s="10"/>
      <c r="E48" s="10"/>
      <c r="F48" s="10">
        <v>0.14</v>
      </c>
      <c r="G48" s="268"/>
    </row>
    <row r="49" spans="1:7" s="43" customFormat="1" ht="26.25" customHeight="1">
      <c r="A49" s="308" t="s">
        <v>1174</v>
      </c>
      <c r="B49" s="29"/>
      <c r="C49" s="29"/>
      <c r="D49" s="8"/>
      <c r="E49" s="25">
        <f>SUM(0)</f>
        <v>0</v>
      </c>
      <c r="F49" s="60">
        <f>SUM(F39:F48)</f>
        <v>1.8800000000000003</v>
      </c>
      <c r="G49" s="260">
        <f>SUM(F39,F40,F41,F42,F43,F44,F45,F46,F47,F48)</f>
        <v>1.8800000000000003</v>
      </c>
    </row>
    <row r="50" spans="1:7" s="43" customFormat="1" ht="26.25" customHeight="1">
      <c r="A50" s="313" t="s">
        <v>1276</v>
      </c>
      <c r="B50" s="14"/>
      <c r="C50" s="14"/>
      <c r="D50" s="10"/>
      <c r="E50" s="10"/>
      <c r="F50" s="10"/>
      <c r="G50" s="268"/>
    </row>
    <row r="51" spans="1:7" s="43" customFormat="1" ht="26.25" customHeight="1">
      <c r="A51" s="258" t="s">
        <v>1204</v>
      </c>
      <c r="B51" s="14" t="s">
        <v>1359</v>
      </c>
      <c r="C51" s="14" t="s">
        <v>1308</v>
      </c>
      <c r="D51" s="10"/>
      <c r="E51" s="10"/>
      <c r="F51" s="10">
        <v>0.42</v>
      </c>
      <c r="G51" s="268"/>
    </row>
    <row r="52" spans="1:7" s="43" customFormat="1" ht="26.25" customHeight="1">
      <c r="A52" s="258" t="s">
        <v>1308</v>
      </c>
      <c r="B52" s="14" t="s">
        <v>1204</v>
      </c>
      <c r="C52" s="14" t="s">
        <v>204</v>
      </c>
      <c r="D52" s="10"/>
      <c r="E52" s="10"/>
      <c r="F52" s="10">
        <v>0.18</v>
      </c>
      <c r="G52" s="268"/>
    </row>
    <row r="53" spans="1:7" s="43" customFormat="1" ht="26.25" customHeight="1">
      <c r="A53" s="258" t="s">
        <v>204</v>
      </c>
      <c r="B53" s="14" t="s">
        <v>1308</v>
      </c>
      <c r="C53" s="14" t="s">
        <v>1359</v>
      </c>
      <c r="D53" s="10"/>
      <c r="E53" s="10"/>
      <c r="F53" s="10">
        <v>0.42</v>
      </c>
      <c r="G53" s="268"/>
    </row>
    <row r="54" spans="1:7" s="43" customFormat="1" ht="26.25" customHeight="1">
      <c r="A54" s="258" t="s">
        <v>802</v>
      </c>
      <c r="B54" s="14" t="s">
        <v>204</v>
      </c>
      <c r="C54" s="14" t="s">
        <v>1204</v>
      </c>
      <c r="D54" s="10"/>
      <c r="E54" s="10"/>
      <c r="F54" s="10">
        <v>0.18</v>
      </c>
      <c r="G54" s="268"/>
    </row>
    <row r="55" spans="1:7" s="43" customFormat="1" ht="26.25" customHeight="1">
      <c r="A55" s="258" t="s">
        <v>218</v>
      </c>
      <c r="B55" s="14" t="s">
        <v>802</v>
      </c>
      <c r="C55" s="14" t="s">
        <v>1308</v>
      </c>
      <c r="D55" s="10"/>
      <c r="E55" s="10"/>
      <c r="F55" s="10">
        <v>0.36</v>
      </c>
      <c r="G55" s="268"/>
    </row>
    <row r="56" spans="1:7" s="43" customFormat="1" ht="26.25" customHeight="1">
      <c r="A56" s="259" t="s">
        <v>1174</v>
      </c>
      <c r="B56" s="49"/>
      <c r="C56" s="49"/>
      <c r="D56" s="30"/>
      <c r="E56" s="25">
        <f>SUM(0)</f>
        <v>0</v>
      </c>
      <c r="F56" s="25">
        <f>SUM(F51:F55)</f>
        <v>1.56</v>
      </c>
      <c r="G56" s="260">
        <f>SUM(F51,F52,F53,F54,F55)</f>
        <v>1.56</v>
      </c>
    </row>
    <row r="57" spans="1:7" s="43" customFormat="1" ht="26.25" customHeight="1">
      <c r="A57" s="313" t="s">
        <v>1176</v>
      </c>
      <c r="B57" s="36"/>
      <c r="C57" s="36"/>
      <c r="D57" s="34"/>
      <c r="E57" s="34"/>
      <c r="F57" s="10"/>
      <c r="G57" s="374"/>
    </row>
    <row r="58" spans="1:7" s="43" customFormat="1" ht="26.25" customHeight="1">
      <c r="A58" s="258" t="s">
        <v>352</v>
      </c>
      <c r="B58" s="14" t="s">
        <v>1152</v>
      </c>
      <c r="C58" s="14" t="s">
        <v>361</v>
      </c>
      <c r="D58" s="10"/>
      <c r="E58" s="10"/>
      <c r="F58" s="10">
        <v>0.76</v>
      </c>
      <c r="G58" s="268"/>
    </row>
    <row r="59" spans="1:7" s="44" customFormat="1" ht="26.25" customHeight="1">
      <c r="A59" s="258" t="s">
        <v>355</v>
      </c>
      <c r="B59" s="14" t="s">
        <v>1152</v>
      </c>
      <c r="C59" s="14" t="s">
        <v>361</v>
      </c>
      <c r="D59" s="10"/>
      <c r="E59" s="10"/>
      <c r="F59" s="10">
        <v>0.62</v>
      </c>
      <c r="G59" s="268"/>
    </row>
    <row r="60" spans="1:7" s="44" customFormat="1" ht="26.25" customHeight="1">
      <c r="A60" s="259" t="s">
        <v>1174</v>
      </c>
      <c r="B60" s="14"/>
      <c r="C60" s="14"/>
      <c r="D60" s="10"/>
      <c r="E60" s="31">
        <f>SUM(0)</f>
        <v>0</v>
      </c>
      <c r="F60" s="25">
        <f>SUM(F58:F59)</f>
        <v>1.38</v>
      </c>
      <c r="G60" s="260">
        <f>SUM(F58,F59)</f>
        <v>1.38</v>
      </c>
    </row>
    <row r="61" spans="1:7" s="43" customFormat="1" ht="26.25" customHeight="1">
      <c r="A61" s="269" t="s">
        <v>1678</v>
      </c>
      <c r="B61" s="14"/>
      <c r="C61" s="14"/>
      <c r="D61" s="10"/>
      <c r="E61" s="10"/>
      <c r="F61" s="8"/>
      <c r="G61" s="268"/>
    </row>
    <row r="62" spans="1:7" s="43" customFormat="1" ht="26.25" customHeight="1">
      <c r="A62" s="339" t="s">
        <v>1728</v>
      </c>
      <c r="B62" s="54" t="s">
        <v>1152</v>
      </c>
      <c r="C62" s="33" t="s">
        <v>532</v>
      </c>
      <c r="D62" s="40"/>
      <c r="E62" s="40"/>
      <c r="F62" s="40">
        <v>0.92</v>
      </c>
      <c r="G62" s="257"/>
    </row>
    <row r="63" spans="1:7" s="43" customFormat="1" ht="26.25" customHeight="1">
      <c r="A63" s="381" t="s">
        <v>1727</v>
      </c>
      <c r="B63" s="33"/>
      <c r="C63" s="33"/>
      <c r="D63" s="40"/>
      <c r="E63" s="31">
        <f>SUM(0)</f>
        <v>0</v>
      </c>
      <c r="F63" s="25">
        <f>SUM(F62)</f>
        <v>0.92</v>
      </c>
      <c r="G63" s="260">
        <f>SUM(F62)</f>
        <v>0.92</v>
      </c>
    </row>
    <row r="64" spans="1:7" s="43" customFormat="1" ht="26.25" customHeight="1">
      <c r="A64" s="313" t="s">
        <v>1275</v>
      </c>
      <c r="B64" s="14"/>
      <c r="C64" s="14"/>
      <c r="D64" s="10"/>
      <c r="E64" s="10"/>
      <c r="F64" s="10"/>
      <c r="G64" s="268"/>
    </row>
    <row r="65" spans="1:7" s="43" customFormat="1" ht="26.25" customHeight="1">
      <c r="A65" s="258" t="s">
        <v>356</v>
      </c>
      <c r="B65" s="14" t="s">
        <v>1154</v>
      </c>
      <c r="C65" s="14" t="s">
        <v>1233</v>
      </c>
      <c r="D65" s="10"/>
      <c r="E65" s="10"/>
      <c r="F65" s="10">
        <v>0.46</v>
      </c>
      <c r="G65" s="268"/>
    </row>
    <row r="66" spans="1:7" s="43" customFormat="1" ht="26.25" customHeight="1">
      <c r="A66" s="258" t="s">
        <v>1233</v>
      </c>
      <c r="B66" s="14" t="s">
        <v>557</v>
      </c>
      <c r="C66" s="14" t="s">
        <v>1175</v>
      </c>
      <c r="D66" s="10"/>
      <c r="E66" s="10"/>
      <c r="F66" s="10">
        <v>0.5</v>
      </c>
      <c r="G66" s="268"/>
    </row>
    <row r="67" spans="1:7" s="44" customFormat="1" ht="26.25" customHeight="1">
      <c r="A67" s="258" t="s">
        <v>557</v>
      </c>
      <c r="B67" s="14" t="s">
        <v>1233</v>
      </c>
      <c r="C67" s="14" t="s">
        <v>1155</v>
      </c>
      <c r="D67" s="10"/>
      <c r="E67" s="10"/>
      <c r="F67" s="10">
        <v>0.22</v>
      </c>
      <c r="G67" s="268"/>
    </row>
    <row r="68" spans="1:7" s="43" customFormat="1" ht="26.25" customHeight="1">
      <c r="A68" s="258" t="s">
        <v>220</v>
      </c>
      <c r="B68" s="14" t="s">
        <v>1234</v>
      </c>
      <c r="C68" s="14" t="s">
        <v>1173</v>
      </c>
      <c r="D68" s="10"/>
      <c r="E68" s="10"/>
      <c r="F68" s="10">
        <v>0.26</v>
      </c>
      <c r="G68" s="268"/>
    </row>
    <row r="69" spans="1:7" s="43" customFormat="1" ht="26.25" customHeight="1">
      <c r="A69" s="258" t="s">
        <v>1234</v>
      </c>
      <c r="B69" s="33" t="s">
        <v>220</v>
      </c>
      <c r="C69" s="14" t="s">
        <v>221</v>
      </c>
      <c r="D69" s="10"/>
      <c r="E69" s="10"/>
      <c r="F69" s="10">
        <v>0.08</v>
      </c>
      <c r="G69" s="268"/>
    </row>
    <row r="70" spans="1:7" s="43" customFormat="1" ht="26.25" customHeight="1">
      <c r="A70" s="258" t="s">
        <v>221</v>
      </c>
      <c r="B70" s="14" t="s">
        <v>1234</v>
      </c>
      <c r="C70" s="14" t="s">
        <v>1155</v>
      </c>
      <c r="D70" s="10"/>
      <c r="E70" s="10"/>
      <c r="F70" s="10">
        <v>0.08</v>
      </c>
      <c r="G70" s="268"/>
    </row>
    <row r="71" spans="1:7" s="43" customFormat="1" ht="26.25" customHeight="1">
      <c r="A71" s="258" t="s">
        <v>222</v>
      </c>
      <c r="B71" s="14" t="s">
        <v>1233</v>
      </c>
      <c r="C71" s="14" t="s">
        <v>1155</v>
      </c>
      <c r="D71" s="10"/>
      <c r="E71" s="10"/>
      <c r="F71" s="10">
        <v>0.28</v>
      </c>
      <c r="G71" s="268"/>
    </row>
    <row r="72" spans="1:7" s="43" customFormat="1" ht="26.25" customHeight="1">
      <c r="A72" s="258" t="s">
        <v>1155</v>
      </c>
      <c r="B72" s="14" t="s">
        <v>222</v>
      </c>
      <c r="C72" s="14" t="s">
        <v>356</v>
      </c>
      <c r="D72" s="10"/>
      <c r="E72" s="10"/>
      <c r="F72" s="10">
        <v>0.1</v>
      </c>
      <c r="G72" s="268"/>
    </row>
    <row r="73" spans="1:7" s="43" customFormat="1" ht="26.25" customHeight="1">
      <c r="A73" s="258" t="s">
        <v>1155</v>
      </c>
      <c r="B73" s="14" t="s">
        <v>356</v>
      </c>
      <c r="C73" s="14" t="s">
        <v>1152</v>
      </c>
      <c r="D73" s="10"/>
      <c r="E73" s="10"/>
      <c r="F73" s="10">
        <v>0.36</v>
      </c>
      <c r="G73" s="268"/>
    </row>
    <row r="74" spans="1:7" s="43" customFormat="1" ht="26.25" customHeight="1">
      <c r="A74" s="259" t="s">
        <v>1174</v>
      </c>
      <c r="B74" s="6"/>
      <c r="C74" s="6"/>
      <c r="D74" s="8"/>
      <c r="E74" s="31">
        <f>SUM(0)</f>
        <v>0</v>
      </c>
      <c r="F74" s="25">
        <f>SUM(F65:F73)</f>
        <v>2.3400000000000003</v>
      </c>
      <c r="G74" s="260">
        <f>SUM(F65,F66,F67,F68,F69,F70,F71,F72,F73)</f>
        <v>2.3400000000000003</v>
      </c>
    </row>
    <row r="75" spans="1:7" s="43" customFormat="1" ht="26.25" customHeight="1">
      <c r="A75" s="313" t="s">
        <v>1274</v>
      </c>
      <c r="B75" s="14"/>
      <c r="C75" s="14"/>
      <c r="D75" s="10"/>
      <c r="E75" s="10"/>
      <c r="F75" s="10"/>
      <c r="G75" s="268"/>
    </row>
    <row r="76" spans="1:7" s="43" customFormat="1" ht="26.25" customHeight="1">
      <c r="A76" s="258" t="s">
        <v>427</v>
      </c>
      <c r="B76" s="14" t="s">
        <v>1154</v>
      </c>
      <c r="C76" s="14" t="s">
        <v>1233</v>
      </c>
      <c r="D76" s="10"/>
      <c r="E76" s="40">
        <v>0.028</v>
      </c>
      <c r="F76" s="10">
        <v>0.44</v>
      </c>
      <c r="G76" s="268"/>
    </row>
    <row r="77" spans="1:7" s="43" customFormat="1" ht="26.25" customHeight="1">
      <c r="A77" s="258" t="s">
        <v>223</v>
      </c>
      <c r="B77" s="14" t="s">
        <v>1233</v>
      </c>
      <c r="C77" s="14" t="s">
        <v>427</v>
      </c>
      <c r="D77" s="10"/>
      <c r="E77" s="10"/>
      <c r="F77" s="10">
        <v>0.74</v>
      </c>
      <c r="G77" s="268"/>
    </row>
    <row r="78" spans="1:7" s="43" customFormat="1" ht="26.25" customHeight="1">
      <c r="A78" s="258" t="s">
        <v>224</v>
      </c>
      <c r="B78" s="14" t="s">
        <v>427</v>
      </c>
      <c r="C78" s="14" t="s">
        <v>1173</v>
      </c>
      <c r="D78" s="10"/>
      <c r="E78" s="10"/>
      <c r="F78" s="10">
        <v>0.24</v>
      </c>
      <c r="G78" s="268"/>
    </row>
    <row r="79" spans="1:7" s="43" customFormat="1" ht="26.25" customHeight="1">
      <c r="A79" s="259" t="s">
        <v>1174</v>
      </c>
      <c r="B79" s="6"/>
      <c r="C79" s="6"/>
      <c r="D79" s="8"/>
      <c r="E79" s="31">
        <f>SUM(E76)</f>
        <v>0.028</v>
      </c>
      <c r="F79" s="25">
        <f>SUM(F76:F78)</f>
        <v>1.42</v>
      </c>
      <c r="G79" s="260">
        <f>SUM(E76,F76,F77,F78)</f>
        <v>1.448</v>
      </c>
    </row>
    <row r="80" spans="1:7" s="43" customFormat="1" ht="26.25" customHeight="1">
      <c r="A80" s="313" t="s">
        <v>1273</v>
      </c>
      <c r="B80" s="14"/>
      <c r="C80" s="14"/>
      <c r="D80" s="10"/>
      <c r="E80" s="10"/>
      <c r="F80" s="10"/>
      <c r="G80" s="268"/>
    </row>
    <row r="81" spans="1:7" s="43" customFormat="1" ht="26.25" customHeight="1">
      <c r="A81" s="258" t="s">
        <v>1235</v>
      </c>
      <c r="B81" s="14" t="s">
        <v>1154</v>
      </c>
      <c r="C81" s="14" t="s">
        <v>1339</v>
      </c>
      <c r="D81" s="10"/>
      <c r="E81" s="10"/>
      <c r="F81" s="10">
        <v>0.1</v>
      </c>
      <c r="G81" s="268"/>
    </row>
    <row r="82" spans="1:7" s="43" customFormat="1" ht="26.25" customHeight="1">
      <c r="A82" s="258" t="s">
        <v>1339</v>
      </c>
      <c r="B82" s="14" t="s">
        <v>1235</v>
      </c>
      <c r="C82" s="14" t="s">
        <v>1173</v>
      </c>
      <c r="D82" s="10"/>
      <c r="E82" s="10"/>
      <c r="F82" s="10">
        <v>0.002</v>
      </c>
      <c r="G82" s="268"/>
    </row>
    <row r="83" spans="1:7" s="43" customFormat="1" ht="26.25" customHeight="1">
      <c r="A83" s="258" t="s">
        <v>92</v>
      </c>
      <c r="B83" s="14" t="s">
        <v>1339</v>
      </c>
      <c r="C83" s="14" t="s">
        <v>1173</v>
      </c>
      <c r="D83" s="10"/>
      <c r="E83" s="10"/>
      <c r="F83" s="10">
        <v>0.4</v>
      </c>
      <c r="G83" s="268"/>
    </row>
    <row r="84" spans="1:7" s="43" customFormat="1" ht="26.25" customHeight="1">
      <c r="A84" s="258" t="s">
        <v>93</v>
      </c>
      <c r="B84" s="14" t="s">
        <v>92</v>
      </c>
      <c r="C84" s="28" t="s">
        <v>1173</v>
      </c>
      <c r="D84" s="10"/>
      <c r="E84" s="10"/>
      <c r="F84" s="10">
        <v>0.12</v>
      </c>
      <c r="G84" s="268"/>
    </row>
    <row r="85" spans="1:7" s="43" customFormat="1" ht="26.25" customHeight="1">
      <c r="A85" s="258" t="s">
        <v>94</v>
      </c>
      <c r="B85" s="14" t="s">
        <v>92</v>
      </c>
      <c r="C85" s="28" t="s">
        <v>1173</v>
      </c>
      <c r="D85" s="10"/>
      <c r="E85" s="10"/>
      <c r="F85" s="10">
        <v>0.28</v>
      </c>
      <c r="G85" s="268"/>
    </row>
    <row r="86" spans="1:7" s="43" customFormat="1" ht="26.25" customHeight="1">
      <c r="A86" s="259" t="s">
        <v>1174</v>
      </c>
      <c r="B86" s="6"/>
      <c r="C86" s="6"/>
      <c r="D86" s="8"/>
      <c r="E86" s="25">
        <f>(0)</f>
        <v>0</v>
      </c>
      <c r="F86" s="25">
        <f>SUM(F81:F85)</f>
        <v>0.902</v>
      </c>
      <c r="G86" s="260">
        <f>SUM(F81,F82,F83,F84,F85)</f>
        <v>0.902</v>
      </c>
    </row>
    <row r="87" spans="1:7" s="44" customFormat="1" ht="26.25" customHeight="1">
      <c r="A87" s="313" t="s">
        <v>1272</v>
      </c>
      <c r="B87" s="14"/>
      <c r="C87" s="14"/>
      <c r="D87" s="10"/>
      <c r="E87" s="10"/>
      <c r="F87" s="10"/>
      <c r="G87" s="268"/>
    </row>
    <row r="88" spans="1:7" s="43" customFormat="1" ht="26.25" customHeight="1">
      <c r="A88" s="258" t="s">
        <v>1339</v>
      </c>
      <c r="B88" s="14" t="s">
        <v>223</v>
      </c>
      <c r="C88" s="14" t="s">
        <v>1235</v>
      </c>
      <c r="D88" s="10"/>
      <c r="E88" s="10"/>
      <c r="F88" s="10">
        <v>0.44</v>
      </c>
      <c r="G88" s="268"/>
    </row>
    <row r="89" spans="1:7" s="43" customFormat="1" ht="26.25" customHeight="1">
      <c r="A89" s="258" t="s">
        <v>223</v>
      </c>
      <c r="B89" s="14" t="s">
        <v>1339</v>
      </c>
      <c r="C89" s="14" t="s">
        <v>1464</v>
      </c>
      <c r="D89" s="10"/>
      <c r="E89" s="10"/>
      <c r="F89" s="10">
        <v>0.38</v>
      </c>
      <c r="G89" s="268"/>
    </row>
    <row r="90" spans="1:7" s="43" customFormat="1" ht="26.25" customHeight="1">
      <c r="A90" s="258" t="s">
        <v>627</v>
      </c>
      <c r="B90" s="14" t="s">
        <v>532</v>
      </c>
      <c r="C90" s="14" t="s">
        <v>225</v>
      </c>
      <c r="D90" s="10"/>
      <c r="E90" s="40">
        <v>0.05</v>
      </c>
      <c r="F90" s="10">
        <v>0.44</v>
      </c>
      <c r="G90" s="268"/>
    </row>
    <row r="91" spans="1:7" s="43" customFormat="1" ht="26.25" customHeight="1">
      <c r="A91" s="258" t="s">
        <v>1464</v>
      </c>
      <c r="B91" s="14" t="s">
        <v>225</v>
      </c>
      <c r="C91" s="14" t="s">
        <v>223</v>
      </c>
      <c r="D91" s="10"/>
      <c r="E91" s="10"/>
      <c r="F91" s="10">
        <v>0.36</v>
      </c>
      <c r="G91" s="268"/>
    </row>
    <row r="92" spans="1:7" s="44" customFormat="1" ht="26.25" customHeight="1">
      <c r="A92" s="258" t="s">
        <v>1236</v>
      </c>
      <c r="B92" s="14" t="s">
        <v>1464</v>
      </c>
      <c r="C92" s="14" t="s">
        <v>361</v>
      </c>
      <c r="D92" s="10"/>
      <c r="E92" s="10"/>
      <c r="F92" s="10">
        <v>0.06</v>
      </c>
      <c r="G92" s="268"/>
    </row>
    <row r="93" spans="1:7" s="43" customFormat="1" ht="26.25" customHeight="1">
      <c r="A93" s="258" t="s">
        <v>225</v>
      </c>
      <c r="B93" s="14" t="s">
        <v>1464</v>
      </c>
      <c r="C93" s="14" t="s">
        <v>1339</v>
      </c>
      <c r="D93" s="10"/>
      <c r="E93" s="10"/>
      <c r="F93" s="10">
        <v>0.36</v>
      </c>
      <c r="G93" s="268"/>
    </row>
    <row r="94" spans="1:7" s="43" customFormat="1" ht="26.25" customHeight="1">
      <c r="A94" s="258" t="s">
        <v>1236</v>
      </c>
      <c r="B94" s="14" t="s">
        <v>1237</v>
      </c>
      <c r="C94" s="14" t="s">
        <v>349</v>
      </c>
      <c r="D94" s="10"/>
      <c r="E94" s="10"/>
      <c r="F94" s="10">
        <v>0.002</v>
      </c>
      <c r="G94" s="268"/>
    </row>
    <row r="95" spans="1:7" s="43" customFormat="1" ht="26.25" customHeight="1">
      <c r="A95" s="259" t="s">
        <v>1174</v>
      </c>
      <c r="B95" s="14"/>
      <c r="C95" s="14"/>
      <c r="D95" s="10"/>
      <c r="E95" s="31">
        <f>SUM(E90)</f>
        <v>0.05</v>
      </c>
      <c r="F95" s="25">
        <f>SUM(F88:F94)</f>
        <v>2.042</v>
      </c>
      <c r="G95" s="260">
        <f>SUM(E90,F88,F89,F90,F91,F92,F93,F94)</f>
        <v>2.0919999999999996</v>
      </c>
    </row>
    <row r="96" spans="1:7" s="43" customFormat="1" ht="26.25" customHeight="1">
      <c r="A96" s="313" t="s">
        <v>1271</v>
      </c>
      <c r="B96" s="13"/>
      <c r="C96" s="13"/>
      <c r="D96" s="9"/>
      <c r="E96" s="9"/>
      <c r="F96" s="9"/>
      <c r="G96" s="368"/>
    </row>
    <row r="97" spans="1:7" s="43" customFormat="1" ht="26.25" customHeight="1">
      <c r="A97" s="258" t="s">
        <v>541</v>
      </c>
      <c r="B97" s="14" t="s">
        <v>532</v>
      </c>
      <c r="C97" s="14" t="s">
        <v>533</v>
      </c>
      <c r="D97" s="10"/>
      <c r="E97" s="10"/>
      <c r="F97" s="10">
        <v>0.36</v>
      </c>
      <c r="G97" s="268"/>
    </row>
    <row r="98" spans="1:7" s="43" customFormat="1" ht="26.25" customHeight="1">
      <c r="A98" s="258" t="s">
        <v>541</v>
      </c>
      <c r="B98" s="14" t="s">
        <v>229</v>
      </c>
      <c r="C98" s="14" t="s">
        <v>1173</v>
      </c>
      <c r="D98" s="10"/>
      <c r="E98" s="10"/>
      <c r="F98" s="10">
        <v>0.56</v>
      </c>
      <c r="G98" s="268"/>
    </row>
    <row r="99" spans="1:7" s="43" customFormat="1" ht="26.25" customHeight="1">
      <c r="A99" s="258" t="s">
        <v>223</v>
      </c>
      <c r="B99" s="14" t="s">
        <v>541</v>
      </c>
      <c r="C99" s="14" t="s">
        <v>226</v>
      </c>
      <c r="D99" s="10"/>
      <c r="E99" s="10"/>
      <c r="F99" s="10">
        <v>0.14</v>
      </c>
      <c r="G99" s="268"/>
    </row>
    <row r="100" spans="1:7" s="43" customFormat="1" ht="26.25" customHeight="1">
      <c r="A100" s="258" t="s">
        <v>226</v>
      </c>
      <c r="B100" s="14" t="s">
        <v>532</v>
      </c>
      <c r="C100" s="14" t="s">
        <v>227</v>
      </c>
      <c r="D100" s="10"/>
      <c r="E100" s="10"/>
      <c r="F100" s="10">
        <v>0.64</v>
      </c>
      <c r="G100" s="268"/>
    </row>
    <row r="101" spans="1:7" s="43" customFormat="1" ht="26.25" customHeight="1">
      <c r="A101" s="258" t="s">
        <v>226</v>
      </c>
      <c r="B101" s="14" t="s">
        <v>227</v>
      </c>
      <c r="C101" s="14" t="s">
        <v>541</v>
      </c>
      <c r="D101" s="10"/>
      <c r="E101" s="10"/>
      <c r="F101" s="10">
        <v>0.36</v>
      </c>
      <c r="G101" s="268"/>
    </row>
    <row r="102" spans="1:7" s="43" customFormat="1" ht="26.25" customHeight="1">
      <c r="A102" s="258" t="s">
        <v>227</v>
      </c>
      <c r="B102" s="14" t="s">
        <v>541</v>
      </c>
      <c r="C102" s="14" t="s">
        <v>226</v>
      </c>
      <c r="D102" s="10"/>
      <c r="E102" s="10"/>
      <c r="F102" s="10">
        <v>0.1</v>
      </c>
      <c r="G102" s="268"/>
    </row>
    <row r="103" spans="1:7" s="43" customFormat="1" ht="26.25" customHeight="1">
      <c r="A103" s="258" t="s">
        <v>533</v>
      </c>
      <c r="B103" s="14" t="s">
        <v>541</v>
      </c>
      <c r="C103" s="14" t="s">
        <v>1175</v>
      </c>
      <c r="D103" s="10"/>
      <c r="E103" s="10"/>
      <c r="F103" s="10">
        <v>0.16</v>
      </c>
      <c r="G103" s="268"/>
    </row>
    <row r="104" spans="1:7" s="43" customFormat="1" ht="26.25" customHeight="1">
      <c r="A104" s="258" t="s">
        <v>228</v>
      </c>
      <c r="B104" s="14" t="s">
        <v>533</v>
      </c>
      <c r="C104" s="14" t="s">
        <v>426</v>
      </c>
      <c r="D104" s="10"/>
      <c r="E104" s="10"/>
      <c r="F104" s="10">
        <v>0.38</v>
      </c>
      <c r="G104" s="268"/>
    </row>
    <row r="105" spans="1:7" s="43" customFormat="1" ht="26.25" customHeight="1">
      <c r="A105" s="258" t="s">
        <v>426</v>
      </c>
      <c r="B105" s="14" t="s">
        <v>541</v>
      </c>
      <c r="C105" s="14" t="s">
        <v>228</v>
      </c>
      <c r="D105" s="10"/>
      <c r="E105" s="10"/>
      <c r="F105" s="10">
        <v>0.1</v>
      </c>
      <c r="G105" s="268"/>
    </row>
    <row r="106" spans="1:7" s="43" customFormat="1" ht="26.25" customHeight="1">
      <c r="A106" s="258" t="s">
        <v>426</v>
      </c>
      <c r="B106" s="14" t="s">
        <v>541</v>
      </c>
      <c r="C106" s="14" t="s">
        <v>1173</v>
      </c>
      <c r="D106" s="10"/>
      <c r="E106" s="10"/>
      <c r="F106" s="10">
        <v>0.32</v>
      </c>
      <c r="G106" s="268"/>
    </row>
    <row r="107" spans="1:7" s="43" customFormat="1" ht="26.25" customHeight="1">
      <c r="A107" s="259" t="s">
        <v>1174</v>
      </c>
      <c r="B107" s="14"/>
      <c r="C107" s="14"/>
      <c r="D107" s="10"/>
      <c r="E107" s="31">
        <f>SUM(0)</f>
        <v>0</v>
      </c>
      <c r="F107" s="25">
        <f>SUM(F97:F106)</f>
        <v>3.12</v>
      </c>
      <c r="G107" s="260">
        <f>SUM(F97,F98,F99,F100,F101,F102,F103,F104,F105,F106)</f>
        <v>3.12</v>
      </c>
    </row>
    <row r="108" spans="1:7" s="43" customFormat="1" ht="26.25" customHeight="1">
      <c r="A108" s="313" t="s">
        <v>1636</v>
      </c>
      <c r="B108" s="13"/>
      <c r="C108" s="13"/>
      <c r="D108" s="9"/>
      <c r="E108" s="9"/>
      <c r="F108" s="9"/>
      <c r="G108" s="368"/>
    </row>
    <row r="109" spans="1:7" s="43" customFormat="1" ht="26.25" customHeight="1">
      <c r="A109" s="258" t="s">
        <v>207</v>
      </c>
      <c r="B109" s="14" t="s">
        <v>532</v>
      </c>
      <c r="C109" s="14" t="s">
        <v>422</v>
      </c>
      <c r="D109" s="10"/>
      <c r="E109" s="40">
        <v>0.024</v>
      </c>
      <c r="F109" s="10">
        <v>0.06</v>
      </c>
      <c r="G109" s="268"/>
    </row>
    <row r="110" spans="1:7" s="43" customFormat="1" ht="26.25" customHeight="1">
      <c r="A110" s="258" t="s">
        <v>422</v>
      </c>
      <c r="B110" s="14" t="s">
        <v>207</v>
      </c>
      <c r="C110" s="14" t="s">
        <v>1467</v>
      </c>
      <c r="D110" s="10"/>
      <c r="E110" s="10"/>
      <c r="F110" s="10">
        <v>0.22</v>
      </c>
      <c r="G110" s="268"/>
    </row>
    <row r="111" spans="1:7" s="43" customFormat="1" ht="26.25" customHeight="1">
      <c r="A111" s="258" t="s">
        <v>1467</v>
      </c>
      <c r="B111" s="14" t="s">
        <v>422</v>
      </c>
      <c r="C111" s="14" t="s">
        <v>230</v>
      </c>
      <c r="D111" s="10"/>
      <c r="E111" s="10"/>
      <c r="F111" s="10">
        <v>0.16</v>
      </c>
      <c r="G111" s="268"/>
    </row>
    <row r="112" spans="1:7" s="43" customFormat="1" ht="26.25" customHeight="1">
      <c r="A112" s="258" t="s">
        <v>230</v>
      </c>
      <c r="B112" s="14" t="s">
        <v>1467</v>
      </c>
      <c r="C112" s="14" t="s">
        <v>231</v>
      </c>
      <c r="D112" s="10"/>
      <c r="E112" s="10"/>
      <c r="F112" s="10">
        <v>0.28</v>
      </c>
      <c r="G112" s="268"/>
    </row>
    <row r="113" spans="1:7" s="44" customFormat="1" ht="26.25" customHeight="1">
      <c r="A113" s="258" t="s">
        <v>231</v>
      </c>
      <c r="B113" s="14" t="s">
        <v>230</v>
      </c>
      <c r="C113" s="14" t="s">
        <v>230</v>
      </c>
      <c r="D113" s="10"/>
      <c r="E113" s="10"/>
      <c r="F113" s="10">
        <v>0.66</v>
      </c>
      <c r="G113" s="268"/>
    </row>
    <row r="114" spans="1:7" s="43" customFormat="1" ht="26.25" customHeight="1">
      <c r="A114" s="258" t="s">
        <v>232</v>
      </c>
      <c r="B114" s="14" t="s">
        <v>231</v>
      </c>
      <c r="C114" s="14" t="s">
        <v>532</v>
      </c>
      <c r="D114" s="10"/>
      <c r="E114" s="40">
        <v>0.028</v>
      </c>
      <c r="F114" s="10">
        <v>0.12</v>
      </c>
      <c r="G114" s="268"/>
    </row>
    <row r="115" spans="1:7" s="43" customFormat="1" ht="26.25" customHeight="1">
      <c r="A115" s="258" t="s">
        <v>532</v>
      </c>
      <c r="B115" s="14" t="s">
        <v>1203</v>
      </c>
      <c r="C115" s="14" t="s">
        <v>1175</v>
      </c>
      <c r="D115" s="10"/>
      <c r="E115" s="10"/>
      <c r="F115" s="10">
        <v>0.28</v>
      </c>
      <c r="G115" s="268"/>
    </row>
    <row r="116" spans="1:7" s="43" customFormat="1" ht="26.25" customHeight="1">
      <c r="A116" s="259" t="s">
        <v>1174</v>
      </c>
      <c r="B116" s="6"/>
      <c r="C116" s="6"/>
      <c r="D116" s="8"/>
      <c r="E116" s="25">
        <f>SUM(E109,E114)</f>
        <v>0.052000000000000005</v>
      </c>
      <c r="F116" s="25">
        <f>SUM(F109:F115)</f>
        <v>1.78</v>
      </c>
      <c r="G116" s="260">
        <f>SUM(E114,E109,F109,F110,F111,F112,F113,F114,F115)</f>
        <v>1.832</v>
      </c>
    </row>
    <row r="117" spans="1:7" s="43" customFormat="1" ht="26.25" customHeight="1">
      <c r="A117" s="313" t="s">
        <v>1269</v>
      </c>
      <c r="B117" s="14"/>
      <c r="C117" s="14"/>
      <c r="D117" s="10"/>
      <c r="E117" s="10"/>
      <c r="F117" s="10"/>
      <c r="G117" s="268"/>
    </row>
    <row r="118" spans="1:7" s="43" customFormat="1" ht="26.25" customHeight="1">
      <c r="A118" s="339" t="s">
        <v>1665</v>
      </c>
      <c r="B118" s="14" t="s">
        <v>447</v>
      </c>
      <c r="C118" s="14" t="s">
        <v>564</v>
      </c>
      <c r="D118" s="10"/>
      <c r="E118" s="10"/>
      <c r="F118" s="10">
        <v>0.24</v>
      </c>
      <c r="G118" s="268"/>
    </row>
    <row r="119" spans="1:7" s="43" customFormat="1" ht="26.25" customHeight="1">
      <c r="A119" s="258" t="s">
        <v>564</v>
      </c>
      <c r="B119" s="14" t="s">
        <v>1437</v>
      </c>
      <c r="C119" s="14" t="s">
        <v>1173</v>
      </c>
      <c r="D119" s="10"/>
      <c r="E119" s="10"/>
      <c r="F119" s="10">
        <v>0.96</v>
      </c>
      <c r="G119" s="268"/>
    </row>
    <row r="120" spans="1:7" s="43" customFormat="1" ht="26.25" customHeight="1">
      <c r="A120" s="258" t="s">
        <v>1437</v>
      </c>
      <c r="B120" s="14" t="s">
        <v>564</v>
      </c>
      <c r="C120" s="14" t="s">
        <v>545</v>
      </c>
      <c r="D120" s="10"/>
      <c r="E120" s="10"/>
      <c r="F120" s="10">
        <v>0.58</v>
      </c>
      <c r="G120" s="268"/>
    </row>
    <row r="121" spans="1:7" s="43" customFormat="1" ht="26.25" customHeight="1">
      <c r="A121" s="258" t="s">
        <v>545</v>
      </c>
      <c r="B121" s="14" t="s">
        <v>564</v>
      </c>
      <c r="C121" s="14" t="s">
        <v>532</v>
      </c>
      <c r="D121" s="10"/>
      <c r="E121" s="10"/>
      <c r="F121" s="10">
        <v>1.1</v>
      </c>
      <c r="G121" s="268"/>
    </row>
    <row r="122" spans="1:7" s="43" customFormat="1" ht="26.25" customHeight="1">
      <c r="A122" s="258" t="s">
        <v>547</v>
      </c>
      <c r="B122" s="14" t="s">
        <v>545</v>
      </c>
      <c r="C122" s="14" t="s">
        <v>1175</v>
      </c>
      <c r="D122" s="10"/>
      <c r="E122" s="10"/>
      <c r="F122" s="10">
        <v>0.26</v>
      </c>
      <c r="G122" s="268"/>
    </row>
    <row r="123" spans="1:7" s="43" customFormat="1" ht="26.25" customHeight="1">
      <c r="A123" s="258" t="s">
        <v>233</v>
      </c>
      <c r="B123" s="14" t="s">
        <v>547</v>
      </c>
      <c r="C123" s="14" t="s">
        <v>1173</v>
      </c>
      <c r="D123" s="10"/>
      <c r="E123" s="10"/>
      <c r="F123" s="10">
        <v>0.04</v>
      </c>
      <c r="G123" s="268"/>
    </row>
    <row r="124" spans="1:7" s="43" customFormat="1" ht="26.25" customHeight="1">
      <c r="A124" s="258" t="s">
        <v>234</v>
      </c>
      <c r="B124" s="14" t="s">
        <v>547</v>
      </c>
      <c r="C124" s="14" t="s">
        <v>1173</v>
      </c>
      <c r="D124" s="10"/>
      <c r="E124" s="10"/>
      <c r="F124" s="10">
        <v>0.06</v>
      </c>
      <c r="G124" s="268"/>
    </row>
    <row r="125" spans="1:7" s="43" customFormat="1" ht="26.25" customHeight="1">
      <c r="A125" s="258" t="s">
        <v>235</v>
      </c>
      <c r="B125" s="14" t="s">
        <v>545</v>
      </c>
      <c r="C125" s="14" t="s">
        <v>1173</v>
      </c>
      <c r="D125" s="10"/>
      <c r="E125" s="10"/>
      <c r="F125" s="10">
        <v>0.06</v>
      </c>
      <c r="G125" s="268"/>
    </row>
    <row r="126" spans="1:7" s="43" customFormat="1" ht="26.25" customHeight="1">
      <c r="A126" s="258" t="s">
        <v>236</v>
      </c>
      <c r="B126" s="14" t="s">
        <v>545</v>
      </c>
      <c r="C126" s="14" t="s">
        <v>1173</v>
      </c>
      <c r="D126" s="10"/>
      <c r="E126" s="10"/>
      <c r="F126" s="10">
        <v>0.14</v>
      </c>
      <c r="G126" s="268"/>
    </row>
    <row r="127" spans="1:7" s="44" customFormat="1" ht="26.25" customHeight="1">
      <c r="A127" s="258" t="s">
        <v>595</v>
      </c>
      <c r="B127" s="14" t="s">
        <v>545</v>
      </c>
      <c r="C127" s="14" t="s">
        <v>1175</v>
      </c>
      <c r="D127" s="10"/>
      <c r="E127" s="10"/>
      <c r="F127" s="10">
        <v>0.36</v>
      </c>
      <c r="G127" s="268"/>
    </row>
    <row r="128" spans="1:7" s="43" customFormat="1" ht="26.25" customHeight="1">
      <c r="A128" s="258" t="s">
        <v>1236</v>
      </c>
      <c r="B128" s="14" t="s">
        <v>595</v>
      </c>
      <c r="C128" s="14" t="s">
        <v>545</v>
      </c>
      <c r="D128" s="10"/>
      <c r="E128" s="10"/>
      <c r="F128" s="10">
        <v>0.5</v>
      </c>
      <c r="G128" s="268"/>
    </row>
    <row r="129" spans="1:7" s="43" customFormat="1" ht="26.25" customHeight="1">
      <c r="A129" s="258" t="s">
        <v>237</v>
      </c>
      <c r="B129" s="14" t="s">
        <v>1236</v>
      </c>
      <c r="C129" s="14" t="s">
        <v>1173</v>
      </c>
      <c r="D129" s="10"/>
      <c r="E129" s="10"/>
      <c r="F129" s="10">
        <v>0.14</v>
      </c>
      <c r="G129" s="268"/>
    </row>
    <row r="130" spans="1:7" s="43" customFormat="1" ht="26.25" customHeight="1">
      <c r="A130" s="258" t="s">
        <v>238</v>
      </c>
      <c r="B130" s="14" t="s">
        <v>545</v>
      </c>
      <c r="C130" s="14" t="s">
        <v>463</v>
      </c>
      <c r="D130" s="10"/>
      <c r="E130" s="10"/>
      <c r="F130" s="10">
        <v>0.22</v>
      </c>
      <c r="G130" s="268"/>
    </row>
    <row r="131" spans="1:7" s="44" customFormat="1" ht="26.25" customHeight="1">
      <c r="A131" s="258" t="s">
        <v>463</v>
      </c>
      <c r="B131" s="14" t="s">
        <v>1236</v>
      </c>
      <c r="C131" s="14" t="s">
        <v>564</v>
      </c>
      <c r="D131" s="10"/>
      <c r="E131" s="10"/>
      <c r="F131" s="10">
        <v>0.52</v>
      </c>
      <c r="G131" s="268"/>
    </row>
    <row r="132" spans="1:7" s="43" customFormat="1" ht="26.25" customHeight="1">
      <c r="A132" s="258" t="s">
        <v>207</v>
      </c>
      <c r="B132" s="14" t="s">
        <v>564</v>
      </c>
      <c r="C132" s="14" t="s">
        <v>545</v>
      </c>
      <c r="D132" s="10"/>
      <c r="E132" s="10"/>
      <c r="F132" s="10">
        <v>0.58</v>
      </c>
      <c r="G132" s="268"/>
    </row>
    <row r="133" spans="1:7" s="43" customFormat="1" ht="26.25" customHeight="1">
      <c r="A133" s="258" t="s">
        <v>615</v>
      </c>
      <c r="B133" s="14" t="s">
        <v>207</v>
      </c>
      <c r="C133" s="14" t="s">
        <v>1235</v>
      </c>
      <c r="D133" s="10"/>
      <c r="E133" s="10"/>
      <c r="F133" s="10">
        <v>0.44</v>
      </c>
      <c r="G133" s="268"/>
    </row>
    <row r="134" spans="1:7" s="43" customFormat="1" ht="26.25" customHeight="1">
      <c r="A134" s="258" t="s">
        <v>239</v>
      </c>
      <c r="B134" s="14" t="s">
        <v>615</v>
      </c>
      <c r="C134" s="14" t="s">
        <v>1173</v>
      </c>
      <c r="D134" s="10"/>
      <c r="E134" s="10"/>
      <c r="F134" s="10">
        <v>0.12</v>
      </c>
      <c r="G134" s="268"/>
    </row>
    <row r="135" spans="1:7" s="43" customFormat="1" ht="26.25" customHeight="1">
      <c r="A135" s="258" t="s">
        <v>1235</v>
      </c>
      <c r="B135" s="14" t="s">
        <v>1203</v>
      </c>
      <c r="C135" s="14" t="s">
        <v>533</v>
      </c>
      <c r="D135" s="10"/>
      <c r="E135" s="10"/>
      <c r="F135" s="10">
        <v>0.28</v>
      </c>
      <c r="G135" s="268"/>
    </row>
    <row r="136" spans="1:7" s="43" customFormat="1" ht="26.25" customHeight="1">
      <c r="A136" s="258" t="s">
        <v>533</v>
      </c>
      <c r="B136" s="14" t="s">
        <v>811</v>
      </c>
      <c r="C136" s="14" t="s">
        <v>240</v>
      </c>
      <c r="D136" s="10"/>
      <c r="E136" s="10"/>
      <c r="F136" s="10">
        <v>0.32</v>
      </c>
      <c r="G136" s="268"/>
    </row>
    <row r="137" spans="1:7" s="43" customFormat="1" ht="26.25" customHeight="1">
      <c r="A137" s="258" t="s">
        <v>240</v>
      </c>
      <c r="B137" s="14" t="s">
        <v>534</v>
      </c>
      <c r="C137" s="14" t="s">
        <v>233</v>
      </c>
      <c r="D137" s="10"/>
      <c r="E137" s="10"/>
      <c r="F137" s="10">
        <v>0.2</v>
      </c>
      <c r="G137" s="268"/>
    </row>
    <row r="138" spans="1:7" s="43" customFormat="1" ht="26.25" customHeight="1">
      <c r="A138" s="258" t="s">
        <v>207</v>
      </c>
      <c r="B138" s="14" t="s">
        <v>233</v>
      </c>
      <c r="C138" s="14" t="s">
        <v>532</v>
      </c>
      <c r="D138" s="10"/>
      <c r="E138" s="10"/>
      <c r="F138" s="10">
        <v>0.12</v>
      </c>
      <c r="G138" s="268"/>
    </row>
    <row r="139" spans="1:7" s="43" customFormat="1" ht="26.25" customHeight="1">
      <c r="A139" s="258" t="s">
        <v>233</v>
      </c>
      <c r="B139" s="14" t="s">
        <v>207</v>
      </c>
      <c r="C139" s="14" t="s">
        <v>811</v>
      </c>
      <c r="D139" s="10"/>
      <c r="E139" s="10"/>
      <c r="F139" s="10">
        <v>0.32</v>
      </c>
      <c r="G139" s="268"/>
    </row>
    <row r="140" spans="1:7" s="45" customFormat="1" ht="26.25" customHeight="1">
      <c r="A140" s="258" t="s">
        <v>811</v>
      </c>
      <c r="B140" s="14" t="s">
        <v>233</v>
      </c>
      <c r="C140" s="14" t="s">
        <v>533</v>
      </c>
      <c r="D140" s="10"/>
      <c r="E140" s="10"/>
      <c r="F140" s="10">
        <v>0.26</v>
      </c>
      <c r="G140" s="268"/>
    </row>
    <row r="141" spans="1:7" s="43" customFormat="1" ht="26.25" customHeight="1">
      <c r="A141" s="258" t="s">
        <v>235</v>
      </c>
      <c r="B141" s="14" t="s">
        <v>240</v>
      </c>
      <c r="C141" s="14" t="s">
        <v>545</v>
      </c>
      <c r="D141" s="10"/>
      <c r="E141" s="10"/>
      <c r="F141" s="10">
        <v>0.12</v>
      </c>
      <c r="G141" s="268"/>
    </row>
    <row r="142" spans="1:14" s="43" customFormat="1" ht="26.25" customHeight="1">
      <c r="A142" s="258" t="s">
        <v>427</v>
      </c>
      <c r="B142" s="14" t="s">
        <v>1203</v>
      </c>
      <c r="C142" s="14" t="s">
        <v>1173</v>
      </c>
      <c r="D142" s="10"/>
      <c r="E142" s="10"/>
      <c r="F142" s="10">
        <v>0.3</v>
      </c>
      <c r="G142" s="268"/>
      <c r="N142" s="43">
        <v>0.25</v>
      </c>
    </row>
    <row r="143" spans="1:7" s="43" customFormat="1" ht="26.25" customHeight="1">
      <c r="A143" s="339" t="s">
        <v>1235</v>
      </c>
      <c r="B143" s="33" t="s">
        <v>1607</v>
      </c>
      <c r="C143" s="33" t="s">
        <v>1197</v>
      </c>
      <c r="D143" s="40"/>
      <c r="E143" s="40">
        <v>0.128</v>
      </c>
      <c r="F143" s="40">
        <v>0.1</v>
      </c>
      <c r="G143" s="268"/>
    </row>
    <row r="144" spans="1:7" s="43" customFormat="1" ht="26.25" customHeight="1">
      <c r="A144" s="339" t="s">
        <v>1203</v>
      </c>
      <c r="B144" s="33" t="s">
        <v>1235</v>
      </c>
      <c r="C144" s="33" t="s">
        <v>1197</v>
      </c>
      <c r="D144" s="40"/>
      <c r="E144" s="40">
        <v>0.14</v>
      </c>
      <c r="F144" s="40">
        <v>0.06</v>
      </c>
      <c r="G144" s="268"/>
    </row>
    <row r="145" spans="1:7" s="43" customFormat="1" ht="26.25" customHeight="1">
      <c r="A145" s="307" t="s">
        <v>1203</v>
      </c>
      <c r="B145" s="14" t="s">
        <v>1146</v>
      </c>
      <c r="C145" s="14" t="s">
        <v>1235</v>
      </c>
      <c r="D145" s="10"/>
      <c r="E145" s="10"/>
      <c r="F145" s="40">
        <v>0.52</v>
      </c>
      <c r="G145" s="268"/>
    </row>
    <row r="146" spans="1:7" s="43" customFormat="1" ht="26.25" customHeight="1">
      <c r="A146" s="307" t="s">
        <v>532</v>
      </c>
      <c r="B146" s="14" t="s">
        <v>1203</v>
      </c>
      <c r="C146" s="14" t="s">
        <v>1193</v>
      </c>
      <c r="D146" s="10"/>
      <c r="E146" s="10"/>
      <c r="F146" s="40">
        <v>0.48</v>
      </c>
      <c r="G146" s="268"/>
    </row>
    <row r="147" spans="1:7" s="43" customFormat="1" ht="26.25" customHeight="1">
      <c r="A147" s="259" t="s">
        <v>1174</v>
      </c>
      <c r="B147" s="6"/>
      <c r="C147" s="6"/>
      <c r="D147" s="8"/>
      <c r="E147" s="173">
        <f>SUM(E143:E144)</f>
        <v>0.268</v>
      </c>
      <c r="F147" s="173">
        <f>SUM(F118:F146)</f>
        <v>9.400000000000002</v>
      </c>
      <c r="G147" s="382">
        <f>SUM(E147:F147)</f>
        <v>9.668000000000003</v>
      </c>
    </row>
    <row r="148" spans="1:7" s="43" customFormat="1" ht="11.25" customHeight="1">
      <c r="A148" s="354"/>
      <c r="B148" s="104"/>
      <c r="C148" s="104"/>
      <c r="D148" s="64"/>
      <c r="E148" s="175"/>
      <c r="F148" s="176"/>
      <c r="G148" s="383"/>
    </row>
    <row r="149" spans="1:7" s="43" customFormat="1" ht="26.25" customHeight="1" thickBot="1">
      <c r="A149" s="343" t="s">
        <v>1112</v>
      </c>
      <c r="B149" s="344"/>
      <c r="C149" s="344"/>
      <c r="D149" s="272"/>
      <c r="E149" s="384">
        <f>SUM(E12,E19,E29,E37,E49,E56,E60,E63,E74,E79,E86,E95,E107,E116,E147)</f>
        <v>0.42800000000000005</v>
      </c>
      <c r="F149" s="384">
        <f>SUM(F12,F19,F29,F37,F49,F56,F60,F63,F74,F79,F86,F95,F107,F116,F147)</f>
        <v>32.394000000000005</v>
      </c>
      <c r="G149" s="385">
        <f>SUM(E149,F149)</f>
        <v>32.822</v>
      </c>
    </row>
    <row r="150" spans="1:7" s="44" customFormat="1" ht="26.25" customHeight="1">
      <c r="A150" s="100"/>
      <c r="B150" s="100"/>
      <c r="C150" s="100"/>
      <c r="D150" s="89"/>
      <c r="E150" s="89"/>
      <c r="F150" s="86"/>
      <c r="G150" s="89"/>
    </row>
    <row r="151" spans="1:7" s="43" customFormat="1" ht="26.25" customHeight="1">
      <c r="A151" s="100"/>
      <c r="B151" s="100"/>
      <c r="C151" s="100"/>
      <c r="D151" s="89"/>
      <c r="E151" s="89"/>
      <c r="F151" s="89"/>
      <c r="G151" s="89"/>
    </row>
    <row r="152" spans="1:7" s="43" customFormat="1" ht="26.25" customHeight="1">
      <c r="A152" s="100"/>
      <c r="B152" s="100"/>
      <c r="C152" s="100"/>
      <c r="D152" s="89"/>
      <c r="E152" s="89"/>
      <c r="F152" s="89"/>
      <c r="G152" s="89"/>
    </row>
    <row r="153" spans="1:7" s="43" customFormat="1" ht="26.25" customHeight="1">
      <c r="A153" s="100"/>
      <c r="B153" s="100"/>
      <c r="C153" s="100"/>
      <c r="D153" s="89"/>
      <c r="E153" s="89"/>
      <c r="F153" s="89"/>
      <c r="G153" s="89"/>
    </row>
    <row r="154" spans="1:7" s="43" customFormat="1" ht="26.25" customHeight="1">
      <c r="A154" s="100"/>
      <c r="B154" s="100"/>
      <c r="C154" s="100"/>
      <c r="D154" s="89"/>
      <c r="E154" s="89"/>
      <c r="F154" s="89"/>
      <c r="G154" s="89"/>
    </row>
    <row r="155" spans="1:7" s="43" customFormat="1" ht="26.25" customHeight="1">
      <c r="A155" s="100"/>
      <c r="B155" s="100"/>
      <c r="C155" s="100"/>
      <c r="D155" s="89"/>
      <c r="E155" s="89"/>
      <c r="F155" s="89"/>
      <c r="G155" s="89"/>
    </row>
    <row r="156" spans="1:7" s="43" customFormat="1" ht="26.25" customHeight="1">
      <c r="A156" s="100"/>
      <c r="B156" s="100"/>
      <c r="C156" s="100"/>
      <c r="D156" s="89"/>
      <c r="E156" s="89"/>
      <c r="F156" s="89"/>
      <c r="G156" s="89"/>
    </row>
    <row r="157" spans="1:7" s="44" customFormat="1" ht="26.25" customHeight="1">
      <c r="A157" s="100"/>
      <c r="B157" s="100"/>
      <c r="C157" s="100"/>
      <c r="D157" s="89"/>
      <c r="E157" s="89"/>
      <c r="F157" s="89"/>
      <c r="G157" s="89"/>
    </row>
    <row r="158" spans="1:7" s="43" customFormat="1" ht="26.25" customHeight="1">
      <c r="A158" s="100"/>
      <c r="B158" s="100"/>
      <c r="C158" s="100"/>
      <c r="D158" s="89"/>
      <c r="E158" s="89"/>
      <c r="F158" s="89"/>
      <c r="G158" s="89"/>
    </row>
    <row r="159" spans="1:7" s="43" customFormat="1" ht="26.25" customHeight="1">
      <c r="A159" s="111"/>
      <c r="B159" s="111"/>
      <c r="C159" s="111"/>
      <c r="D159" s="86"/>
      <c r="E159" s="86"/>
      <c r="F159" s="86"/>
      <c r="G159" s="86"/>
    </row>
    <row r="160" spans="1:7" s="43" customFormat="1" ht="26.25" customHeight="1">
      <c r="A160" s="98"/>
      <c r="B160" s="88"/>
      <c r="C160" s="88"/>
      <c r="D160" s="94"/>
      <c r="E160" s="94"/>
      <c r="F160" s="94"/>
      <c r="G160" s="94"/>
    </row>
    <row r="161" spans="1:7" s="44" customFormat="1" ht="26.25" customHeight="1">
      <c r="A161" s="100"/>
      <c r="B161" s="100"/>
      <c r="C161" s="100"/>
      <c r="D161" s="89"/>
      <c r="E161" s="89"/>
      <c r="F161" s="89"/>
      <c r="G161" s="89"/>
    </row>
    <row r="162" spans="1:7" s="45" customFormat="1" ht="26.25" customHeight="1">
      <c r="A162" s="100"/>
      <c r="B162" s="100"/>
      <c r="C162" s="100"/>
      <c r="D162" s="89"/>
      <c r="E162" s="89"/>
      <c r="F162" s="89"/>
      <c r="G162" s="89"/>
    </row>
    <row r="163" spans="1:7" s="43" customFormat="1" ht="26.25" customHeight="1">
      <c r="A163" s="100"/>
      <c r="B163" s="100"/>
      <c r="C163" s="100"/>
      <c r="D163" s="89"/>
      <c r="E163" s="89"/>
      <c r="F163" s="89"/>
      <c r="G163" s="89"/>
    </row>
    <row r="164" spans="1:7" s="44" customFormat="1" ht="26.25" customHeight="1">
      <c r="A164" s="100"/>
      <c r="B164" s="100"/>
      <c r="C164" s="100"/>
      <c r="D164" s="89"/>
      <c r="E164" s="89"/>
      <c r="F164" s="89"/>
      <c r="G164" s="89"/>
    </row>
    <row r="165" spans="1:7" s="45" customFormat="1" ht="26.25" customHeight="1">
      <c r="A165" s="100"/>
      <c r="B165" s="100"/>
      <c r="C165" s="100"/>
      <c r="D165" s="89"/>
      <c r="E165" s="89"/>
      <c r="F165" s="89"/>
      <c r="G165" s="89"/>
    </row>
    <row r="166" spans="1:7" s="43" customFormat="1" ht="26.25" customHeight="1">
      <c r="A166" s="100"/>
      <c r="B166" s="100"/>
      <c r="C166" s="100"/>
      <c r="D166" s="89"/>
      <c r="E166" s="89"/>
      <c r="F166" s="89"/>
      <c r="G166" s="89"/>
    </row>
    <row r="167" spans="1:7" s="43" customFormat="1" ht="26.25" customHeight="1">
      <c r="A167" s="100"/>
      <c r="B167" s="100"/>
      <c r="C167" s="100"/>
      <c r="D167" s="89"/>
      <c r="E167" s="89"/>
      <c r="F167" s="89"/>
      <c r="G167" s="89"/>
    </row>
    <row r="168" spans="1:7" s="44" customFormat="1" ht="26.25" customHeight="1">
      <c r="A168" s="100"/>
      <c r="B168" s="100"/>
      <c r="C168" s="100"/>
      <c r="D168" s="89"/>
      <c r="E168" s="89"/>
      <c r="F168" s="89"/>
      <c r="G168" s="89"/>
    </row>
    <row r="169" spans="1:7" s="43" customFormat="1" ht="26.25" customHeight="1">
      <c r="A169" s="100"/>
      <c r="B169" s="100"/>
      <c r="C169" s="100"/>
      <c r="D169" s="89"/>
      <c r="E169" s="89"/>
      <c r="F169" s="89"/>
      <c r="G169" s="89"/>
    </row>
    <row r="170" spans="1:7" s="43" customFormat="1" ht="26.25" customHeight="1">
      <c r="A170" s="100"/>
      <c r="B170" s="100"/>
      <c r="C170" s="100"/>
      <c r="D170" s="89"/>
      <c r="E170" s="89"/>
      <c r="F170" s="89"/>
      <c r="G170" s="89"/>
    </row>
    <row r="171" spans="1:7" s="43" customFormat="1" ht="26.25" customHeight="1">
      <c r="A171" s="111"/>
      <c r="B171" s="111"/>
      <c r="C171" s="111"/>
      <c r="D171" s="86"/>
      <c r="E171" s="86"/>
      <c r="F171" s="86"/>
      <c r="G171" s="86"/>
    </row>
    <row r="172" spans="1:7" s="43" customFormat="1" ht="26.25" customHeight="1">
      <c r="A172" s="98"/>
      <c r="B172" s="88"/>
      <c r="C172" s="88"/>
      <c r="D172" s="94"/>
      <c r="E172" s="94"/>
      <c r="F172" s="94"/>
      <c r="G172" s="94"/>
    </row>
    <row r="173" spans="1:7" s="43" customFormat="1" ht="26.25" customHeight="1">
      <c r="A173" s="100"/>
      <c r="B173" s="100"/>
      <c r="C173" s="100"/>
      <c r="D173" s="89"/>
      <c r="E173" s="89"/>
      <c r="F173" s="89"/>
      <c r="G173" s="89"/>
    </row>
    <row r="174" spans="1:7" s="43" customFormat="1" ht="26.25" customHeight="1">
      <c r="A174" s="100"/>
      <c r="B174" s="96"/>
      <c r="C174" s="96"/>
      <c r="D174" s="89"/>
      <c r="E174" s="89"/>
      <c r="F174" s="89"/>
      <c r="G174" s="89"/>
    </row>
    <row r="175" spans="1:7" s="43" customFormat="1" ht="26.25" customHeight="1">
      <c r="A175" s="100"/>
      <c r="B175" s="96"/>
      <c r="C175" s="96"/>
      <c r="D175" s="89"/>
      <c r="E175" s="89"/>
      <c r="F175" s="89"/>
      <c r="G175" s="89"/>
    </row>
    <row r="176" spans="1:7" s="43" customFormat="1" ht="26.25" customHeight="1">
      <c r="A176" s="100"/>
      <c r="B176" s="100"/>
      <c r="C176" s="100"/>
      <c r="D176" s="89"/>
      <c r="E176" s="89"/>
      <c r="F176" s="89"/>
      <c r="G176" s="89"/>
    </row>
    <row r="177" spans="1:7" s="43" customFormat="1" ht="26.25" customHeight="1">
      <c r="A177" s="100"/>
      <c r="B177" s="100"/>
      <c r="C177" s="100"/>
      <c r="D177" s="89"/>
      <c r="E177" s="89"/>
      <c r="F177" s="89"/>
      <c r="G177" s="89"/>
    </row>
    <row r="178" spans="1:7" s="43" customFormat="1" ht="26.25" customHeight="1">
      <c r="A178" s="100"/>
      <c r="B178" s="100"/>
      <c r="C178" s="100"/>
      <c r="D178" s="89"/>
      <c r="E178" s="89"/>
      <c r="F178" s="89"/>
      <c r="G178" s="112"/>
    </row>
    <row r="179" spans="1:7" s="43" customFormat="1" ht="26.25" customHeight="1">
      <c r="A179" s="100"/>
      <c r="B179" s="100"/>
      <c r="C179" s="100"/>
      <c r="D179" s="89"/>
      <c r="E179" s="89"/>
      <c r="F179" s="89"/>
      <c r="G179" s="89"/>
    </row>
    <row r="180" spans="1:7" s="43" customFormat="1" ht="26.25" customHeight="1">
      <c r="A180" s="100"/>
      <c r="B180" s="100"/>
      <c r="C180" s="100"/>
      <c r="D180" s="89"/>
      <c r="E180" s="89"/>
      <c r="F180" s="89"/>
      <c r="G180" s="89"/>
    </row>
    <row r="181" spans="1:7" s="43" customFormat="1" ht="26.25" customHeight="1">
      <c r="A181" s="100"/>
      <c r="B181" s="100"/>
      <c r="C181" s="100"/>
      <c r="D181" s="89"/>
      <c r="E181" s="89"/>
      <c r="F181" s="89"/>
      <c r="G181" s="89"/>
    </row>
    <row r="182" spans="1:7" s="43" customFormat="1" ht="26.25" customHeight="1">
      <c r="A182" s="100"/>
      <c r="B182" s="100"/>
      <c r="C182" s="100"/>
      <c r="D182" s="89"/>
      <c r="E182" s="89"/>
      <c r="F182" s="89"/>
      <c r="G182" s="89"/>
    </row>
    <row r="183" spans="1:7" s="43" customFormat="1" ht="26.25" customHeight="1">
      <c r="A183" s="100"/>
      <c r="B183" s="100"/>
      <c r="C183" s="100"/>
      <c r="D183" s="89"/>
      <c r="E183" s="89"/>
      <c r="F183" s="89"/>
      <c r="G183" s="89"/>
    </row>
    <row r="184" spans="1:7" s="44" customFormat="1" ht="26.25" customHeight="1">
      <c r="A184" s="100"/>
      <c r="B184" s="100"/>
      <c r="C184" s="100"/>
      <c r="D184" s="89"/>
      <c r="E184" s="89"/>
      <c r="F184" s="89"/>
      <c r="G184" s="89"/>
    </row>
    <row r="185" spans="1:7" s="43" customFormat="1" ht="26.25" customHeight="1">
      <c r="A185" s="100"/>
      <c r="B185" s="100"/>
      <c r="C185" s="100"/>
      <c r="D185" s="89"/>
      <c r="E185" s="89"/>
      <c r="F185" s="89"/>
      <c r="G185" s="89"/>
    </row>
    <row r="186" spans="1:7" s="43" customFormat="1" ht="26.25" customHeight="1">
      <c r="A186" s="111"/>
      <c r="B186" s="111"/>
      <c r="C186" s="111"/>
      <c r="D186" s="86"/>
      <c r="E186" s="86"/>
      <c r="F186" s="86"/>
      <c r="G186" s="86"/>
    </row>
    <row r="187" spans="1:7" s="43" customFormat="1" ht="11.25" customHeight="1">
      <c r="A187" s="111"/>
      <c r="B187" s="111"/>
      <c r="C187" s="111"/>
      <c r="D187" s="86"/>
      <c r="E187" s="86"/>
      <c r="F187" s="86"/>
      <c r="G187" s="86"/>
    </row>
    <row r="188" spans="1:7" s="43" customFormat="1" ht="26.25" customHeight="1">
      <c r="A188" s="111"/>
      <c r="B188" s="111"/>
      <c r="C188" s="111"/>
      <c r="D188" s="86"/>
      <c r="E188" s="86"/>
      <c r="F188" s="124"/>
      <c r="G188" s="125"/>
    </row>
    <row r="189" spans="1:7" s="43" customFormat="1" ht="26.25" customHeight="1">
      <c r="A189" s="98"/>
      <c r="B189" s="88"/>
      <c r="C189" s="88"/>
      <c r="D189" s="94"/>
      <c r="E189" s="94"/>
      <c r="F189" s="94"/>
      <c r="G189" s="94"/>
    </row>
    <row r="190" spans="1:7" s="43" customFormat="1" ht="26.25" customHeight="1">
      <c r="A190" s="100"/>
      <c r="B190" s="96"/>
      <c r="C190" s="96"/>
      <c r="D190" s="94"/>
      <c r="E190" s="94"/>
      <c r="F190" s="94"/>
      <c r="G190" s="94"/>
    </row>
    <row r="191" spans="1:7" s="43" customFormat="1" ht="26.25" customHeight="1">
      <c r="A191" s="100"/>
      <c r="B191" s="96"/>
      <c r="C191" s="96"/>
      <c r="D191" s="94"/>
      <c r="E191" s="94"/>
      <c r="F191" s="94"/>
      <c r="G191" s="94"/>
    </row>
    <row r="192" spans="1:7" s="43" customFormat="1" ht="26.25" customHeight="1">
      <c r="A192" s="100"/>
      <c r="B192" s="100"/>
      <c r="C192" s="100"/>
      <c r="D192" s="89"/>
      <c r="E192" s="89"/>
      <c r="F192" s="89"/>
      <c r="G192" s="89"/>
    </row>
    <row r="193" spans="1:7" s="43" customFormat="1" ht="26.25" customHeight="1">
      <c r="A193" s="100"/>
      <c r="B193" s="100"/>
      <c r="C193" s="100"/>
      <c r="D193" s="89"/>
      <c r="E193" s="89"/>
      <c r="F193" s="89"/>
      <c r="G193" s="89"/>
    </row>
    <row r="194" spans="1:7" s="43" customFormat="1" ht="26.25" customHeight="1">
      <c r="A194" s="100"/>
      <c r="B194" s="100"/>
      <c r="C194" s="100"/>
      <c r="D194" s="89"/>
      <c r="E194" s="89"/>
      <c r="F194" s="89"/>
      <c r="G194" s="89"/>
    </row>
    <row r="195" spans="1:7" s="44" customFormat="1" ht="26.25" customHeight="1">
      <c r="A195" s="100"/>
      <c r="B195" s="100"/>
      <c r="C195" s="100"/>
      <c r="D195" s="89"/>
      <c r="E195" s="89"/>
      <c r="F195" s="89"/>
      <c r="G195" s="89"/>
    </row>
    <row r="196" spans="1:7" s="43" customFormat="1" ht="26.25" customHeight="1">
      <c r="A196" s="100"/>
      <c r="B196" s="100"/>
      <c r="C196" s="100"/>
      <c r="D196" s="89"/>
      <c r="E196" s="89"/>
      <c r="F196" s="89"/>
      <c r="G196" s="86"/>
    </row>
    <row r="197" spans="1:7" s="43" customFormat="1" ht="26.25" customHeight="1">
      <c r="A197" s="100"/>
      <c r="B197" s="100"/>
      <c r="C197" s="100"/>
      <c r="D197" s="89"/>
      <c r="E197" s="89"/>
      <c r="F197" s="89"/>
      <c r="G197" s="89"/>
    </row>
    <row r="198" spans="1:7" s="44" customFormat="1" ht="26.25" customHeight="1">
      <c r="A198" s="111"/>
      <c r="B198" s="111"/>
      <c r="C198" s="111"/>
      <c r="D198" s="86"/>
      <c r="E198" s="86"/>
      <c r="F198" s="86"/>
      <c r="G198" s="86"/>
    </row>
    <row r="199" spans="1:7" s="43" customFormat="1" ht="26.25" customHeight="1">
      <c r="A199" s="99"/>
      <c r="B199" s="88"/>
      <c r="C199" s="88"/>
      <c r="D199" s="94"/>
      <c r="E199" s="94"/>
      <c r="F199" s="94"/>
      <c r="G199" s="94"/>
    </row>
    <row r="200" spans="1:7" s="43" customFormat="1" ht="26.25" customHeight="1">
      <c r="A200" s="100"/>
      <c r="B200" s="100"/>
      <c r="C200" s="100"/>
      <c r="D200" s="89"/>
      <c r="E200" s="89"/>
      <c r="F200" s="89"/>
      <c r="G200" s="89"/>
    </row>
    <row r="201" spans="1:7" s="43" customFormat="1" ht="26.25" customHeight="1">
      <c r="A201" s="100"/>
      <c r="B201" s="100"/>
      <c r="C201" s="100"/>
      <c r="D201" s="89"/>
      <c r="E201" s="89"/>
      <c r="F201" s="89"/>
      <c r="G201" s="89"/>
    </row>
    <row r="202" spans="1:7" s="43" customFormat="1" ht="26.25" customHeight="1">
      <c r="A202" s="100"/>
      <c r="B202" s="100"/>
      <c r="C202" s="100"/>
      <c r="D202" s="89"/>
      <c r="E202" s="89"/>
      <c r="F202" s="89"/>
      <c r="G202" s="89"/>
    </row>
    <row r="203" spans="1:7" s="43" customFormat="1" ht="26.25" customHeight="1">
      <c r="A203" s="100"/>
      <c r="B203" s="100"/>
      <c r="C203" s="100"/>
      <c r="D203" s="89"/>
      <c r="E203" s="89"/>
      <c r="F203" s="89"/>
      <c r="G203" s="89"/>
    </row>
    <row r="204" spans="1:7" s="43" customFormat="1" ht="26.25" customHeight="1">
      <c r="A204" s="100"/>
      <c r="B204" s="100"/>
      <c r="C204" s="100"/>
      <c r="D204" s="112"/>
      <c r="E204" s="112"/>
      <c r="F204" s="112"/>
      <c r="G204" s="112"/>
    </row>
    <row r="205" spans="1:7" s="43" customFormat="1" ht="26.25" customHeight="1">
      <c r="A205" s="111"/>
      <c r="B205" s="100"/>
      <c r="C205" s="100"/>
      <c r="D205" s="112"/>
      <c r="E205" s="112"/>
      <c r="F205" s="86"/>
      <c r="G205" s="112"/>
    </row>
    <row r="206" spans="1:7" s="44" customFormat="1" ht="26.25" customHeight="1">
      <c r="A206" s="98"/>
      <c r="B206" s="100"/>
      <c r="C206" s="100"/>
      <c r="D206" s="89"/>
      <c r="E206" s="89"/>
      <c r="F206" s="89"/>
      <c r="G206" s="89"/>
    </row>
    <row r="207" spans="1:7" s="43" customFormat="1" ht="26.25" customHeight="1">
      <c r="A207" s="100"/>
      <c r="B207" s="100"/>
      <c r="C207" s="100"/>
      <c r="D207" s="89"/>
      <c r="E207" s="89"/>
      <c r="F207" s="89"/>
      <c r="G207" s="89"/>
    </row>
    <row r="208" spans="1:7" s="43" customFormat="1" ht="26.25" customHeight="1">
      <c r="A208" s="100"/>
      <c r="B208" s="100"/>
      <c r="C208" s="100"/>
      <c r="D208" s="89"/>
      <c r="E208" s="89"/>
      <c r="F208" s="89"/>
      <c r="G208" s="89"/>
    </row>
    <row r="209" spans="1:7" s="43" customFormat="1" ht="11.25" customHeight="1">
      <c r="A209" s="100"/>
      <c r="B209" s="100"/>
      <c r="C209" s="100"/>
      <c r="D209" s="89"/>
      <c r="E209" s="89"/>
      <c r="F209" s="89"/>
      <c r="G209" s="89"/>
    </row>
    <row r="210" spans="1:7" s="43" customFormat="1" ht="26.25" customHeight="1">
      <c r="A210" s="100"/>
      <c r="B210" s="100"/>
      <c r="C210" s="100"/>
      <c r="D210" s="89"/>
      <c r="E210" s="89"/>
      <c r="F210" s="89"/>
      <c r="G210" s="89"/>
    </row>
    <row r="211" spans="1:7" s="43" customFormat="1" ht="26.25" customHeight="1">
      <c r="A211" s="100"/>
      <c r="B211" s="100"/>
      <c r="C211" s="100"/>
      <c r="D211" s="89"/>
      <c r="E211" s="89"/>
      <c r="F211" s="89"/>
      <c r="G211" s="89"/>
    </row>
    <row r="212" spans="1:7" s="43" customFormat="1" ht="26.25" customHeight="1">
      <c r="A212" s="100"/>
      <c r="B212" s="100"/>
      <c r="C212" s="100"/>
      <c r="D212" s="89"/>
      <c r="E212" s="89"/>
      <c r="F212" s="89"/>
      <c r="G212" s="89"/>
    </row>
    <row r="213" spans="1:7" s="43" customFormat="1" ht="26.25" customHeight="1">
      <c r="A213" s="100"/>
      <c r="B213" s="100"/>
      <c r="C213" s="100"/>
      <c r="D213" s="89"/>
      <c r="E213" s="89"/>
      <c r="F213" s="89"/>
      <c r="G213" s="89"/>
    </row>
    <row r="214" spans="1:7" s="43" customFormat="1" ht="26.25" customHeight="1">
      <c r="A214" s="100"/>
      <c r="B214" s="100"/>
      <c r="C214" s="100"/>
      <c r="D214" s="89"/>
      <c r="E214" s="89"/>
      <c r="F214" s="113"/>
      <c r="G214" s="89"/>
    </row>
    <row r="215" spans="1:7" s="43" customFormat="1" ht="26.25" customHeight="1">
      <c r="A215" s="100"/>
      <c r="B215" s="100"/>
      <c r="C215" s="100"/>
      <c r="D215" s="89"/>
      <c r="E215" s="89"/>
      <c r="F215" s="89"/>
      <c r="G215" s="89"/>
    </row>
    <row r="216" spans="1:7" s="43" customFormat="1" ht="26.25" customHeight="1">
      <c r="A216" s="111"/>
      <c r="B216" s="111"/>
      <c r="C216" s="111"/>
      <c r="D216" s="86"/>
      <c r="E216" s="86"/>
      <c r="F216" s="86"/>
      <c r="G216" s="86"/>
    </row>
    <row r="217" spans="1:7" s="43" customFormat="1" ht="26.25" customHeight="1">
      <c r="A217" s="98"/>
      <c r="B217" s="114"/>
      <c r="C217" s="114"/>
      <c r="D217" s="115"/>
      <c r="E217" s="115"/>
      <c r="F217" s="115"/>
      <c r="G217" s="115"/>
    </row>
    <row r="218" spans="1:7" s="44" customFormat="1" ht="26.25" customHeight="1">
      <c r="A218" s="100"/>
      <c r="B218" s="100"/>
      <c r="C218" s="100"/>
      <c r="D218" s="89"/>
      <c r="E218" s="89"/>
      <c r="F218" s="89"/>
      <c r="G218" s="89"/>
    </row>
    <row r="219" spans="1:7" s="43" customFormat="1" ht="26.25" customHeight="1">
      <c r="A219" s="100"/>
      <c r="B219" s="100"/>
      <c r="C219" s="100"/>
      <c r="D219" s="89"/>
      <c r="E219" s="89"/>
      <c r="F219" s="89"/>
      <c r="G219" s="89"/>
    </row>
    <row r="220" spans="1:7" s="43" customFormat="1" ht="26.25" customHeight="1">
      <c r="A220" s="100"/>
      <c r="B220" s="100"/>
      <c r="C220" s="100"/>
      <c r="D220" s="89"/>
      <c r="E220" s="89"/>
      <c r="F220" s="89"/>
      <c r="G220" s="89"/>
    </row>
    <row r="221" spans="1:7" s="43" customFormat="1" ht="26.25" customHeight="1">
      <c r="A221" s="100"/>
      <c r="B221" s="100"/>
      <c r="C221" s="100"/>
      <c r="D221" s="89"/>
      <c r="E221" s="89"/>
      <c r="F221" s="89"/>
      <c r="G221" s="89"/>
    </row>
    <row r="222" spans="1:7" s="43" customFormat="1" ht="26.25" customHeight="1">
      <c r="A222" s="100"/>
      <c r="B222" s="100"/>
      <c r="C222" s="100"/>
      <c r="D222" s="89"/>
      <c r="E222" s="89"/>
      <c r="F222" s="89"/>
      <c r="G222" s="89"/>
    </row>
    <row r="223" spans="1:7" s="43" customFormat="1" ht="26.25" customHeight="1">
      <c r="A223" s="100"/>
      <c r="B223" s="100"/>
      <c r="C223" s="100"/>
      <c r="D223" s="89"/>
      <c r="E223" s="89"/>
      <c r="F223" s="89"/>
      <c r="G223" s="89"/>
    </row>
    <row r="224" spans="1:7" s="43" customFormat="1" ht="26.25" customHeight="1">
      <c r="A224" s="111"/>
      <c r="B224" s="100"/>
      <c r="C224" s="100"/>
      <c r="D224" s="89"/>
      <c r="E224" s="89"/>
      <c r="F224" s="89"/>
      <c r="G224" s="89"/>
    </row>
    <row r="225" spans="1:7" s="43" customFormat="1" ht="26.25" customHeight="1">
      <c r="A225" s="98"/>
      <c r="B225" s="116"/>
      <c r="C225" s="100"/>
      <c r="D225" s="89"/>
      <c r="E225" s="89"/>
      <c r="F225" s="89"/>
      <c r="G225" s="89"/>
    </row>
    <row r="226" spans="1:7" s="44" customFormat="1" ht="26.25" customHeight="1">
      <c r="A226" s="100"/>
      <c r="B226" s="100"/>
      <c r="C226" s="100"/>
      <c r="D226" s="89"/>
      <c r="E226" s="89"/>
      <c r="F226" s="89"/>
      <c r="G226" s="89"/>
    </row>
    <row r="227" spans="1:7" s="43" customFormat="1" ht="26.25" customHeight="1">
      <c r="A227" s="100"/>
      <c r="B227" s="100"/>
      <c r="C227" s="100"/>
      <c r="D227" s="89"/>
      <c r="E227" s="89"/>
      <c r="F227" s="89"/>
      <c r="G227" s="89"/>
    </row>
    <row r="228" spans="1:7" s="43" customFormat="1" ht="26.25" customHeight="1">
      <c r="A228" s="98"/>
      <c r="B228" s="100"/>
      <c r="C228" s="100"/>
      <c r="D228" s="89"/>
      <c r="E228" s="89"/>
      <c r="F228" s="89"/>
      <c r="G228" s="89"/>
    </row>
    <row r="229" spans="1:7" s="43" customFormat="1" ht="26.25" customHeight="1">
      <c r="A229" s="100"/>
      <c r="B229" s="100"/>
      <c r="C229" s="100"/>
      <c r="D229" s="89"/>
      <c r="E229" s="89"/>
      <c r="F229" s="89"/>
      <c r="G229" s="89"/>
    </row>
    <row r="230" spans="1:7" s="43" customFormat="1" ht="26.25" customHeight="1">
      <c r="A230" s="100"/>
      <c r="B230" s="100"/>
      <c r="C230" s="100"/>
      <c r="D230" s="89"/>
      <c r="E230" s="89"/>
      <c r="F230" s="89"/>
      <c r="G230" s="89"/>
    </row>
    <row r="231" spans="1:7" s="43" customFormat="1" ht="26.25" customHeight="1">
      <c r="A231" s="100"/>
      <c r="B231" s="100"/>
      <c r="C231" s="100"/>
      <c r="D231" s="89"/>
      <c r="E231" s="89"/>
      <c r="F231" s="89"/>
      <c r="G231" s="89"/>
    </row>
    <row r="232" spans="1:7" s="44" customFormat="1" ht="26.25" customHeight="1">
      <c r="A232" s="100"/>
      <c r="B232" s="100"/>
      <c r="C232" s="100"/>
      <c r="D232" s="89"/>
      <c r="E232" s="89"/>
      <c r="F232" s="89"/>
      <c r="G232" s="89"/>
    </row>
    <row r="233" spans="1:7" s="44" customFormat="1" ht="26.25" customHeight="1">
      <c r="A233" s="100"/>
      <c r="B233" s="100"/>
      <c r="C233" s="100"/>
      <c r="D233" s="89"/>
      <c r="E233" s="89"/>
      <c r="F233" s="89"/>
      <c r="G233" s="89"/>
    </row>
    <row r="234" spans="1:7" s="43" customFormat="1" ht="26.25" customHeight="1">
      <c r="A234" s="100"/>
      <c r="B234" s="100"/>
      <c r="C234" s="100"/>
      <c r="D234" s="89"/>
      <c r="E234" s="89"/>
      <c r="F234" s="89"/>
      <c r="G234" s="89"/>
    </row>
    <row r="235" spans="1:7" s="43" customFormat="1" ht="26.25" customHeight="1">
      <c r="A235" s="100"/>
      <c r="B235" s="100"/>
      <c r="C235" s="100"/>
      <c r="D235" s="89"/>
      <c r="E235" s="89"/>
      <c r="F235" s="89"/>
      <c r="G235" s="89"/>
    </row>
    <row r="236" spans="1:7" s="43" customFormat="1" ht="26.25" customHeight="1">
      <c r="A236" s="100"/>
      <c r="B236" s="100"/>
      <c r="C236" s="100"/>
      <c r="D236" s="89"/>
      <c r="E236" s="89"/>
      <c r="F236" s="89"/>
      <c r="G236" s="89"/>
    </row>
    <row r="237" spans="1:7" s="43" customFormat="1" ht="26.25" customHeight="1">
      <c r="A237" s="100"/>
      <c r="B237" s="100"/>
      <c r="C237" s="100"/>
      <c r="D237" s="89"/>
      <c r="E237" s="89"/>
      <c r="F237" s="89"/>
      <c r="G237" s="89"/>
    </row>
    <row r="238" spans="1:7" s="43" customFormat="1" ht="26.25" customHeight="1">
      <c r="A238" s="117"/>
      <c r="B238" s="117"/>
      <c r="C238" s="117"/>
      <c r="D238" s="86"/>
      <c r="E238" s="86"/>
      <c r="F238" s="86"/>
      <c r="G238" s="86"/>
    </row>
    <row r="239" spans="1:7" s="43" customFormat="1" ht="26.25" customHeight="1">
      <c r="A239" s="98"/>
      <c r="B239" s="100"/>
      <c r="C239" s="100"/>
      <c r="D239" s="89"/>
      <c r="E239" s="89"/>
      <c r="F239" s="89"/>
      <c r="G239" s="89"/>
    </row>
    <row r="240" spans="1:7" s="44" customFormat="1" ht="26.25" customHeight="1">
      <c r="A240" s="100"/>
      <c r="B240" s="100"/>
      <c r="C240" s="100"/>
      <c r="D240" s="89"/>
      <c r="E240" s="89"/>
      <c r="F240" s="89"/>
      <c r="G240" s="89"/>
    </row>
    <row r="241" spans="1:7" s="43" customFormat="1" ht="26.25" customHeight="1">
      <c r="A241" s="100"/>
      <c r="B241" s="100"/>
      <c r="C241" s="100"/>
      <c r="D241" s="89"/>
      <c r="E241" s="89"/>
      <c r="F241" s="89"/>
      <c r="G241" s="89"/>
    </row>
    <row r="242" spans="1:7" s="43" customFormat="1" ht="26.25" customHeight="1">
      <c r="A242" s="100"/>
      <c r="B242" s="100"/>
      <c r="C242" s="100"/>
      <c r="D242" s="89"/>
      <c r="E242" s="89"/>
      <c r="F242" s="89"/>
      <c r="G242" s="89"/>
    </row>
    <row r="243" spans="1:7" s="43" customFormat="1" ht="26.25" customHeight="1">
      <c r="A243" s="100"/>
      <c r="B243" s="100"/>
      <c r="C243" s="100"/>
      <c r="D243" s="89"/>
      <c r="E243" s="89"/>
      <c r="F243" s="89"/>
      <c r="G243" s="89"/>
    </row>
    <row r="244" spans="1:7" s="43" customFormat="1" ht="26.25" customHeight="1">
      <c r="A244" s="100"/>
      <c r="B244" s="100"/>
      <c r="C244" s="100"/>
      <c r="D244" s="89"/>
      <c r="E244" s="89"/>
      <c r="F244" s="89"/>
      <c r="G244" s="89"/>
    </row>
    <row r="245" spans="1:7" s="43" customFormat="1" ht="26.25" customHeight="1">
      <c r="A245" s="111"/>
      <c r="B245" s="111"/>
      <c r="C245" s="111"/>
      <c r="D245" s="86"/>
      <c r="E245" s="86"/>
      <c r="F245" s="86"/>
      <c r="G245" s="86"/>
    </row>
    <row r="246" spans="1:7" s="43" customFormat="1" ht="26.25" customHeight="1">
      <c r="A246" s="98"/>
      <c r="B246" s="98"/>
      <c r="C246" s="98"/>
      <c r="D246" s="119"/>
      <c r="E246" s="119"/>
      <c r="F246" s="119"/>
      <c r="G246" s="119"/>
    </row>
    <row r="247" spans="1:7" s="43" customFormat="1" ht="26.25" customHeight="1">
      <c r="A247" s="100"/>
      <c r="B247" s="100"/>
      <c r="C247" s="100"/>
      <c r="D247" s="89"/>
      <c r="E247" s="89"/>
      <c r="F247" s="89"/>
      <c r="G247" s="89"/>
    </row>
    <row r="248" spans="1:7" s="43" customFormat="1" ht="26.25" customHeight="1">
      <c r="A248" s="111"/>
      <c r="B248" s="111"/>
      <c r="C248" s="111"/>
      <c r="D248" s="86"/>
      <c r="E248" s="86"/>
      <c r="F248" s="86"/>
      <c r="G248" s="86"/>
    </row>
    <row r="249" spans="1:7" s="43" customFormat="1" ht="26.25" customHeight="1">
      <c r="A249" s="98"/>
      <c r="B249" s="120"/>
      <c r="C249" s="120"/>
      <c r="D249" s="121"/>
      <c r="E249" s="121"/>
      <c r="F249" s="121"/>
      <c r="G249" s="121"/>
    </row>
    <row r="250" spans="1:7" s="43" customFormat="1" ht="26.25" customHeight="1">
      <c r="A250" s="100"/>
      <c r="B250" s="100"/>
      <c r="C250" s="100"/>
      <c r="D250" s="89"/>
      <c r="E250" s="89"/>
      <c r="F250" s="89"/>
      <c r="G250" s="89"/>
    </row>
    <row r="251" spans="1:7" s="44" customFormat="1" ht="26.25" customHeight="1">
      <c r="A251" s="100"/>
      <c r="B251" s="100"/>
      <c r="C251" s="100"/>
      <c r="D251" s="89"/>
      <c r="E251" s="89"/>
      <c r="F251" s="89"/>
      <c r="G251" s="89"/>
    </row>
    <row r="252" spans="1:7" s="43" customFormat="1" ht="26.25" customHeight="1">
      <c r="A252" s="111"/>
      <c r="B252" s="100"/>
      <c r="C252" s="100"/>
      <c r="D252" s="89"/>
      <c r="E252" s="89"/>
      <c r="F252" s="89"/>
      <c r="G252" s="89"/>
    </row>
    <row r="253" spans="1:7" s="43" customFormat="1" ht="26.25" customHeight="1">
      <c r="A253" s="122"/>
      <c r="B253" s="100"/>
      <c r="C253" s="100"/>
      <c r="D253" s="89"/>
      <c r="E253" s="89"/>
      <c r="F253" s="89"/>
      <c r="G253" s="89"/>
    </row>
    <row r="254" spans="1:7" s="43" customFormat="1" ht="26.25" customHeight="1">
      <c r="A254" s="100"/>
      <c r="B254" s="91"/>
      <c r="C254" s="100"/>
      <c r="D254" s="89"/>
      <c r="E254" s="89"/>
      <c r="F254" s="89"/>
      <c r="G254" s="89"/>
    </row>
    <row r="255" spans="1:7" s="43" customFormat="1" ht="26.25" customHeight="1">
      <c r="A255" s="100"/>
      <c r="B255" s="100"/>
      <c r="C255" s="100"/>
      <c r="D255" s="89"/>
      <c r="E255" s="89"/>
      <c r="F255" s="89"/>
      <c r="G255" s="89"/>
    </row>
    <row r="256" spans="1:7" s="43" customFormat="1" ht="26.25" customHeight="1">
      <c r="A256" s="98"/>
      <c r="B256" s="100"/>
      <c r="C256" s="100"/>
      <c r="D256" s="89"/>
      <c r="E256" s="89"/>
      <c r="F256" s="89"/>
      <c r="G256" s="89"/>
    </row>
    <row r="257" spans="1:7" s="43" customFormat="1" ht="26.25" customHeight="1">
      <c r="A257" s="100"/>
      <c r="B257" s="100"/>
      <c r="C257" s="100"/>
      <c r="D257" s="89"/>
      <c r="E257" s="89"/>
      <c r="F257" s="89"/>
      <c r="G257" s="89"/>
    </row>
    <row r="258" spans="1:7" s="44" customFormat="1" ht="26.25" customHeight="1">
      <c r="A258" s="100"/>
      <c r="B258" s="100"/>
      <c r="C258" s="100"/>
      <c r="D258" s="89"/>
      <c r="E258" s="89"/>
      <c r="F258" s="89"/>
      <c r="G258" s="89"/>
    </row>
    <row r="259" spans="1:7" s="44" customFormat="1" ht="11.25" customHeight="1">
      <c r="A259" s="100"/>
      <c r="B259" s="100"/>
      <c r="C259" s="100"/>
      <c r="D259" s="89"/>
      <c r="E259" s="89"/>
      <c r="F259" s="89"/>
      <c r="G259" s="89"/>
    </row>
    <row r="260" spans="1:7" s="44" customFormat="1" ht="26.25" customHeight="1">
      <c r="A260" s="100"/>
      <c r="B260" s="100"/>
      <c r="C260" s="100"/>
      <c r="D260" s="89"/>
      <c r="E260" s="89"/>
      <c r="F260" s="89"/>
      <c r="G260" s="89"/>
    </row>
    <row r="261" spans="1:7" ht="23.25">
      <c r="A261" s="98"/>
      <c r="B261" s="116"/>
      <c r="C261" s="100"/>
      <c r="D261" s="89"/>
      <c r="E261" s="89"/>
      <c r="F261" s="89"/>
      <c r="G261" s="89"/>
    </row>
    <row r="262" spans="1:7" ht="23.25">
      <c r="A262" s="100"/>
      <c r="B262" s="100"/>
      <c r="C262" s="100"/>
      <c r="D262" s="89"/>
      <c r="E262" s="89"/>
      <c r="F262" s="89"/>
      <c r="G262" s="89"/>
    </row>
    <row r="263" spans="1:7" ht="23.25">
      <c r="A263" s="100"/>
      <c r="B263" s="100"/>
      <c r="C263" s="100"/>
      <c r="D263" s="89"/>
      <c r="E263" s="89"/>
      <c r="F263" s="89"/>
      <c r="G263" s="89"/>
    </row>
    <row r="264" spans="1:7" ht="23.25">
      <c r="A264" s="100"/>
      <c r="B264" s="100"/>
      <c r="C264" s="100"/>
      <c r="D264" s="89"/>
      <c r="E264" s="89"/>
      <c r="F264" s="89"/>
      <c r="G264" s="89"/>
    </row>
    <row r="265" spans="1:7" ht="23.25">
      <c r="A265" s="100"/>
      <c r="B265" s="100"/>
      <c r="C265" s="100"/>
      <c r="D265" s="89"/>
      <c r="E265" s="89"/>
      <c r="F265" s="89"/>
      <c r="G265" s="89"/>
    </row>
    <row r="266" spans="1:7" ht="23.25">
      <c r="A266" s="100"/>
      <c r="B266" s="100"/>
      <c r="C266" s="100"/>
      <c r="D266" s="89"/>
      <c r="E266" s="89"/>
      <c r="F266" s="89"/>
      <c r="G266" s="89"/>
    </row>
    <row r="267" spans="1:7" ht="23.25">
      <c r="A267" s="111"/>
      <c r="B267" s="111"/>
      <c r="C267" s="111"/>
      <c r="D267" s="86"/>
      <c r="E267" s="86"/>
      <c r="F267" s="86"/>
      <c r="G267" s="86"/>
    </row>
    <row r="268" spans="1:7" ht="23.25">
      <c r="A268" s="98"/>
      <c r="B268" s="100"/>
      <c r="C268" s="100"/>
      <c r="D268" s="89"/>
      <c r="E268" s="89"/>
      <c r="F268" s="89"/>
      <c r="G268" s="89"/>
    </row>
    <row r="269" spans="1:7" ht="23.25">
      <c r="A269" s="100"/>
      <c r="B269" s="100"/>
      <c r="C269" s="100"/>
      <c r="D269" s="89"/>
      <c r="E269" s="89"/>
      <c r="F269" s="89"/>
      <c r="G269" s="89"/>
    </row>
    <row r="270" spans="1:7" ht="23.25">
      <c r="A270" s="100"/>
      <c r="B270" s="100"/>
      <c r="C270" s="100"/>
      <c r="D270" s="89"/>
      <c r="E270" s="89"/>
      <c r="F270" s="89"/>
      <c r="G270" s="89"/>
    </row>
    <row r="271" spans="1:7" ht="23.25">
      <c r="A271" s="100"/>
      <c r="B271" s="100"/>
      <c r="C271" s="100"/>
      <c r="D271" s="89"/>
      <c r="E271" s="89"/>
      <c r="F271" s="89"/>
      <c r="G271" s="89"/>
    </row>
    <row r="272" spans="1:7" ht="23.25">
      <c r="A272" s="111"/>
      <c r="B272" s="111"/>
      <c r="C272" s="111"/>
      <c r="D272" s="86"/>
      <c r="E272" s="86"/>
      <c r="F272" s="86"/>
      <c r="G272" s="86"/>
    </row>
    <row r="273" spans="1:7" ht="23.25">
      <c r="A273" s="98"/>
      <c r="B273" s="100"/>
      <c r="C273" s="100"/>
      <c r="D273" s="89"/>
      <c r="E273" s="89"/>
      <c r="F273" s="89"/>
      <c r="G273" s="89"/>
    </row>
    <row r="274" spans="1:7" ht="23.25">
      <c r="A274" s="100"/>
      <c r="B274" s="100"/>
      <c r="C274" s="100"/>
      <c r="D274" s="89"/>
      <c r="E274" s="89"/>
      <c r="F274" s="89"/>
      <c r="G274" s="89"/>
    </row>
    <row r="275" spans="1:7" ht="23.25">
      <c r="A275" s="100"/>
      <c r="B275" s="100"/>
      <c r="C275" s="100"/>
      <c r="D275" s="89"/>
      <c r="E275" s="89"/>
      <c r="F275" s="89"/>
      <c r="G275" s="89"/>
    </row>
    <row r="276" spans="1:7" ht="23.25">
      <c r="A276" s="100"/>
      <c r="B276" s="100"/>
      <c r="C276" s="100"/>
      <c r="D276" s="89"/>
      <c r="E276" s="89"/>
      <c r="F276" s="89"/>
      <c r="G276" s="89"/>
    </row>
    <row r="277" spans="1:7" ht="23.25">
      <c r="A277" s="100"/>
      <c r="B277" s="100"/>
      <c r="C277" s="96"/>
      <c r="D277" s="89"/>
      <c r="E277" s="89"/>
      <c r="F277" s="89"/>
      <c r="G277" s="89"/>
    </row>
    <row r="278" spans="1:7" ht="23.25">
      <c r="A278" s="100"/>
      <c r="B278" s="100"/>
      <c r="C278" s="96"/>
      <c r="D278" s="89"/>
      <c r="E278" s="89"/>
      <c r="F278" s="89"/>
      <c r="G278" s="89"/>
    </row>
    <row r="279" spans="1:7" ht="23.25">
      <c r="A279" s="111"/>
      <c r="B279" s="111"/>
      <c r="C279" s="111"/>
      <c r="D279" s="86"/>
      <c r="E279" s="86"/>
      <c r="F279" s="86"/>
      <c r="G279" s="86"/>
    </row>
    <row r="280" spans="1:7" ht="23.25">
      <c r="A280" s="98"/>
      <c r="B280" s="100"/>
      <c r="C280" s="100"/>
      <c r="D280" s="89"/>
      <c r="E280" s="89"/>
      <c r="F280" s="89"/>
      <c r="G280" s="89"/>
    </row>
    <row r="281" spans="1:7" ht="23.25">
      <c r="A281" s="100"/>
      <c r="B281" s="100"/>
      <c r="C281" s="100"/>
      <c r="D281" s="89"/>
      <c r="E281" s="89"/>
      <c r="F281" s="89"/>
      <c r="G281" s="89"/>
    </row>
    <row r="282" spans="1:7" ht="23.25">
      <c r="A282" s="100"/>
      <c r="B282" s="100"/>
      <c r="C282" s="100"/>
      <c r="D282" s="89"/>
      <c r="E282" s="89"/>
      <c r="F282" s="89"/>
      <c r="G282" s="89"/>
    </row>
    <row r="283" spans="1:7" ht="23.25">
      <c r="A283" s="100"/>
      <c r="B283" s="100"/>
      <c r="C283" s="100"/>
      <c r="D283" s="89"/>
      <c r="E283" s="89"/>
      <c r="F283" s="89"/>
      <c r="G283" s="89"/>
    </row>
    <row r="284" spans="1:7" ht="23.25">
      <c r="A284" s="100"/>
      <c r="B284" s="100"/>
      <c r="C284" s="100"/>
      <c r="D284" s="89"/>
      <c r="E284" s="89"/>
      <c r="F284" s="89"/>
      <c r="G284" s="89"/>
    </row>
    <row r="285" spans="1:7" ht="23.25" customHeight="1">
      <c r="A285" s="100"/>
      <c r="B285" s="100"/>
      <c r="C285" s="100"/>
      <c r="D285" s="89"/>
      <c r="E285" s="89"/>
      <c r="F285" s="89"/>
      <c r="G285" s="89"/>
    </row>
    <row r="286" spans="1:7" ht="23.25">
      <c r="A286" s="100"/>
      <c r="B286" s="100"/>
      <c r="C286" s="100"/>
      <c r="D286" s="89"/>
      <c r="E286" s="89"/>
      <c r="F286" s="89"/>
      <c r="G286" s="89"/>
    </row>
    <row r="287" spans="1:7" ht="23.25">
      <c r="A287" s="100"/>
      <c r="B287" s="100"/>
      <c r="C287" s="100"/>
      <c r="D287" s="89"/>
      <c r="E287" s="89"/>
      <c r="F287" s="89"/>
      <c r="G287" s="89"/>
    </row>
    <row r="288" spans="1:7" ht="23.25" customHeight="1">
      <c r="A288" s="100"/>
      <c r="B288" s="100"/>
      <c r="C288" s="100"/>
      <c r="D288" s="89"/>
      <c r="E288" s="89"/>
      <c r="F288" s="89"/>
      <c r="G288" s="89"/>
    </row>
    <row r="289" spans="1:7" ht="23.25">
      <c r="A289" s="111"/>
      <c r="B289" s="100"/>
      <c r="C289" s="100"/>
      <c r="D289" s="89"/>
      <c r="E289" s="89"/>
      <c r="F289" s="89"/>
      <c r="G289" s="89"/>
    </row>
    <row r="290" spans="1:7" ht="23.25">
      <c r="A290" s="98"/>
      <c r="B290" s="88"/>
      <c r="C290" s="88"/>
      <c r="D290" s="94"/>
      <c r="E290" s="94"/>
      <c r="F290" s="94"/>
      <c r="G290" s="94"/>
    </row>
    <row r="291" spans="1:7" ht="23.25">
      <c r="A291" s="100"/>
      <c r="B291" s="100"/>
      <c r="C291" s="100"/>
      <c r="D291" s="89"/>
      <c r="E291" s="89"/>
      <c r="F291" s="89"/>
      <c r="G291" s="89"/>
    </row>
    <row r="292" spans="1:7" ht="23.25">
      <c r="A292" s="100"/>
      <c r="B292" s="100"/>
      <c r="C292" s="100"/>
      <c r="D292" s="89"/>
      <c r="E292" s="89"/>
      <c r="F292" s="89"/>
      <c r="G292" s="89"/>
    </row>
    <row r="293" spans="1:7" ht="23.25" customHeight="1">
      <c r="A293" s="100"/>
      <c r="B293" s="100"/>
      <c r="C293" s="100"/>
      <c r="D293" s="89"/>
      <c r="E293" s="89"/>
      <c r="F293" s="89"/>
      <c r="G293" s="89"/>
    </row>
    <row r="294" spans="1:7" ht="23.25">
      <c r="A294" s="100"/>
      <c r="B294" s="100"/>
      <c r="C294" s="100"/>
      <c r="D294" s="89"/>
      <c r="E294" s="89"/>
      <c r="F294" s="89"/>
      <c r="G294" s="89"/>
    </row>
    <row r="295" spans="1:7" ht="23.25">
      <c r="A295" s="100"/>
      <c r="B295" s="100"/>
      <c r="C295" s="100"/>
      <c r="D295" s="89"/>
      <c r="E295" s="89"/>
      <c r="F295" s="89"/>
      <c r="G295" s="89"/>
    </row>
    <row r="296" spans="1:7" ht="23.25">
      <c r="A296" s="122"/>
      <c r="B296" s="116"/>
      <c r="C296" s="100"/>
      <c r="D296" s="89"/>
      <c r="E296" s="89"/>
      <c r="F296" s="89"/>
      <c r="G296" s="89"/>
    </row>
    <row r="297" spans="1:7" ht="23.25" customHeight="1">
      <c r="A297" s="100"/>
      <c r="B297" s="100"/>
      <c r="C297" s="100"/>
      <c r="D297" s="89"/>
      <c r="E297" s="89"/>
      <c r="F297" s="89"/>
      <c r="G297" s="89"/>
    </row>
    <row r="298" spans="1:7" ht="23.25">
      <c r="A298" s="100"/>
      <c r="B298" s="100"/>
      <c r="C298" s="100"/>
      <c r="D298" s="89"/>
      <c r="E298" s="89"/>
      <c r="F298" s="89"/>
      <c r="G298" s="89"/>
    </row>
    <row r="299" spans="1:7" ht="23.25">
      <c r="A299" s="100"/>
      <c r="B299" s="100"/>
      <c r="C299" s="100"/>
      <c r="D299" s="89"/>
      <c r="E299" s="89"/>
      <c r="F299" s="89"/>
      <c r="G299" s="89"/>
    </row>
    <row r="300" spans="1:7" ht="23.25">
      <c r="A300" s="100"/>
      <c r="B300" s="100"/>
      <c r="C300" s="100"/>
      <c r="D300" s="89"/>
      <c r="E300" s="89"/>
      <c r="F300" s="89"/>
      <c r="G300" s="89"/>
    </row>
    <row r="301" spans="1:7" ht="23.25">
      <c r="A301" s="100"/>
      <c r="B301" s="100"/>
      <c r="C301" s="100"/>
      <c r="D301" s="89"/>
      <c r="E301" s="89"/>
      <c r="F301" s="89"/>
      <c r="G301" s="89"/>
    </row>
    <row r="302" spans="1:7" ht="23.25" customHeight="1">
      <c r="A302" s="111"/>
      <c r="B302" s="100"/>
      <c r="C302" s="100"/>
      <c r="D302" s="89"/>
      <c r="E302" s="89"/>
      <c r="F302" s="89"/>
      <c r="G302" s="89"/>
    </row>
    <row r="303" spans="1:7" ht="23.25" customHeight="1">
      <c r="A303" s="98"/>
      <c r="B303" s="88"/>
      <c r="C303" s="88"/>
      <c r="D303" s="94"/>
      <c r="E303" s="94"/>
      <c r="F303" s="94"/>
      <c r="G303" s="94"/>
    </row>
    <row r="304" spans="1:7" ht="23.25">
      <c r="A304" s="100"/>
      <c r="B304" s="100"/>
      <c r="C304" s="100"/>
      <c r="D304" s="89"/>
      <c r="E304" s="89"/>
      <c r="F304" s="89"/>
      <c r="G304" s="89"/>
    </row>
    <row r="305" spans="1:7" ht="15" customHeight="1">
      <c r="A305" s="100"/>
      <c r="B305" s="100"/>
      <c r="C305" s="100"/>
      <c r="D305" s="89"/>
      <c r="E305" s="89"/>
      <c r="F305" s="89"/>
      <c r="G305" s="89"/>
    </row>
    <row r="306" spans="1:7" ht="23.25">
      <c r="A306" s="100"/>
      <c r="B306" s="100"/>
      <c r="C306" s="100"/>
      <c r="D306" s="89"/>
      <c r="E306" s="89"/>
      <c r="F306" s="89"/>
      <c r="G306" s="89"/>
    </row>
    <row r="307" spans="1:7" ht="23.25">
      <c r="A307" s="100"/>
      <c r="B307" s="100"/>
      <c r="C307" s="100"/>
      <c r="D307" s="89"/>
      <c r="E307" s="89"/>
      <c r="F307" s="89"/>
      <c r="G307" s="89"/>
    </row>
    <row r="308" spans="1:7" ht="23.25">
      <c r="A308" s="100"/>
      <c r="B308" s="100"/>
      <c r="C308" s="100"/>
      <c r="D308" s="89"/>
      <c r="E308" s="89"/>
      <c r="F308" s="89"/>
      <c r="G308" s="89"/>
    </row>
    <row r="309" spans="1:7" ht="23.25">
      <c r="A309" s="100"/>
      <c r="B309" s="100"/>
      <c r="C309" s="100"/>
      <c r="D309" s="89"/>
      <c r="E309" s="89"/>
      <c r="F309" s="89"/>
      <c r="G309" s="89"/>
    </row>
    <row r="310" spans="1:7" ht="23.25">
      <c r="A310" s="100"/>
      <c r="B310" s="100"/>
      <c r="C310" s="100"/>
      <c r="D310" s="89"/>
      <c r="E310" s="89"/>
      <c r="F310" s="89"/>
      <c r="G310" s="89"/>
    </row>
    <row r="311" spans="1:7" ht="23.25">
      <c r="A311" s="111"/>
      <c r="B311" s="111"/>
      <c r="C311" s="111"/>
      <c r="D311" s="86"/>
      <c r="E311" s="86"/>
      <c r="F311" s="86"/>
      <c r="G311" s="86"/>
    </row>
    <row r="312" spans="1:7" ht="23.25">
      <c r="A312" s="98"/>
      <c r="B312" s="100"/>
      <c r="C312" s="100"/>
      <c r="D312" s="89"/>
      <c r="E312" s="89"/>
      <c r="F312" s="89"/>
      <c r="G312" s="89"/>
    </row>
    <row r="313" spans="1:7" ht="23.25">
      <c r="A313" s="100"/>
      <c r="B313" s="100"/>
      <c r="C313" s="100"/>
      <c r="D313" s="89"/>
      <c r="E313" s="89"/>
      <c r="F313" s="89"/>
      <c r="G313" s="89"/>
    </row>
    <row r="314" spans="1:7" ht="23.25">
      <c r="A314" s="100"/>
      <c r="B314" s="100"/>
      <c r="C314" s="100"/>
      <c r="D314" s="89"/>
      <c r="E314" s="89"/>
      <c r="F314" s="89"/>
      <c r="G314" s="89"/>
    </row>
    <row r="315" spans="1:7" ht="23.25">
      <c r="A315" s="100"/>
      <c r="B315" s="100"/>
      <c r="C315" s="100"/>
      <c r="D315" s="89"/>
      <c r="E315" s="89"/>
      <c r="F315" s="89"/>
      <c r="G315" s="89"/>
    </row>
    <row r="316" spans="1:7" ht="23.25">
      <c r="A316" s="100"/>
      <c r="B316" s="100"/>
      <c r="C316" s="100"/>
      <c r="D316" s="89"/>
      <c r="E316" s="89"/>
      <c r="F316" s="89"/>
      <c r="G316" s="89"/>
    </row>
    <row r="317" spans="1:7" ht="23.25">
      <c r="A317" s="100"/>
      <c r="B317" s="100"/>
      <c r="C317" s="100"/>
      <c r="D317" s="89"/>
      <c r="E317" s="89"/>
      <c r="F317" s="89"/>
      <c r="G317" s="89"/>
    </row>
    <row r="318" spans="1:7" ht="23.25">
      <c r="A318" s="100"/>
      <c r="B318" s="100"/>
      <c r="C318" s="100"/>
      <c r="D318" s="89"/>
      <c r="E318" s="89"/>
      <c r="F318" s="89"/>
      <c r="G318" s="89"/>
    </row>
    <row r="319" spans="1:7" ht="23.25">
      <c r="A319" s="100"/>
      <c r="B319" s="100"/>
      <c r="C319" s="100"/>
      <c r="D319" s="89"/>
      <c r="E319" s="89"/>
      <c r="F319" s="89"/>
      <c r="G319" s="89"/>
    </row>
    <row r="320" spans="1:7" ht="23.25">
      <c r="A320" s="100"/>
      <c r="B320" s="100"/>
      <c r="C320" s="100"/>
      <c r="D320" s="89"/>
      <c r="E320" s="89"/>
      <c r="F320" s="89"/>
      <c r="G320" s="89"/>
    </row>
    <row r="321" spans="1:7" ht="23.25">
      <c r="A321" s="100"/>
      <c r="B321" s="100"/>
      <c r="C321" s="100"/>
      <c r="D321" s="89"/>
      <c r="E321" s="89"/>
      <c r="F321" s="89"/>
      <c r="G321" s="89"/>
    </row>
    <row r="322" spans="1:7" ht="23.25">
      <c r="A322" s="100"/>
      <c r="B322" s="100"/>
      <c r="C322" s="100"/>
      <c r="D322" s="89"/>
      <c r="E322" s="89"/>
      <c r="F322" s="89"/>
      <c r="G322" s="89"/>
    </row>
    <row r="323" spans="1:7" ht="23.25">
      <c r="A323" s="100"/>
      <c r="B323" s="100"/>
      <c r="C323" s="100"/>
      <c r="D323" s="89"/>
      <c r="E323" s="89"/>
      <c r="F323" s="89"/>
      <c r="G323" s="89"/>
    </row>
    <row r="324" spans="1:7" ht="23.25">
      <c r="A324" s="100"/>
      <c r="B324" s="100"/>
      <c r="C324" s="100"/>
      <c r="D324" s="89"/>
      <c r="E324" s="89"/>
      <c r="F324" s="89"/>
      <c r="G324" s="89"/>
    </row>
    <row r="325" spans="1:7" ht="23.25">
      <c r="A325" s="100"/>
      <c r="B325" s="100"/>
      <c r="C325" s="100"/>
      <c r="D325" s="89"/>
      <c r="E325" s="89"/>
      <c r="F325" s="89"/>
      <c r="G325" s="89"/>
    </row>
    <row r="326" spans="1:7" ht="23.25">
      <c r="A326" s="100"/>
      <c r="B326" s="100"/>
      <c r="C326" s="100"/>
      <c r="D326" s="89"/>
      <c r="E326" s="89"/>
      <c r="F326" s="89"/>
      <c r="G326" s="89"/>
    </row>
    <row r="327" spans="1:7" ht="23.25">
      <c r="A327" s="100"/>
      <c r="B327" s="100"/>
      <c r="C327" s="100"/>
      <c r="D327" s="89"/>
      <c r="E327" s="89"/>
      <c r="F327" s="89"/>
      <c r="G327" s="89"/>
    </row>
    <row r="328" spans="1:7" ht="23.25">
      <c r="A328" s="100"/>
      <c r="B328" s="116"/>
      <c r="C328" s="100"/>
      <c r="D328" s="89"/>
      <c r="E328" s="89"/>
      <c r="F328" s="89"/>
      <c r="G328" s="89"/>
    </row>
    <row r="329" spans="1:7" ht="23.25">
      <c r="A329" s="98"/>
      <c r="B329" s="100"/>
      <c r="C329" s="100"/>
      <c r="D329" s="89"/>
      <c r="E329" s="89"/>
      <c r="F329" s="89"/>
      <c r="G329" s="89"/>
    </row>
    <row r="330" spans="1:7" ht="23.25">
      <c r="A330" s="100"/>
      <c r="B330" s="100"/>
      <c r="C330" s="100"/>
      <c r="D330" s="89"/>
      <c r="E330" s="89"/>
      <c r="F330" s="89"/>
      <c r="G330" s="89"/>
    </row>
    <row r="331" spans="1:7" ht="23.25">
      <c r="A331" s="100"/>
      <c r="B331" s="100"/>
      <c r="C331" s="100"/>
      <c r="D331" s="89"/>
      <c r="E331" s="89"/>
      <c r="F331" s="89"/>
      <c r="G331" s="89"/>
    </row>
    <row r="332" spans="1:7" ht="23.25">
      <c r="A332" s="100"/>
      <c r="B332" s="100"/>
      <c r="C332" s="100"/>
      <c r="D332" s="89"/>
      <c r="E332" s="89"/>
      <c r="F332" s="89"/>
      <c r="G332" s="89"/>
    </row>
    <row r="333" spans="1:7" ht="23.25">
      <c r="A333" s="100"/>
      <c r="B333" s="100"/>
      <c r="C333" s="100"/>
      <c r="D333" s="89"/>
      <c r="E333" s="89"/>
      <c r="F333" s="89"/>
      <c r="G333" s="89"/>
    </row>
    <row r="334" spans="1:7" ht="23.25">
      <c r="A334" s="100"/>
      <c r="B334" s="100"/>
      <c r="C334" s="100"/>
      <c r="D334" s="89"/>
      <c r="E334" s="89"/>
      <c r="F334" s="89"/>
      <c r="G334" s="89"/>
    </row>
    <row r="335" spans="1:7" ht="23.25">
      <c r="A335" s="100"/>
      <c r="B335" s="100"/>
      <c r="C335" s="100"/>
      <c r="D335" s="89"/>
      <c r="E335" s="89"/>
      <c r="F335" s="89"/>
      <c r="G335" s="89"/>
    </row>
    <row r="336" spans="1:7" ht="23.25">
      <c r="A336" s="100"/>
      <c r="B336" s="100"/>
      <c r="C336" s="100"/>
      <c r="D336" s="89"/>
      <c r="E336" s="89"/>
      <c r="F336" s="89"/>
      <c r="G336" s="89"/>
    </row>
    <row r="337" spans="1:7" ht="23.25">
      <c r="A337" s="100"/>
      <c r="B337" s="100"/>
      <c r="C337" s="100"/>
      <c r="D337" s="89"/>
      <c r="E337" s="89"/>
      <c r="F337" s="89"/>
      <c r="G337" s="89"/>
    </row>
    <row r="338" spans="1:7" ht="23.25">
      <c r="A338" s="100"/>
      <c r="B338" s="100"/>
      <c r="C338" s="100"/>
      <c r="D338" s="89"/>
      <c r="E338" s="89"/>
      <c r="F338" s="89"/>
      <c r="G338" s="89"/>
    </row>
    <row r="339" spans="1:7" ht="23.25">
      <c r="A339" s="100"/>
      <c r="B339" s="100"/>
      <c r="C339" s="100"/>
      <c r="D339" s="89"/>
      <c r="E339" s="89"/>
      <c r="F339" s="89"/>
      <c r="G339" s="89"/>
    </row>
    <row r="340" spans="1:7" ht="23.25">
      <c r="A340" s="100"/>
      <c r="B340" s="100"/>
      <c r="C340" s="100"/>
      <c r="D340" s="89"/>
      <c r="E340" s="89"/>
      <c r="F340" s="89"/>
      <c r="G340" s="89"/>
    </row>
    <row r="341" spans="1:7" ht="23.25">
      <c r="A341" s="100"/>
      <c r="B341" s="100"/>
      <c r="C341" s="100"/>
      <c r="D341" s="89"/>
      <c r="E341" s="89"/>
      <c r="F341" s="89"/>
      <c r="G341" s="89"/>
    </row>
    <row r="342" spans="1:7" ht="23.25">
      <c r="A342" s="96"/>
      <c r="B342" s="100"/>
      <c r="C342" s="100"/>
      <c r="D342" s="89"/>
      <c r="E342" s="89"/>
      <c r="F342" s="89"/>
      <c r="G342" s="89"/>
    </row>
    <row r="343" spans="1:7" ht="23.25">
      <c r="A343" s="96"/>
      <c r="B343" s="100"/>
      <c r="C343" s="100"/>
      <c r="D343" s="89"/>
      <c r="E343" s="89"/>
      <c r="F343" s="89"/>
      <c r="G343" s="89"/>
    </row>
    <row r="344" spans="1:7" ht="23.25">
      <c r="A344" s="111"/>
      <c r="B344" s="111"/>
      <c r="C344" s="111"/>
      <c r="D344" s="86"/>
      <c r="E344" s="86"/>
      <c r="F344" s="86"/>
      <c r="G344" s="86"/>
    </row>
    <row r="345" spans="1:7" ht="23.25">
      <c r="A345" s="111"/>
      <c r="B345" s="111"/>
      <c r="C345" s="111"/>
      <c r="D345" s="86"/>
      <c r="E345" s="86"/>
      <c r="F345" s="86"/>
      <c r="G345" s="86"/>
    </row>
  </sheetData>
  <sheetProtection password="CC0B" sheet="1"/>
  <mergeCells count="1"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0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46.57421875" defaultRowHeight="12.75"/>
  <cols>
    <col min="1" max="1" width="64.8515625" style="62" bestFit="1" customWidth="1"/>
    <col min="2" max="2" width="43.28125" style="62" customWidth="1"/>
    <col min="3" max="3" width="53.7109375" style="62" bestFit="1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1729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313" t="s">
        <v>1730</v>
      </c>
      <c r="B3" s="14"/>
      <c r="C3" s="14"/>
      <c r="D3" s="10"/>
      <c r="E3" s="10"/>
      <c r="F3" s="10"/>
      <c r="G3" s="371"/>
    </row>
    <row r="4" spans="1:7" s="4" customFormat="1" ht="26.25" customHeight="1">
      <c r="A4" s="339" t="s">
        <v>1732</v>
      </c>
      <c r="B4" s="33" t="s">
        <v>1731</v>
      </c>
      <c r="C4" s="33" t="s">
        <v>1733</v>
      </c>
      <c r="D4" s="40"/>
      <c r="E4" s="40">
        <v>0.198</v>
      </c>
      <c r="F4" s="40">
        <v>0.96</v>
      </c>
      <c r="G4" s="329"/>
    </row>
    <row r="5" spans="1:7" s="4" customFormat="1" ht="26.25" customHeight="1">
      <c r="A5" s="339" t="s">
        <v>1734</v>
      </c>
      <c r="B5" s="33" t="s">
        <v>1735</v>
      </c>
      <c r="C5" s="33" t="s">
        <v>1736</v>
      </c>
      <c r="D5" s="40"/>
      <c r="E5" s="40"/>
      <c r="F5" s="40">
        <v>0.44</v>
      </c>
      <c r="G5" s="329"/>
    </row>
    <row r="6" spans="1:7" s="4" customFormat="1" ht="26.25" customHeight="1">
      <c r="A6" s="339" t="s">
        <v>1737</v>
      </c>
      <c r="B6" s="33" t="s">
        <v>1734</v>
      </c>
      <c r="C6" s="33" t="s">
        <v>361</v>
      </c>
      <c r="D6" s="40"/>
      <c r="E6" s="40"/>
      <c r="F6" s="40">
        <v>0.28</v>
      </c>
      <c r="G6" s="329"/>
    </row>
    <row r="7" spans="1:7" s="4" customFormat="1" ht="26.25" customHeight="1">
      <c r="A7" s="339" t="s">
        <v>1736</v>
      </c>
      <c r="B7" s="33" t="s">
        <v>1734</v>
      </c>
      <c r="C7" s="33" t="s">
        <v>1734</v>
      </c>
      <c r="D7" s="40"/>
      <c r="E7" s="40"/>
      <c r="F7" s="40">
        <v>0.4</v>
      </c>
      <c r="G7" s="329"/>
    </row>
    <row r="8" spans="1:7" s="4" customFormat="1" ht="26.25" customHeight="1">
      <c r="A8" s="339" t="s">
        <v>1738</v>
      </c>
      <c r="B8" s="33" t="s">
        <v>1735</v>
      </c>
      <c r="C8" s="33" t="s">
        <v>361</v>
      </c>
      <c r="D8" s="40"/>
      <c r="E8" s="40">
        <v>0.029</v>
      </c>
      <c r="F8" s="40">
        <v>0.4</v>
      </c>
      <c r="G8" s="329"/>
    </row>
    <row r="9" spans="1:7" s="4" customFormat="1" ht="26.25" customHeight="1">
      <c r="A9" s="339" t="s">
        <v>1739</v>
      </c>
      <c r="B9" s="33" t="s">
        <v>1740</v>
      </c>
      <c r="C9" s="33" t="s">
        <v>1741</v>
      </c>
      <c r="D9" s="40"/>
      <c r="E9" s="40"/>
      <c r="F9" s="40">
        <v>0.44</v>
      </c>
      <c r="G9" s="329"/>
    </row>
    <row r="10" spans="1:7" s="4" customFormat="1" ht="26.25" customHeight="1">
      <c r="A10" s="339" t="s">
        <v>1740</v>
      </c>
      <c r="B10" s="33" t="s">
        <v>1743</v>
      </c>
      <c r="C10" s="33" t="s">
        <v>1739</v>
      </c>
      <c r="D10" s="40"/>
      <c r="E10" s="40"/>
      <c r="F10" s="40">
        <v>0.54</v>
      </c>
      <c r="G10" s="329"/>
    </row>
    <row r="11" spans="1:7" s="4" customFormat="1" ht="26.25" customHeight="1">
      <c r="A11" s="339" t="s">
        <v>1743</v>
      </c>
      <c r="B11" s="33" t="s">
        <v>1744</v>
      </c>
      <c r="C11" s="33" t="s">
        <v>361</v>
      </c>
      <c r="D11" s="40"/>
      <c r="E11" s="40"/>
      <c r="F11" s="40">
        <v>0.8</v>
      </c>
      <c r="G11" s="329"/>
    </row>
    <row r="12" spans="1:7" s="4" customFormat="1" ht="26.25" customHeight="1">
      <c r="A12" s="339" t="s">
        <v>1745</v>
      </c>
      <c r="B12" s="33" t="s">
        <v>1743</v>
      </c>
      <c r="C12" s="33" t="s">
        <v>1746</v>
      </c>
      <c r="D12" s="40"/>
      <c r="E12" s="40"/>
      <c r="F12" s="40">
        <v>0.22</v>
      </c>
      <c r="G12" s="329"/>
    </row>
    <row r="13" spans="1:7" s="4" customFormat="1" ht="26.25" customHeight="1">
      <c r="A13" s="339" t="s">
        <v>1747</v>
      </c>
      <c r="B13" s="33" t="s">
        <v>1748</v>
      </c>
      <c r="C13" s="33" t="s">
        <v>1743</v>
      </c>
      <c r="D13" s="40"/>
      <c r="E13" s="40"/>
      <c r="F13" s="40">
        <v>0.28</v>
      </c>
      <c r="G13" s="329"/>
    </row>
    <row r="14" spans="1:7" s="4" customFormat="1" ht="26.25" customHeight="1">
      <c r="A14" s="339" t="s">
        <v>1747</v>
      </c>
      <c r="B14" s="33" t="s">
        <v>1743</v>
      </c>
      <c r="C14" s="33" t="s">
        <v>454</v>
      </c>
      <c r="D14" s="40"/>
      <c r="E14" s="40"/>
      <c r="F14" s="40">
        <v>0.28</v>
      </c>
      <c r="G14" s="329"/>
    </row>
    <row r="15" spans="1:7" s="3" customFormat="1" ht="26.25" customHeight="1">
      <c r="A15" s="339" t="s">
        <v>1744</v>
      </c>
      <c r="B15" s="33" t="s">
        <v>1735</v>
      </c>
      <c r="C15" s="33" t="s">
        <v>1743</v>
      </c>
      <c r="D15" s="40"/>
      <c r="E15" s="40"/>
      <c r="F15" s="40">
        <v>1.1</v>
      </c>
      <c r="G15" s="329"/>
    </row>
    <row r="16" spans="1:7" s="4" customFormat="1" ht="26.25" customHeight="1">
      <c r="A16" s="339" t="s">
        <v>1734</v>
      </c>
      <c r="B16" s="33" t="s">
        <v>1735</v>
      </c>
      <c r="C16" s="33" t="s">
        <v>1749</v>
      </c>
      <c r="D16" s="40"/>
      <c r="E16" s="40"/>
      <c r="F16" s="40">
        <v>0.06</v>
      </c>
      <c r="G16" s="329"/>
    </row>
    <row r="17" spans="1:7" s="4" customFormat="1" ht="26.25" customHeight="1">
      <c r="A17" s="339" t="s">
        <v>1749</v>
      </c>
      <c r="B17" s="33" t="s">
        <v>361</v>
      </c>
      <c r="C17" s="33" t="s">
        <v>361</v>
      </c>
      <c r="D17" s="40"/>
      <c r="E17" s="40"/>
      <c r="F17" s="40">
        <v>0.22</v>
      </c>
      <c r="G17" s="329"/>
    </row>
    <row r="18" spans="1:7" s="4" customFormat="1" ht="26.25" customHeight="1">
      <c r="A18" s="259" t="s">
        <v>1174</v>
      </c>
      <c r="B18" s="49"/>
      <c r="C18" s="49"/>
      <c r="D18" s="30"/>
      <c r="E18" s="25">
        <f>SUM(E4,E8)</f>
        <v>0.227</v>
      </c>
      <c r="F18" s="25">
        <f>SUM(F4:F17)</f>
        <v>6.42</v>
      </c>
      <c r="G18" s="260">
        <f>SUM(E18:F18)</f>
        <v>6.647</v>
      </c>
    </row>
    <row r="19" spans="1:7" s="4" customFormat="1" ht="26.25" customHeight="1">
      <c r="A19" s="341" t="s">
        <v>1750</v>
      </c>
      <c r="B19" s="33"/>
      <c r="C19" s="33"/>
      <c r="D19" s="40"/>
      <c r="E19" s="40"/>
      <c r="F19" s="40"/>
      <c r="G19" s="329"/>
    </row>
    <row r="20" spans="1:7" s="4" customFormat="1" ht="26.25" customHeight="1">
      <c r="A20" s="339" t="s">
        <v>1751</v>
      </c>
      <c r="B20" s="33" t="s">
        <v>1731</v>
      </c>
      <c r="C20" s="33" t="s">
        <v>1173</v>
      </c>
      <c r="D20" s="40"/>
      <c r="E20" s="40">
        <v>0.12</v>
      </c>
      <c r="F20" s="40">
        <v>0.64</v>
      </c>
      <c r="G20" s="329"/>
    </row>
    <row r="21" spans="1:7" s="4" customFormat="1" ht="26.25" customHeight="1">
      <c r="A21" s="339" t="s">
        <v>1752</v>
      </c>
      <c r="B21" s="33" t="s">
        <v>1751</v>
      </c>
      <c r="C21" s="33" t="s">
        <v>1173</v>
      </c>
      <c r="D21" s="40"/>
      <c r="E21" s="40"/>
      <c r="F21" s="40">
        <v>0.28</v>
      </c>
      <c r="G21" s="329"/>
    </row>
    <row r="22" spans="1:7" s="3" customFormat="1" ht="26.25" customHeight="1">
      <c r="A22" s="339" t="s">
        <v>1753</v>
      </c>
      <c r="B22" s="33" t="s">
        <v>1754</v>
      </c>
      <c r="C22" s="33" t="s">
        <v>1173</v>
      </c>
      <c r="D22" s="40"/>
      <c r="E22" s="40"/>
      <c r="F22" s="40">
        <v>0.1</v>
      </c>
      <c r="G22" s="329"/>
    </row>
    <row r="23" spans="1:7" s="5" customFormat="1" ht="26.25" customHeight="1">
      <c r="A23" s="339" t="s">
        <v>1755</v>
      </c>
      <c r="B23" s="33" t="s">
        <v>1751</v>
      </c>
      <c r="C23" s="33" t="s">
        <v>1173</v>
      </c>
      <c r="D23" s="40"/>
      <c r="E23" s="40"/>
      <c r="F23" s="40">
        <v>0.1</v>
      </c>
      <c r="G23" s="329"/>
    </row>
    <row r="24" spans="1:7" s="4" customFormat="1" ht="26.25" customHeight="1">
      <c r="A24" s="339" t="s">
        <v>1756</v>
      </c>
      <c r="B24" s="33" t="s">
        <v>1757</v>
      </c>
      <c r="C24" s="33" t="s">
        <v>1173</v>
      </c>
      <c r="D24" s="40"/>
      <c r="E24" s="40"/>
      <c r="F24" s="40">
        <v>0.56</v>
      </c>
      <c r="G24" s="329"/>
    </row>
    <row r="25" spans="1:7" s="109" customFormat="1" ht="26.25" customHeight="1">
      <c r="A25" s="339" t="s">
        <v>1757</v>
      </c>
      <c r="B25" s="33" t="s">
        <v>1756</v>
      </c>
      <c r="C25" s="33" t="s">
        <v>1756</v>
      </c>
      <c r="D25" s="40"/>
      <c r="E25" s="40"/>
      <c r="F25" s="40">
        <v>0.54</v>
      </c>
      <c r="G25" s="329"/>
    </row>
    <row r="26" spans="1:7" s="4" customFormat="1" ht="26.25" customHeight="1">
      <c r="A26" s="339" t="s">
        <v>1758</v>
      </c>
      <c r="B26" s="33" t="s">
        <v>1756</v>
      </c>
      <c r="C26" s="33" t="s">
        <v>1173</v>
      </c>
      <c r="D26" s="40"/>
      <c r="E26" s="40"/>
      <c r="F26" s="40">
        <v>0.06</v>
      </c>
      <c r="G26" s="329"/>
    </row>
    <row r="27" spans="1:7" s="4" customFormat="1" ht="26.25" customHeight="1">
      <c r="A27" s="259" t="s">
        <v>1174</v>
      </c>
      <c r="B27" s="49"/>
      <c r="C27" s="49"/>
      <c r="D27" s="30"/>
      <c r="E27" s="25">
        <f>SUM(E20)</f>
        <v>0.12</v>
      </c>
      <c r="F27" s="25">
        <f>SUM(F20:F26)</f>
        <v>2.2800000000000002</v>
      </c>
      <c r="G27" s="260">
        <f>SUM(E27:F27)</f>
        <v>2.4000000000000004</v>
      </c>
    </row>
    <row r="28" spans="1:7" s="4" customFormat="1" ht="26.25" customHeight="1">
      <c r="A28" s="341" t="s">
        <v>1759</v>
      </c>
      <c r="B28" s="33"/>
      <c r="C28" s="33"/>
      <c r="D28" s="40"/>
      <c r="E28" s="40"/>
      <c r="F28" s="40"/>
      <c r="G28" s="329"/>
    </row>
    <row r="29" spans="1:7" s="4" customFormat="1" ht="26.25" customHeight="1">
      <c r="A29" s="339" t="s">
        <v>1760</v>
      </c>
      <c r="B29" s="33" t="s">
        <v>1731</v>
      </c>
      <c r="C29" s="33" t="s">
        <v>447</v>
      </c>
      <c r="D29" s="40"/>
      <c r="E29" s="40"/>
      <c r="F29" s="40">
        <v>1.38</v>
      </c>
      <c r="G29" s="329"/>
    </row>
    <row r="30" spans="1:7" s="3" customFormat="1" ht="26.25" customHeight="1">
      <c r="A30" s="339" t="s">
        <v>1761</v>
      </c>
      <c r="B30" s="33" t="s">
        <v>1762</v>
      </c>
      <c r="C30" s="33" t="s">
        <v>1197</v>
      </c>
      <c r="D30" s="40"/>
      <c r="E30" s="40"/>
      <c r="F30" s="40">
        <v>0.8</v>
      </c>
      <c r="G30" s="329"/>
    </row>
    <row r="31" spans="1:7" s="103" customFormat="1" ht="26.25" customHeight="1">
      <c r="A31" s="339" t="s">
        <v>1763</v>
      </c>
      <c r="B31" s="33" t="s">
        <v>1762</v>
      </c>
      <c r="C31" s="33" t="s">
        <v>1173</v>
      </c>
      <c r="D31" s="40"/>
      <c r="E31" s="40"/>
      <c r="F31" s="40">
        <v>0.3</v>
      </c>
      <c r="G31" s="329"/>
    </row>
    <row r="32" spans="1:7" s="43" customFormat="1" ht="26.25" customHeight="1">
      <c r="A32" s="339" t="s">
        <v>1765</v>
      </c>
      <c r="B32" s="33" t="s">
        <v>1762</v>
      </c>
      <c r="C32" s="33" t="s">
        <v>1766</v>
      </c>
      <c r="D32" s="40"/>
      <c r="E32" s="40"/>
      <c r="F32" s="40">
        <v>0.96</v>
      </c>
      <c r="G32" s="329"/>
    </row>
    <row r="33" spans="1:7" s="43" customFormat="1" ht="26.25" customHeight="1">
      <c r="A33" s="339" t="s">
        <v>1767</v>
      </c>
      <c r="B33" s="33" t="s">
        <v>1765</v>
      </c>
      <c r="C33" s="33" t="s">
        <v>1766</v>
      </c>
      <c r="D33" s="40"/>
      <c r="E33" s="40"/>
      <c r="F33" s="40">
        <v>0.72</v>
      </c>
      <c r="G33" s="329"/>
    </row>
    <row r="34" spans="1:7" s="91" customFormat="1" ht="26.25" customHeight="1">
      <c r="A34" s="339" t="s">
        <v>1768</v>
      </c>
      <c r="B34" s="33" t="s">
        <v>1762</v>
      </c>
      <c r="C34" s="33" t="s">
        <v>1766</v>
      </c>
      <c r="D34" s="40"/>
      <c r="E34" s="40"/>
      <c r="F34" s="40">
        <v>0.36</v>
      </c>
      <c r="G34" s="329"/>
    </row>
    <row r="35" spans="1:7" s="43" customFormat="1" ht="26.25" customHeight="1">
      <c r="A35" s="339" t="s">
        <v>1766</v>
      </c>
      <c r="B35" s="33" t="s">
        <v>1193</v>
      </c>
      <c r="C35" s="33" t="s">
        <v>1751</v>
      </c>
      <c r="D35" s="40"/>
      <c r="E35" s="40">
        <v>0.52</v>
      </c>
      <c r="F35" s="40">
        <v>1.94</v>
      </c>
      <c r="G35" s="329"/>
    </row>
    <row r="36" spans="1:7" s="91" customFormat="1" ht="26.25" customHeight="1">
      <c r="A36" s="339" t="s">
        <v>1769</v>
      </c>
      <c r="B36" s="33" t="s">
        <v>1770</v>
      </c>
      <c r="C36" s="33" t="s">
        <v>1193</v>
      </c>
      <c r="D36" s="40"/>
      <c r="E36" s="40"/>
      <c r="F36" s="40">
        <v>0.43</v>
      </c>
      <c r="G36" s="329"/>
    </row>
    <row r="37" spans="1:7" s="43" customFormat="1" ht="26.25" customHeight="1">
      <c r="A37" s="339" t="s">
        <v>1771</v>
      </c>
      <c r="B37" s="33" t="s">
        <v>1769</v>
      </c>
      <c r="C37" s="33" t="s">
        <v>1769</v>
      </c>
      <c r="D37" s="40"/>
      <c r="E37" s="40"/>
      <c r="F37" s="40">
        <v>0.3</v>
      </c>
      <c r="G37" s="329"/>
    </row>
    <row r="38" spans="1:7" s="91" customFormat="1" ht="26.25" customHeight="1">
      <c r="A38" s="339" t="s">
        <v>1772</v>
      </c>
      <c r="B38" s="33" t="s">
        <v>1766</v>
      </c>
      <c r="C38" s="33" t="s">
        <v>1766</v>
      </c>
      <c r="D38" s="40"/>
      <c r="E38" s="40"/>
      <c r="F38" s="40">
        <v>0.92</v>
      </c>
      <c r="G38" s="329"/>
    </row>
    <row r="39" spans="1:7" s="43" customFormat="1" ht="26.25" customHeight="1">
      <c r="A39" s="339" t="s">
        <v>1773</v>
      </c>
      <c r="B39" s="33" t="s">
        <v>1766</v>
      </c>
      <c r="C39" s="33" t="s">
        <v>1774</v>
      </c>
      <c r="D39" s="40"/>
      <c r="E39" s="40"/>
      <c r="F39" s="40">
        <v>0.8</v>
      </c>
      <c r="G39" s="329"/>
    </row>
    <row r="40" spans="1:7" s="43" customFormat="1" ht="26.25" customHeight="1">
      <c r="A40" s="339" t="s">
        <v>1775</v>
      </c>
      <c r="B40" s="33" t="s">
        <v>1731</v>
      </c>
      <c r="C40" s="33" t="s">
        <v>1173</v>
      </c>
      <c r="D40" s="40"/>
      <c r="E40" s="40"/>
      <c r="F40" s="40">
        <v>0.98</v>
      </c>
      <c r="G40" s="329"/>
    </row>
    <row r="41" spans="1:7" s="91" customFormat="1" ht="26.25" customHeight="1">
      <c r="A41" s="339" t="s">
        <v>1776</v>
      </c>
      <c r="B41" s="33" t="s">
        <v>1775</v>
      </c>
      <c r="C41" s="33" t="s">
        <v>1751</v>
      </c>
      <c r="D41" s="40"/>
      <c r="E41" s="40"/>
      <c r="F41" s="40">
        <v>0.38</v>
      </c>
      <c r="G41" s="329"/>
    </row>
    <row r="42" spans="1:7" s="43" customFormat="1" ht="26.25" customHeight="1">
      <c r="A42" s="259" t="s">
        <v>1174</v>
      </c>
      <c r="B42" s="49"/>
      <c r="C42" s="49"/>
      <c r="D42" s="30"/>
      <c r="E42" s="25">
        <f>SUM(E35)</f>
        <v>0.52</v>
      </c>
      <c r="F42" s="25">
        <f>SUM(F29:F41)</f>
        <v>10.270000000000001</v>
      </c>
      <c r="G42" s="260">
        <f>SUM(E42:F42)</f>
        <v>10.790000000000001</v>
      </c>
    </row>
    <row r="43" spans="1:7" s="43" customFormat="1" ht="26.25" customHeight="1">
      <c r="A43" s="341" t="s">
        <v>1777</v>
      </c>
      <c r="B43" s="61"/>
      <c r="C43" s="61"/>
      <c r="D43" s="85"/>
      <c r="E43" s="85"/>
      <c r="F43" s="40"/>
      <c r="G43" s="330"/>
    </row>
    <row r="44" spans="1:7" s="43" customFormat="1" ht="26.25" customHeight="1">
      <c r="A44" s="339" t="s">
        <v>381</v>
      </c>
      <c r="B44" s="33" t="s">
        <v>1731</v>
      </c>
      <c r="C44" s="33" t="s">
        <v>1182</v>
      </c>
      <c r="D44" s="40"/>
      <c r="E44" s="40"/>
      <c r="F44" s="40">
        <v>0.46</v>
      </c>
      <c r="G44" s="329"/>
    </row>
    <row r="45" spans="1:7" s="43" customFormat="1" ht="26.25" customHeight="1">
      <c r="A45" s="339" t="s">
        <v>1779</v>
      </c>
      <c r="B45" s="33" t="s">
        <v>381</v>
      </c>
      <c r="C45" s="33" t="s">
        <v>361</v>
      </c>
      <c r="D45" s="40"/>
      <c r="E45" s="40"/>
      <c r="F45" s="40">
        <v>0.02</v>
      </c>
      <c r="G45" s="329"/>
    </row>
    <row r="46" spans="1:7" s="43" customFormat="1" ht="26.25" customHeight="1">
      <c r="A46" s="339" t="s">
        <v>1182</v>
      </c>
      <c r="B46" s="33" t="s">
        <v>381</v>
      </c>
      <c r="C46" s="33" t="s">
        <v>382</v>
      </c>
      <c r="D46" s="40"/>
      <c r="E46" s="40"/>
      <c r="F46" s="40">
        <v>0.5</v>
      </c>
      <c r="G46" s="329"/>
    </row>
    <row r="47" spans="1:7" s="43" customFormat="1" ht="26.25" customHeight="1">
      <c r="A47" s="339" t="s">
        <v>1780</v>
      </c>
      <c r="B47" s="33" t="s">
        <v>381</v>
      </c>
      <c r="C47" s="33" t="s">
        <v>1182</v>
      </c>
      <c r="D47" s="40"/>
      <c r="E47" s="40"/>
      <c r="F47" s="40">
        <v>0.38</v>
      </c>
      <c r="G47" s="329"/>
    </row>
    <row r="48" spans="1:7" s="43" customFormat="1" ht="26.25" customHeight="1">
      <c r="A48" s="339" t="s">
        <v>1781</v>
      </c>
      <c r="B48" s="33" t="s">
        <v>1731</v>
      </c>
      <c r="C48" s="33" t="s">
        <v>1175</v>
      </c>
      <c r="D48" s="40"/>
      <c r="E48" s="40"/>
      <c r="F48" s="40">
        <v>0.74</v>
      </c>
      <c r="G48" s="329"/>
    </row>
    <row r="49" spans="1:7" s="43" customFormat="1" ht="26.25" customHeight="1">
      <c r="A49" s="339" t="s">
        <v>380</v>
      </c>
      <c r="B49" s="33" t="s">
        <v>379</v>
      </c>
      <c r="C49" s="33" t="s">
        <v>1782</v>
      </c>
      <c r="D49" s="40"/>
      <c r="E49" s="40"/>
      <c r="F49" s="40">
        <v>0.36</v>
      </c>
      <c r="G49" s="329"/>
    </row>
    <row r="50" spans="1:7" s="43" customFormat="1" ht="26.25" customHeight="1">
      <c r="A50" s="339" t="s">
        <v>383</v>
      </c>
      <c r="B50" s="33" t="s">
        <v>1731</v>
      </c>
      <c r="C50" s="33" t="s">
        <v>380</v>
      </c>
      <c r="D50" s="40"/>
      <c r="E50" s="40"/>
      <c r="F50" s="40">
        <v>0.4</v>
      </c>
      <c r="G50" s="329"/>
    </row>
    <row r="51" spans="1:7" s="43" customFormat="1" ht="26.25" customHeight="1">
      <c r="A51" s="339" t="s">
        <v>379</v>
      </c>
      <c r="B51" s="33" t="s">
        <v>1731</v>
      </c>
      <c r="C51" s="33" t="s">
        <v>380</v>
      </c>
      <c r="D51" s="40"/>
      <c r="E51" s="40"/>
      <c r="F51" s="40">
        <v>0.38</v>
      </c>
      <c r="G51" s="329"/>
    </row>
    <row r="52" spans="1:7" s="43" customFormat="1" ht="26.25" customHeight="1">
      <c r="A52" s="308" t="s">
        <v>1174</v>
      </c>
      <c r="B52" s="51"/>
      <c r="C52" s="51"/>
      <c r="D52" s="40"/>
      <c r="E52" s="25">
        <f>SUM(0)</f>
        <v>0</v>
      </c>
      <c r="F52" s="60">
        <f>SUM(F44:F51)</f>
        <v>3.2399999999999993</v>
      </c>
      <c r="G52" s="260">
        <f>SUM(E52:F52)</f>
        <v>3.2399999999999993</v>
      </c>
    </row>
    <row r="53" spans="1:7" s="43" customFormat="1" ht="26.25" customHeight="1">
      <c r="A53" s="341" t="s">
        <v>1783</v>
      </c>
      <c r="B53" s="33"/>
      <c r="C53" s="33"/>
      <c r="D53" s="40"/>
      <c r="E53" s="40"/>
      <c r="F53" s="40"/>
      <c r="G53" s="329"/>
    </row>
    <row r="54" spans="1:7" s="43" customFormat="1" ht="26.25" customHeight="1">
      <c r="A54" s="339" t="s">
        <v>1181</v>
      </c>
      <c r="B54" s="33" t="s">
        <v>1784</v>
      </c>
      <c r="C54" s="33" t="s">
        <v>1180</v>
      </c>
      <c r="D54" s="40"/>
      <c r="E54" s="40">
        <v>0.072</v>
      </c>
      <c r="F54" s="40">
        <v>0.18</v>
      </c>
      <c r="G54" s="329"/>
    </row>
    <row r="55" spans="1:7" s="44" customFormat="1" ht="26.25" customHeight="1">
      <c r="A55" s="339" t="s">
        <v>1448</v>
      </c>
      <c r="B55" s="33" t="s">
        <v>1173</v>
      </c>
      <c r="C55" s="33" t="s">
        <v>1173</v>
      </c>
      <c r="D55" s="40"/>
      <c r="E55" s="40"/>
      <c r="F55" s="40">
        <v>0.54</v>
      </c>
      <c r="G55" s="329"/>
    </row>
    <row r="56" spans="1:7" s="44" customFormat="1" ht="26.25" customHeight="1">
      <c r="A56" s="339" t="s">
        <v>180</v>
      </c>
      <c r="B56" s="33" t="s">
        <v>1181</v>
      </c>
      <c r="C56" s="33" t="s">
        <v>1173</v>
      </c>
      <c r="D56" s="40"/>
      <c r="E56" s="40"/>
      <c r="F56" s="40">
        <v>0.66</v>
      </c>
      <c r="G56" s="329"/>
    </row>
    <row r="57" spans="1:7" s="43" customFormat="1" ht="26.25" customHeight="1">
      <c r="A57" s="339" t="s">
        <v>1180</v>
      </c>
      <c r="B57" s="33" t="s">
        <v>1181</v>
      </c>
      <c r="C57" s="33" t="s">
        <v>1173</v>
      </c>
      <c r="D57" s="40"/>
      <c r="E57" s="40"/>
      <c r="F57" s="40">
        <v>1</v>
      </c>
      <c r="G57" s="329"/>
    </row>
    <row r="58" spans="1:7" s="43" customFormat="1" ht="26.25" customHeight="1">
      <c r="A58" s="339" t="s">
        <v>437</v>
      </c>
      <c r="B58" s="33" t="s">
        <v>1180</v>
      </c>
      <c r="C58" s="33" t="s">
        <v>1182</v>
      </c>
      <c r="D58" s="40"/>
      <c r="E58" s="40"/>
      <c r="F58" s="40">
        <v>0.26</v>
      </c>
      <c r="G58" s="329"/>
    </row>
    <row r="59" spans="1:7" s="43" customFormat="1" ht="26.25" customHeight="1">
      <c r="A59" s="339" t="s">
        <v>1182</v>
      </c>
      <c r="B59" s="33" t="s">
        <v>1181</v>
      </c>
      <c r="C59" s="33" t="s">
        <v>619</v>
      </c>
      <c r="D59" s="40"/>
      <c r="E59" s="40"/>
      <c r="F59" s="40">
        <v>0.8</v>
      </c>
      <c r="G59" s="329"/>
    </row>
    <row r="60" spans="1:7" s="43" customFormat="1" ht="26.25" customHeight="1">
      <c r="A60" s="339" t="s">
        <v>1183</v>
      </c>
      <c r="B60" s="33" t="s">
        <v>1182</v>
      </c>
      <c r="C60" s="33" t="s">
        <v>1173</v>
      </c>
      <c r="D60" s="40"/>
      <c r="E60" s="40"/>
      <c r="F60" s="40">
        <v>0.22</v>
      </c>
      <c r="G60" s="329"/>
    </row>
    <row r="61" spans="1:7" s="43" customFormat="1" ht="26.25" customHeight="1">
      <c r="A61" s="339" t="s">
        <v>1785</v>
      </c>
      <c r="B61" s="33" t="s">
        <v>1181</v>
      </c>
      <c r="C61" s="33" t="s">
        <v>1181</v>
      </c>
      <c r="D61" s="40"/>
      <c r="E61" s="40"/>
      <c r="F61" s="40">
        <v>0.9</v>
      </c>
      <c r="G61" s="329"/>
    </row>
    <row r="62" spans="1:7" s="43" customFormat="1" ht="26.25" customHeight="1">
      <c r="A62" s="339" t="s">
        <v>1786</v>
      </c>
      <c r="B62" s="33" t="s">
        <v>1785</v>
      </c>
      <c r="C62" s="33" t="s">
        <v>1173</v>
      </c>
      <c r="D62" s="40"/>
      <c r="E62" s="40"/>
      <c r="F62" s="40">
        <v>0.22</v>
      </c>
      <c r="G62" s="329"/>
    </row>
    <row r="63" spans="1:7" s="43" customFormat="1" ht="26.25" customHeight="1">
      <c r="A63" s="259" t="s">
        <v>1174</v>
      </c>
      <c r="B63" s="33"/>
      <c r="C63" s="33"/>
      <c r="D63" s="40"/>
      <c r="E63" s="25">
        <f>SUM(E54)</f>
        <v>0.072</v>
      </c>
      <c r="F63" s="25">
        <f>SUM(F54:F62)</f>
        <v>4.779999999999999</v>
      </c>
      <c r="G63" s="260">
        <f>SUM(E63:F63)</f>
        <v>4.851999999999999</v>
      </c>
    </row>
    <row r="64" spans="1:7" s="43" customFormat="1" ht="26.25" customHeight="1">
      <c r="A64" s="341" t="s">
        <v>1787</v>
      </c>
      <c r="B64" s="61"/>
      <c r="C64" s="61"/>
      <c r="D64" s="85"/>
      <c r="E64" s="85"/>
      <c r="F64" s="40"/>
      <c r="G64" s="330"/>
    </row>
    <row r="65" spans="1:7" s="43" customFormat="1" ht="26.25" customHeight="1">
      <c r="A65" s="339" t="s">
        <v>1788</v>
      </c>
      <c r="B65" s="33" t="s">
        <v>1789</v>
      </c>
      <c r="C65" s="33" t="s">
        <v>1790</v>
      </c>
      <c r="D65" s="40"/>
      <c r="E65" s="40"/>
      <c r="F65" s="40">
        <v>1.1</v>
      </c>
      <c r="G65" s="329"/>
    </row>
    <row r="66" spans="1:7" s="43" customFormat="1" ht="26.25" customHeight="1">
      <c r="A66" s="259" t="s">
        <v>1174</v>
      </c>
      <c r="B66" s="33"/>
      <c r="C66" s="33"/>
      <c r="D66" s="40"/>
      <c r="E66" s="31">
        <f>SUM(0)</f>
        <v>0</v>
      </c>
      <c r="F66" s="25">
        <f>SUM(F65)</f>
        <v>1.1</v>
      </c>
      <c r="G66" s="260">
        <f>SUM(E66:F66)</f>
        <v>1.1</v>
      </c>
    </row>
    <row r="67" spans="1:7" s="43" customFormat="1" ht="26.25" customHeight="1">
      <c r="A67" s="341" t="s">
        <v>1791</v>
      </c>
      <c r="B67" s="91"/>
      <c r="C67" s="33"/>
      <c r="D67" s="40"/>
      <c r="E67" s="40"/>
      <c r="F67" s="40"/>
      <c r="G67" s="329"/>
    </row>
    <row r="68" spans="1:7" s="43" customFormat="1" ht="26.25" customHeight="1">
      <c r="A68" s="339" t="s">
        <v>1792</v>
      </c>
      <c r="B68" s="33" t="s">
        <v>1793</v>
      </c>
      <c r="C68" s="33" t="s">
        <v>1011</v>
      </c>
      <c r="D68" s="40"/>
      <c r="E68" s="40"/>
      <c r="F68" s="40">
        <v>0.42</v>
      </c>
      <c r="G68" s="329"/>
    </row>
    <row r="69" spans="1:7" s="43" customFormat="1" ht="26.25" customHeight="1">
      <c r="A69" s="339" t="s">
        <v>429</v>
      </c>
      <c r="B69" s="33" t="s">
        <v>1011</v>
      </c>
      <c r="C69" s="33" t="s">
        <v>1437</v>
      </c>
      <c r="D69" s="40"/>
      <c r="E69" s="40"/>
      <c r="F69" s="40">
        <v>0.28</v>
      </c>
      <c r="G69" s="329"/>
    </row>
    <row r="70" spans="1:7" s="43" customFormat="1" ht="26.25" customHeight="1">
      <c r="A70" s="339" t="s">
        <v>1011</v>
      </c>
      <c r="B70" s="33" t="s">
        <v>1784</v>
      </c>
      <c r="C70" s="33" t="s">
        <v>1173</v>
      </c>
      <c r="D70" s="40"/>
      <c r="E70" s="40"/>
      <c r="F70" s="40">
        <v>0.4</v>
      </c>
      <c r="G70" s="329"/>
    </row>
    <row r="71" spans="1:7" s="43" customFormat="1" ht="26.25" customHeight="1">
      <c r="A71" s="339" t="s">
        <v>1448</v>
      </c>
      <c r="B71" s="33" t="s">
        <v>1011</v>
      </c>
      <c r="C71" s="33" t="s">
        <v>1173</v>
      </c>
      <c r="D71" s="40"/>
      <c r="E71" s="40"/>
      <c r="F71" s="40">
        <v>0.24</v>
      </c>
      <c r="G71" s="329"/>
    </row>
    <row r="72" spans="1:7" s="43" customFormat="1" ht="26.25" customHeight="1">
      <c r="A72" s="259" t="s">
        <v>1174</v>
      </c>
      <c r="B72" s="33"/>
      <c r="C72" s="33"/>
      <c r="D72" s="40"/>
      <c r="E72" s="31">
        <f>SUM(0)</f>
        <v>0</v>
      </c>
      <c r="F72" s="25">
        <f>SUM(F68:F71)</f>
        <v>1.34</v>
      </c>
      <c r="G72" s="260">
        <f>SUM(E72:F72)</f>
        <v>1.34</v>
      </c>
    </row>
    <row r="73" spans="1:7" s="43" customFormat="1" ht="26.25" customHeight="1">
      <c r="A73" s="341" t="s">
        <v>1794</v>
      </c>
      <c r="B73" s="33"/>
      <c r="C73" s="33"/>
      <c r="D73" s="40"/>
      <c r="E73" s="40"/>
      <c r="F73" s="40"/>
      <c r="G73" s="329"/>
    </row>
    <row r="74" spans="1:7" s="43" customFormat="1" ht="26.25" customHeight="1">
      <c r="A74" s="339" t="s">
        <v>1795</v>
      </c>
      <c r="B74" s="33" t="s">
        <v>1784</v>
      </c>
      <c r="C74" s="33" t="s">
        <v>1173</v>
      </c>
      <c r="D74" s="40"/>
      <c r="E74" s="40"/>
      <c r="F74" s="40">
        <v>0.46</v>
      </c>
      <c r="G74" s="329"/>
    </row>
    <row r="75" spans="1:7" s="43" customFormat="1" ht="26.25" customHeight="1">
      <c r="A75" s="339" t="s">
        <v>1796</v>
      </c>
      <c r="B75" s="33" t="s">
        <v>1795</v>
      </c>
      <c r="C75" s="33" t="s">
        <v>1173</v>
      </c>
      <c r="D75" s="40"/>
      <c r="E75" s="40"/>
      <c r="F75" s="40">
        <v>0.16</v>
      </c>
      <c r="G75" s="329"/>
    </row>
    <row r="76" spans="1:7" s="43" customFormat="1" ht="26.25" customHeight="1">
      <c r="A76" s="339" t="s">
        <v>1797</v>
      </c>
      <c r="B76" s="33" t="s">
        <v>1795</v>
      </c>
      <c r="C76" s="33" t="s">
        <v>1173</v>
      </c>
      <c r="D76" s="40"/>
      <c r="E76" s="40"/>
      <c r="F76" s="40">
        <v>0.22</v>
      </c>
      <c r="G76" s="329"/>
    </row>
    <row r="77" spans="1:7" s="44" customFormat="1" ht="26.25" customHeight="1">
      <c r="A77" s="339" t="s">
        <v>1798</v>
      </c>
      <c r="B77" s="33" t="s">
        <v>1797</v>
      </c>
      <c r="C77" s="33" t="s">
        <v>1173</v>
      </c>
      <c r="D77" s="40"/>
      <c r="E77" s="40"/>
      <c r="F77" s="40">
        <v>0.56</v>
      </c>
      <c r="G77" s="329"/>
    </row>
    <row r="78" spans="1:7" s="43" customFormat="1" ht="26.25" customHeight="1">
      <c r="A78" s="339" t="s">
        <v>1799</v>
      </c>
      <c r="B78" s="33" t="s">
        <v>1798</v>
      </c>
      <c r="C78" s="33" t="s">
        <v>1173</v>
      </c>
      <c r="D78" s="40"/>
      <c r="E78" s="40"/>
      <c r="F78" s="40">
        <v>0.1</v>
      </c>
      <c r="G78" s="329"/>
    </row>
    <row r="79" spans="1:7" s="43" customFormat="1" ht="26.25" customHeight="1">
      <c r="A79" s="339" t="s">
        <v>1800</v>
      </c>
      <c r="B79" s="33" t="s">
        <v>1173</v>
      </c>
      <c r="C79" s="33" t="s">
        <v>1173</v>
      </c>
      <c r="D79" s="40"/>
      <c r="E79" s="40"/>
      <c r="F79" s="40">
        <v>0.36</v>
      </c>
      <c r="G79" s="329"/>
    </row>
    <row r="80" spans="1:7" s="43" customFormat="1" ht="26.25" customHeight="1">
      <c r="A80" s="259" t="s">
        <v>1174</v>
      </c>
      <c r="B80" s="49"/>
      <c r="C80" s="49"/>
      <c r="D80" s="30"/>
      <c r="E80" s="25">
        <f>SUM(0)</f>
        <v>0</v>
      </c>
      <c r="F80" s="25">
        <f>SUM(F74:F79)</f>
        <v>1.8599999999999999</v>
      </c>
      <c r="G80" s="260">
        <f>SUM(E80:F80)</f>
        <v>1.8599999999999999</v>
      </c>
    </row>
    <row r="81" spans="1:7" s="43" customFormat="1" ht="26.25" customHeight="1">
      <c r="A81" s="341" t="s">
        <v>1801</v>
      </c>
      <c r="B81" s="47"/>
      <c r="C81" s="47"/>
      <c r="D81" s="53"/>
      <c r="E81" s="53"/>
      <c r="F81" s="53"/>
      <c r="G81" s="386"/>
    </row>
    <row r="82" spans="1:7" s="44" customFormat="1" ht="26.25" customHeight="1">
      <c r="A82" s="339" t="s">
        <v>1802</v>
      </c>
      <c r="B82" s="33" t="s">
        <v>1798</v>
      </c>
      <c r="C82" s="33" t="s">
        <v>1803</v>
      </c>
      <c r="D82" s="40"/>
      <c r="E82" s="40"/>
      <c r="F82" s="40">
        <v>0.2</v>
      </c>
      <c r="G82" s="329"/>
    </row>
    <row r="83" spans="1:7" s="43" customFormat="1" ht="26.25" customHeight="1">
      <c r="A83" s="339" t="s">
        <v>1803</v>
      </c>
      <c r="B83" s="33" t="s">
        <v>1804</v>
      </c>
      <c r="C83" s="33" t="s">
        <v>1173</v>
      </c>
      <c r="D83" s="40"/>
      <c r="E83" s="40"/>
      <c r="F83" s="40">
        <v>0.3</v>
      </c>
      <c r="G83" s="329"/>
    </row>
    <row r="84" spans="1:7" s="43" customFormat="1" ht="26.25" customHeight="1">
      <c r="A84" s="339" t="s">
        <v>1804</v>
      </c>
      <c r="B84" s="33" t="s">
        <v>1173</v>
      </c>
      <c r="C84" s="33" t="s">
        <v>1784</v>
      </c>
      <c r="D84" s="40"/>
      <c r="E84" s="40">
        <v>0.021</v>
      </c>
      <c r="F84" s="40">
        <v>0.34</v>
      </c>
      <c r="G84" s="329"/>
    </row>
    <row r="85" spans="1:7" s="43" customFormat="1" ht="26.25" customHeight="1">
      <c r="A85" s="259" t="s">
        <v>1174</v>
      </c>
      <c r="B85" s="49"/>
      <c r="C85" s="49"/>
      <c r="D85" s="30"/>
      <c r="E85" s="25">
        <f>SUM(E84)</f>
        <v>0.021</v>
      </c>
      <c r="F85" s="25">
        <f>SUM(F82:F84)</f>
        <v>0.8400000000000001</v>
      </c>
      <c r="G85" s="260">
        <f>SUM(E85:F85)</f>
        <v>0.8610000000000001</v>
      </c>
    </row>
    <row r="86" spans="1:7" s="43" customFormat="1" ht="26.25" customHeight="1">
      <c r="A86" s="341" t="s">
        <v>1805</v>
      </c>
      <c r="B86" s="47"/>
      <c r="C86" s="47"/>
      <c r="D86" s="53"/>
      <c r="E86" s="53"/>
      <c r="F86" s="53"/>
      <c r="G86" s="386"/>
    </row>
    <row r="87" spans="1:7" s="43" customFormat="1" ht="26.25" customHeight="1">
      <c r="A87" s="339" t="s">
        <v>1806</v>
      </c>
      <c r="B87" s="33" t="s">
        <v>1784</v>
      </c>
      <c r="C87" s="33" t="s">
        <v>1807</v>
      </c>
      <c r="D87" s="40"/>
      <c r="E87" s="40">
        <v>0.062</v>
      </c>
      <c r="F87" s="40">
        <v>0.54</v>
      </c>
      <c r="G87" s="329"/>
    </row>
    <row r="88" spans="1:7" s="43" customFormat="1" ht="26.25" customHeight="1">
      <c r="A88" s="339" t="s">
        <v>1808</v>
      </c>
      <c r="B88" s="33" t="s">
        <v>1809</v>
      </c>
      <c r="C88" s="33" t="s">
        <v>972</v>
      </c>
      <c r="D88" s="40"/>
      <c r="E88" s="40">
        <v>0.94</v>
      </c>
      <c r="F88" s="40">
        <v>2.96</v>
      </c>
      <c r="G88" s="329"/>
    </row>
    <row r="89" spans="1:7" s="43" customFormat="1" ht="26.25" customHeight="1">
      <c r="A89" s="339" t="s">
        <v>1810</v>
      </c>
      <c r="B89" s="33" t="s">
        <v>1811</v>
      </c>
      <c r="C89" s="33" t="s">
        <v>1173</v>
      </c>
      <c r="D89" s="40"/>
      <c r="E89" s="40"/>
      <c r="F89" s="40">
        <v>1.06</v>
      </c>
      <c r="G89" s="329"/>
    </row>
    <row r="90" spans="1:7" s="43" customFormat="1" ht="26.25" customHeight="1">
      <c r="A90" s="339" t="s">
        <v>1812</v>
      </c>
      <c r="B90" s="33" t="s">
        <v>1810</v>
      </c>
      <c r="C90" s="33" t="s">
        <v>1813</v>
      </c>
      <c r="D90" s="40"/>
      <c r="E90" s="40"/>
      <c r="F90" s="40">
        <v>0.1</v>
      </c>
      <c r="G90" s="329"/>
    </row>
    <row r="91" spans="1:7" s="43" customFormat="1" ht="26.25" customHeight="1">
      <c r="A91" s="339" t="s">
        <v>1813</v>
      </c>
      <c r="B91" s="33" t="s">
        <v>1810</v>
      </c>
      <c r="C91" s="33" t="s">
        <v>1173</v>
      </c>
      <c r="D91" s="40"/>
      <c r="E91" s="40">
        <v>0.174</v>
      </c>
      <c r="F91" s="40">
        <v>1.22</v>
      </c>
      <c r="G91" s="329"/>
    </row>
    <row r="92" spans="1:7" s="43" customFormat="1" ht="26.25" customHeight="1">
      <c r="A92" s="339" t="s">
        <v>1814</v>
      </c>
      <c r="B92" s="33" t="s">
        <v>1813</v>
      </c>
      <c r="C92" s="33" t="s">
        <v>1173</v>
      </c>
      <c r="D92" s="40"/>
      <c r="E92" s="40"/>
      <c r="F92" s="40">
        <v>0.1</v>
      </c>
      <c r="G92" s="329"/>
    </row>
    <row r="93" spans="1:7" s="43" customFormat="1" ht="26.25" customHeight="1">
      <c r="A93" s="339" t="s">
        <v>1815</v>
      </c>
      <c r="B93" s="33" t="s">
        <v>1813</v>
      </c>
      <c r="C93" s="33" t="s">
        <v>1173</v>
      </c>
      <c r="D93" s="40"/>
      <c r="E93" s="40"/>
      <c r="F93" s="40">
        <v>0.1</v>
      </c>
      <c r="G93" s="329"/>
    </row>
    <row r="94" spans="1:7" s="43" customFormat="1" ht="26.25" customHeight="1">
      <c r="A94" s="339" t="s">
        <v>1816</v>
      </c>
      <c r="B94" s="33" t="s">
        <v>1813</v>
      </c>
      <c r="C94" s="33" t="s">
        <v>1810</v>
      </c>
      <c r="D94" s="40"/>
      <c r="E94" s="40">
        <v>0.154</v>
      </c>
      <c r="F94" s="40">
        <v>0.38</v>
      </c>
      <c r="G94" s="329"/>
    </row>
    <row r="95" spans="1:7" s="43" customFormat="1" ht="26.25" customHeight="1">
      <c r="A95" s="339" t="s">
        <v>2053</v>
      </c>
      <c r="B95" s="33" t="s">
        <v>1817</v>
      </c>
      <c r="C95" s="33" t="s">
        <v>972</v>
      </c>
      <c r="D95" s="40"/>
      <c r="E95" s="40"/>
      <c r="F95" s="40">
        <v>0.08</v>
      </c>
      <c r="G95" s="329"/>
    </row>
    <row r="96" spans="1:7" s="43" customFormat="1" ht="26.25" customHeight="1">
      <c r="A96" s="339" t="s">
        <v>1818</v>
      </c>
      <c r="B96" s="33" t="s">
        <v>1811</v>
      </c>
      <c r="C96" s="33" t="s">
        <v>1197</v>
      </c>
      <c r="D96" s="40"/>
      <c r="E96" s="40"/>
      <c r="F96" s="40">
        <v>0.48</v>
      </c>
      <c r="G96" s="329"/>
    </row>
    <row r="97" spans="1:7" s="43" customFormat="1" ht="26.25" customHeight="1">
      <c r="A97" s="339" t="s">
        <v>1819</v>
      </c>
      <c r="B97" s="33" t="s">
        <v>1809</v>
      </c>
      <c r="C97" s="33" t="s">
        <v>972</v>
      </c>
      <c r="D97" s="40"/>
      <c r="E97" s="40">
        <v>1.42</v>
      </c>
      <c r="F97" s="40">
        <v>2.32</v>
      </c>
      <c r="G97" s="329"/>
    </row>
    <row r="98" spans="1:7" s="43" customFormat="1" ht="26.25" customHeight="1">
      <c r="A98" s="339" t="s">
        <v>1820</v>
      </c>
      <c r="B98" s="33" t="s">
        <v>1807</v>
      </c>
      <c r="C98" s="33" t="s">
        <v>1173</v>
      </c>
      <c r="D98" s="40"/>
      <c r="E98" s="40"/>
      <c r="F98" s="40">
        <v>0.26</v>
      </c>
      <c r="G98" s="329"/>
    </row>
    <row r="99" spans="1:7" s="43" customFormat="1" ht="26.25" customHeight="1">
      <c r="A99" s="259" t="s">
        <v>1174</v>
      </c>
      <c r="B99" s="49"/>
      <c r="C99" s="49"/>
      <c r="D99" s="30"/>
      <c r="E99" s="25">
        <f>SUM(E87,E88,E91,E94,E97)</f>
        <v>2.75</v>
      </c>
      <c r="F99" s="25">
        <f>SUM(F87:F98)</f>
        <v>9.6</v>
      </c>
      <c r="G99" s="260">
        <f>SUM(E99:F99)</f>
        <v>12.35</v>
      </c>
    </row>
    <row r="100" spans="1:7" s="43" customFormat="1" ht="26.25" customHeight="1">
      <c r="A100" s="341" t="s">
        <v>1821</v>
      </c>
      <c r="B100" s="127"/>
      <c r="C100" s="33"/>
      <c r="D100" s="40"/>
      <c r="E100" s="40"/>
      <c r="F100" s="40"/>
      <c r="G100" s="329"/>
    </row>
    <row r="101" spans="1:7" s="43" customFormat="1" ht="26.25" customHeight="1">
      <c r="A101" s="339" t="s">
        <v>1822</v>
      </c>
      <c r="B101" s="33" t="s">
        <v>1823</v>
      </c>
      <c r="C101" s="33" t="s">
        <v>1824</v>
      </c>
      <c r="D101" s="40"/>
      <c r="E101" s="40"/>
      <c r="F101" s="40">
        <v>0.94</v>
      </c>
      <c r="G101" s="329"/>
    </row>
    <row r="102" spans="1:7" s="43" customFormat="1" ht="26.25" customHeight="1">
      <c r="A102" s="339" t="s">
        <v>1825</v>
      </c>
      <c r="B102" s="33" t="s">
        <v>1822</v>
      </c>
      <c r="C102" s="33" t="s">
        <v>1826</v>
      </c>
      <c r="D102" s="40"/>
      <c r="E102" s="40"/>
      <c r="F102" s="40">
        <v>0.54</v>
      </c>
      <c r="G102" s="329"/>
    </row>
    <row r="103" spans="1:7" s="44" customFormat="1" ht="26.25" customHeight="1">
      <c r="A103" s="259" t="s">
        <v>1174</v>
      </c>
      <c r="B103" s="49"/>
      <c r="C103" s="49"/>
      <c r="D103" s="30"/>
      <c r="E103" s="25">
        <f>SUM(0)</f>
        <v>0</v>
      </c>
      <c r="F103" s="25">
        <f>SUM(F101:F102)</f>
        <v>1.48</v>
      </c>
      <c r="G103" s="260">
        <f>SUM(E103:F103)</f>
        <v>1.48</v>
      </c>
    </row>
    <row r="104" spans="1:7" s="43" customFormat="1" ht="26.25" customHeight="1">
      <c r="A104" s="341" t="s">
        <v>1827</v>
      </c>
      <c r="B104" s="88"/>
      <c r="C104" s="47"/>
      <c r="D104" s="53"/>
      <c r="E104" s="53"/>
      <c r="F104" s="53"/>
      <c r="G104" s="386"/>
    </row>
    <row r="105" spans="1:7" s="43" customFormat="1" ht="26.25" customHeight="1">
      <c r="A105" s="339" t="s">
        <v>1828</v>
      </c>
      <c r="B105" s="33" t="s">
        <v>1807</v>
      </c>
      <c r="C105" s="33" t="s">
        <v>1175</v>
      </c>
      <c r="D105" s="40"/>
      <c r="E105" s="40"/>
      <c r="F105" s="40">
        <v>0.42</v>
      </c>
      <c r="G105" s="329"/>
    </row>
    <row r="106" spans="1:7" s="43" customFormat="1" ht="26.25" customHeight="1">
      <c r="A106" s="339" t="s">
        <v>1829</v>
      </c>
      <c r="B106" s="33" t="s">
        <v>1828</v>
      </c>
      <c r="C106" s="33" t="s">
        <v>1173</v>
      </c>
      <c r="D106" s="40"/>
      <c r="E106" s="40"/>
      <c r="F106" s="40">
        <v>0.34</v>
      </c>
      <c r="G106" s="329"/>
    </row>
    <row r="107" spans="1:7" s="43" customFormat="1" ht="26.25" customHeight="1">
      <c r="A107" s="339" t="s">
        <v>1830</v>
      </c>
      <c r="B107" s="33" t="s">
        <v>1829</v>
      </c>
      <c r="C107" s="33" t="s">
        <v>1807</v>
      </c>
      <c r="D107" s="40"/>
      <c r="E107" s="40"/>
      <c r="F107" s="40">
        <v>0.4</v>
      </c>
      <c r="G107" s="329"/>
    </row>
    <row r="108" spans="1:7" s="43" customFormat="1" ht="26.25" customHeight="1">
      <c r="A108" s="339" t="s">
        <v>1831</v>
      </c>
      <c r="B108" s="33" t="s">
        <v>1829</v>
      </c>
      <c r="C108" s="33" t="s">
        <v>1173</v>
      </c>
      <c r="D108" s="40"/>
      <c r="E108" s="40"/>
      <c r="F108" s="40">
        <v>0.16</v>
      </c>
      <c r="G108" s="329"/>
    </row>
    <row r="109" spans="1:7" s="43" customFormat="1" ht="26.25" customHeight="1">
      <c r="A109" s="339" t="s">
        <v>1832</v>
      </c>
      <c r="B109" s="33" t="s">
        <v>1828</v>
      </c>
      <c r="C109" s="33" t="s">
        <v>1833</v>
      </c>
      <c r="D109" s="40"/>
      <c r="E109" s="40"/>
      <c r="F109" s="40">
        <v>0.42</v>
      </c>
      <c r="G109" s="329"/>
    </row>
    <row r="110" spans="1:7" s="43" customFormat="1" ht="26.25" customHeight="1">
      <c r="A110" s="339" t="s">
        <v>1834</v>
      </c>
      <c r="B110" s="33" t="s">
        <v>1807</v>
      </c>
      <c r="C110" s="33" t="s">
        <v>1835</v>
      </c>
      <c r="D110" s="40"/>
      <c r="E110" s="40"/>
      <c r="F110" s="40">
        <v>0.74</v>
      </c>
      <c r="G110" s="329"/>
    </row>
    <row r="111" spans="1:7" s="43" customFormat="1" ht="26.25" customHeight="1">
      <c r="A111" s="339" t="s">
        <v>1835</v>
      </c>
      <c r="B111" s="33" t="s">
        <v>972</v>
      </c>
      <c r="C111" s="33" t="s">
        <v>1836</v>
      </c>
      <c r="D111" s="40"/>
      <c r="E111" s="40"/>
      <c r="F111" s="40">
        <v>0.38</v>
      </c>
      <c r="G111" s="329"/>
    </row>
    <row r="112" spans="1:7" s="43" customFormat="1" ht="26.25" customHeight="1">
      <c r="A112" s="259" t="s">
        <v>1174</v>
      </c>
      <c r="B112" s="49"/>
      <c r="C112" s="49"/>
      <c r="D112" s="30"/>
      <c r="E112" s="25">
        <f>SUM(0)</f>
        <v>0</v>
      </c>
      <c r="F112" s="25">
        <f>SUM(F105:F111)</f>
        <v>2.86</v>
      </c>
      <c r="G112" s="260">
        <f>SUM(E112:F112)</f>
        <v>2.86</v>
      </c>
    </row>
    <row r="113" spans="1:7" s="43" customFormat="1" ht="26.25" customHeight="1">
      <c r="A113" s="341" t="s">
        <v>1837</v>
      </c>
      <c r="B113" s="47"/>
      <c r="C113" s="47"/>
      <c r="D113" s="53"/>
      <c r="E113" s="53"/>
      <c r="F113" s="53"/>
      <c r="G113" s="386"/>
    </row>
    <row r="114" spans="1:7" s="43" customFormat="1" ht="26.25" customHeight="1">
      <c r="A114" s="339" t="s">
        <v>1832</v>
      </c>
      <c r="B114" s="33" t="s">
        <v>1830</v>
      </c>
      <c r="C114" s="33" t="s">
        <v>1838</v>
      </c>
      <c r="D114" s="40"/>
      <c r="E114" s="40"/>
      <c r="F114" s="40">
        <v>1.74</v>
      </c>
      <c r="G114" s="329"/>
    </row>
    <row r="115" spans="1:7" s="43" customFormat="1" ht="26.25" customHeight="1">
      <c r="A115" s="339" t="s">
        <v>1838</v>
      </c>
      <c r="B115" s="33" t="s">
        <v>1832</v>
      </c>
      <c r="C115" s="33" t="s">
        <v>1832</v>
      </c>
      <c r="D115" s="40"/>
      <c r="E115" s="40"/>
      <c r="F115" s="40">
        <v>0.66</v>
      </c>
      <c r="G115" s="329"/>
    </row>
    <row r="116" spans="1:7" s="43" customFormat="1" ht="26.25" customHeight="1">
      <c r="A116" s="339" t="s">
        <v>1839</v>
      </c>
      <c r="B116" s="33" t="s">
        <v>1832</v>
      </c>
      <c r="C116" s="33" t="s">
        <v>1173</v>
      </c>
      <c r="D116" s="40"/>
      <c r="E116" s="40"/>
      <c r="F116" s="40">
        <v>0.1</v>
      </c>
      <c r="G116" s="329"/>
    </row>
    <row r="117" spans="1:7" s="44" customFormat="1" ht="26.25" customHeight="1">
      <c r="A117" s="339" t="s">
        <v>1840</v>
      </c>
      <c r="B117" s="33" t="s">
        <v>1832</v>
      </c>
      <c r="C117" s="33" t="s">
        <v>1841</v>
      </c>
      <c r="D117" s="40"/>
      <c r="E117" s="40"/>
      <c r="F117" s="40">
        <v>0.14</v>
      </c>
      <c r="G117" s="329"/>
    </row>
    <row r="118" spans="1:7" s="43" customFormat="1" ht="26.25" customHeight="1">
      <c r="A118" s="259" t="s">
        <v>1174</v>
      </c>
      <c r="B118" s="49"/>
      <c r="C118" s="49"/>
      <c r="D118" s="30"/>
      <c r="E118" s="25">
        <f>SUM(0)</f>
        <v>0</v>
      </c>
      <c r="F118" s="25">
        <f>SUM(F114:F117)</f>
        <v>2.64</v>
      </c>
      <c r="G118" s="260">
        <f>SUM(E118:F118)</f>
        <v>2.64</v>
      </c>
    </row>
    <row r="119" spans="1:7" s="43" customFormat="1" ht="26.25" customHeight="1">
      <c r="A119" s="341" t="s">
        <v>1842</v>
      </c>
      <c r="B119" s="47"/>
      <c r="C119" s="47"/>
      <c r="D119" s="53"/>
      <c r="E119" s="53"/>
      <c r="F119" s="53"/>
      <c r="G119" s="386"/>
    </row>
    <row r="120" spans="1:7" s="44" customFormat="1" ht="26.25" customHeight="1">
      <c r="A120" s="339" t="s">
        <v>1843</v>
      </c>
      <c r="B120" s="33" t="s">
        <v>1778</v>
      </c>
      <c r="C120" s="33" t="s">
        <v>1844</v>
      </c>
      <c r="D120" s="40"/>
      <c r="E120" s="40">
        <v>0.14</v>
      </c>
      <c r="F120" s="40">
        <v>0.3</v>
      </c>
      <c r="G120" s="329"/>
    </row>
    <row r="121" spans="1:7" s="44" customFormat="1" ht="26.25" customHeight="1">
      <c r="A121" s="339" t="s">
        <v>1844</v>
      </c>
      <c r="B121" s="33" t="s">
        <v>1845</v>
      </c>
      <c r="C121" s="33" t="s">
        <v>1173</v>
      </c>
      <c r="D121" s="40"/>
      <c r="E121" s="40"/>
      <c r="F121" s="40">
        <v>0.5</v>
      </c>
      <c r="G121" s="329"/>
    </row>
    <row r="122" spans="1:7" s="43" customFormat="1" ht="26.25" customHeight="1">
      <c r="A122" s="339" t="s">
        <v>1846</v>
      </c>
      <c r="B122" s="33" t="s">
        <v>1173</v>
      </c>
      <c r="C122" s="33" t="s">
        <v>1173</v>
      </c>
      <c r="D122" s="40"/>
      <c r="E122" s="40"/>
      <c r="F122" s="40">
        <v>0.48</v>
      </c>
      <c r="G122" s="329"/>
    </row>
    <row r="123" spans="1:7" s="43" customFormat="1" ht="26.25" customHeight="1">
      <c r="A123" s="339" t="s">
        <v>1847</v>
      </c>
      <c r="B123" s="33" t="s">
        <v>1173</v>
      </c>
      <c r="C123" s="33" t="s">
        <v>1848</v>
      </c>
      <c r="D123" s="40"/>
      <c r="E123" s="40"/>
      <c r="F123" s="40">
        <v>0.34</v>
      </c>
      <c r="G123" s="329"/>
    </row>
    <row r="124" spans="1:7" s="43" customFormat="1" ht="26.25" customHeight="1">
      <c r="A124" s="339" t="s">
        <v>1848</v>
      </c>
      <c r="B124" s="33" t="s">
        <v>1847</v>
      </c>
      <c r="C124" s="33" t="s">
        <v>1849</v>
      </c>
      <c r="D124" s="40"/>
      <c r="E124" s="40"/>
      <c r="F124" s="40">
        <v>0.2</v>
      </c>
      <c r="G124" s="329"/>
    </row>
    <row r="125" spans="1:7" s="43" customFormat="1" ht="26.25" customHeight="1">
      <c r="A125" s="339" t="s">
        <v>1849</v>
      </c>
      <c r="B125" s="33" t="s">
        <v>1848</v>
      </c>
      <c r="C125" s="33" t="s">
        <v>1173</v>
      </c>
      <c r="D125" s="40"/>
      <c r="E125" s="40"/>
      <c r="F125" s="40">
        <v>0.32</v>
      </c>
      <c r="G125" s="329"/>
    </row>
    <row r="126" spans="1:7" s="43" customFormat="1" ht="26.25" customHeight="1">
      <c r="A126" s="339" t="s">
        <v>1850</v>
      </c>
      <c r="B126" s="33" t="s">
        <v>1849</v>
      </c>
      <c r="C126" s="33" t="s">
        <v>1847</v>
      </c>
      <c r="D126" s="40"/>
      <c r="E126" s="40"/>
      <c r="F126" s="40">
        <v>0.2</v>
      </c>
      <c r="G126" s="329"/>
    </row>
    <row r="127" spans="1:7" s="43" customFormat="1" ht="26.25" customHeight="1">
      <c r="A127" s="339" t="s">
        <v>1851</v>
      </c>
      <c r="B127" s="33" t="s">
        <v>1852</v>
      </c>
      <c r="C127" s="33" t="s">
        <v>1173</v>
      </c>
      <c r="D127" s="40"/>
      <c r="E127" s="40"/>
      <c r="F127" s="40">
        <v>0.06</v>
      </c>
      <c r="G127" s="329"/>
    </row>
    <row r="128" spans="1:7" s="43" customFormat="1" ht="26.25" customHeight="1">
      <c r="A128" s="339" t="s">
        <v>1853</v>
      </c>
      <c r="B128" s="33" t="s">
        <v>1847</v>
      </c>
      <c r="C128" s="33" t="s">
        <v>1849</v>
      </c>
      <c r="D128" s="40"/>
      <c r="E128" s="40"/>
      <c r="F128" s="40">
        <v>0.2</v>
      </c>
      <c r="G128" s="329"/>
    </row>
    <row r="129" spans="1:7" s="43" customFormat="1" ht="26.25" customHeight="1">
      <c r="A129" s="259" t="s">
        <v>1174</v>
      </c>
      <c r="B129" s="49"/>
      <c r="C129" s="49"/>
      <c r="D129" s="30"/>
      <c r="E129" s="25">
        <f>SUM(E120)</f>
        <v>0.14</v>
      </c>
      <c r="F129" s="25">
        <f>SUM(F120:F128)</f>
        <v>2.6000000000000005</v>
      </c>
      <c r="G129" s="260">
        <f>SUM(E129:F129)</f>
        <v>2.7400000000000007</v>
      </c>
    </row>
    <row r="130" spans="1:7" s="45" customFormat="1" ht="26.25" customHeight="1">
      <c r="A130" s="341" t="s">
        <v>1854</v>
      </c>
      <c r="B130" s="132"/>
      <c r="C130" s="61"/>
      <c r="D130" s="85"/>
      <c r="E130" s="85"/>
      <c r="F130" s="85"/>
      <c r="G130" s="330"/>
    </row>
    <row r="131" spans="1:7" s="43" customFormat="1" ht="26.25" customHeight="1">
      <c r="A131" s="339" t="s">
        <v>1855</v>
      </c>
      <c r="B131" s="33" t="s">
        <v>1173</v>
      </c>
      <c r="C131" s="33" t="s">
        <v>1173</v>
      </c>
      <c r="D131" s="40"/>
      <c r="E131" s="40">
        <v>0.055</v>
      </c>
      <c r="F131" s="40">
        <v>0.32</v>
      </c>
      <c r="G131" s="329"/>
    </row>
    <row r="132" spans="1:14" s="43" customFormat="1" ht="26.25" customHeight="1">
      <c r="A132" s="339" t="s">
        <v>1856</v>
      </c>
      <c r="B132" s="33" t="s">
        <v>1173</v>
      </c>
      <c r="C132" s="33" t="s">
        <v>1173</v>
      </c>
      <c r="D132" s="40"/>
      <c r="E132" s="40"/>
      <c r="F132" s="40">
        <v>0.16</v>
      </c>
      <c r="G132" s="329"/>
      <c r="N132" s="43">
        <v>0.25</v>
      </c>
    </row>
    <row r="133" spans="1:7" s="43" customFormat="1" ht="26.25" customHeight="1">
      <c r="A133" s="339" t="s">
        <v>581</v>
      </c>
      <c r="B133" s="33" t="s">
        <v>1832</v>
      </c>
      <c r="C133" s="33" t="s">
        <v>1832</v>
      </c>
      <c r="D133" s="40"/>
      <c r="E133" s="40"/>
      <c r="F133" s="40">
        <v>0.42</v>
      </c>
      <c r="G133" s="329"/>
    </row>
    <row r="134" spans="1:7" s="43" customFormat="1" ht="26.25" customHeight="1">
      <c r="A134" s="339" t="s">
        <v>1857</v>
      </c>
      <c r="B134" s="33" t="s">
        <v>1173</v>
      </c>
      <c r="C134" s="33" t="s">
        <v>1173</v>
      </c>
      <c r="D134" s="40"/>
      <c r="E134" s="40"/>
      <c r="F134" s="40">
        <v>0.5</v>
      </c>
      <c r="G134" s="329"/>
    </row>
    <row r="135" spans="1:7" s="43" customFormat="1" ht="26.25" customHeight="1">
      <c r="A135" s="339" t="s">
        <v>1858</v>
      </c>
      <c r="B135" s="33" t="s">
        <v>1857</v>
      </c>
      <c r="C135" s="33" t="s">
        <v>1173</v>
      </c>
      <c r="D135" s="40"/>
      <c r="E135" s="40"/>
      <c r="F135" s="40">
        <v>0.54</v>
      </c>
      <c r="G135" s="329"/>
    </row>
    <row r="136" spans="1:7" s="43" customFormat="1" ht="26.25" customHeight="1">
      <c r="A136" s="339" t="s">
        <v>1859</v>
      </c>
      <c r="B136" s="33" t="s">
        <v>1173</v>
      </c>
      <c r="C136" s="33" t="s">
        <v>1173</v>
      </c>
      <c r="D136" s="40"/>
      <c r="E136" s="40"/>
      <c r="F136" s="40">
        <v>0.2</v>
      </c>
      <c r="G136" s="329"/>
    </row>
    <row r="137" spans="1:7" s="43" customFormat="1" ht="26.25" customHeight="1">
      <c r="A137" s="339" t="s">
        <v>1860</v>
      </c>
      <c r="B137" s="33" t="s">
        <v>1832</v>
      </c>
      <c r="C137" s="33" t="s">
        <v>1784</v>
      </c>
      <c r="D137" s="40"/>
      <c r="E137" s="40">
        <v>0.031</v>
      </c>
      <c r="F137" s="40">
        <v>0.78</v>
      </c>
      <c r="G137" s="329"/>
    </row>
    <row r="138" spans="1:7" s="43" customFormat="1" ht="26.25" customHeight="1">
      <c r="A138" s="339" t="s">
        <v>1356</v>
      </c>
      <c r="B138" s="51" t="s">
        <v>1861</v>
      </c>
      <c r="C138" s="51" t="s">
        <v>1173</v>
      </c>
      <c r="D138" s="40"/>
      <c r="E138" s="40">
        <v>0.02</v>
      </c>
      <c r="F138" s="40">
        <v>0.02</v>
      </c>
      <c r="G138" s="329"/>
    </row>
    <row r="139" spans="1:7" s="43" customFormat="1" ht="26.25" customHeight="1">
      <c r="A139" s="259" t="s">
        <v>1174</v>
      </c>
      <c r="B139" s="49"/>
      <c r="C139" s="49"/>
      <c r="D139" s="30"/>
      <c r="E139" s="25">
        <f>SUM(E131,E137,E138)</f>
        <v>0.106</v>
      </c>
      <c r="F139" s="25">
        <f>SUM(F131:F138)</f>
        <v>2.94</v>
      </c>
      <c r="G139" s="260">
        <f>SUM(E139:F139)</f>
        <v>3.046</v>
      </c>
    </row>
    <row r="140" spans="1:7" s="44" customFormat="1" ht="26.25" customHeight="1">
      <c r="A140" s="341" t="s">
        <v>1862</v>
      </c>
      <c r="B140" s="91"/>
      <c r="C140" s="33"/>
      <c r="D140" s="40"/>
      <c r="E140" s="40"/>
      <c r="F140" s="40"/>
      <c r="G140" s="329"/>
    </row>
    <row r="141" spans="1:7" s="43" customFormat="1" ht="26.25" customHeight="1">
      <c r="A141" s="339" t="s">
        <v>1863</v>
      </c>
      <c r="B141" s="33" t="s">
        <v>1807</v>
      </c>
      <c r="C141" s="33" t="s">
        <v>972</v>
      </c>
      <c r="D141" s="40"/>
      <c r="E141" s="40">
        <v>0.059</v>
      </c>
      <c r="F141" s="40">
        <v>1.08</v>
      </c>
      <c r="G141" s="329"/>
    </row>
    <row r="142" spans="1:7" s="43" customFormat="1" ht="26.25" customHeight="1">
      <c r="A142" s="339" t="s">
        <v>1864</v>
      </c>
      <c r="B142" s="33" t="s">
        <v>1865</v>
      </c>
      <c r="C142" s="33" t="s">
        <v>1173</v>
      </c>
      <c r="D142" s="40"/>
      <c r="E142" s="40"/>
      <c r="F142" s="40">
        <v>0.52</v>
      </c>
      <c r="G142" s="329"/>
    </row>
    <row r="143" spans="1:7" s="43" customFormat="1" ht="26.25" customHeight="1">
      <c r="A143" s="339" t="s">
        <v>1866</v>
      </c>
      <c r="B143" s="33" t="s">
        <v>1863</v>
      </c>
      <c r="C143" s="33" t="s">
        <v>1173</v>
      </c>
      <c r="D143" s="40"/>
      <c r="E143" s="40"/>
      <c r="F143" s="40">
        <v>0.12</v>
      </c>
      <c r="G143" s="329"/>
    </row>
    <row r="144" spans="1:7" s="43" customFormat="1" ht="26.25" customHeight="1">
      <c r="A144" s="339" t="s">
        <v>1867</v>
      </c>
      <c r="B144" s="33" t="s">
        <v>1863</v>
      </c>
      <c r="C144" s="33" t="s">
        <v>1863</v>
      </c>
      <c r="D144" s="40"/>
      <c r="E144" s="40"/>
      <c r="F144" s="40">
        <v>0.7</v>
      </c>
      <c r="G144" s="329"/>
    </row>
    <row r="145" spans="1:7" s="43" customFormat="1" ht="26.25" customHeight="1">
      <c r="A145" s="259" t="s">
        <v>1174</v>
      </c>
      <c r="B145" s="49"/>
      <c r="C145" s="49"/>
      <c r="D145" s="30"/>
      <c r="E145" s="25">
        <f>SUM(E141)</f>
        <v>0.059</v>
      </c>
      <c r="F145" s="25">
        <f>SUM(F141:F144)</f>
        <v>2.42</v>
      </c>
      <c r="G145" s="260">
        <f>SUM(E145:F145)</f>
        <v>2.479</v>
      </c>
    </row>
    <row r="146" spans="1:7" s="43" customFormat="1" ht="26.25" customHeight="1">
      <c r="A146" s="341" t="s">
        <v>1868</v>
      </c>
      <c r="B146" s="33"/>
      <c r="C146" s="33"/>
      <c r="D146" s="40"/>
      <c r="E146" s="40"/>
      <c r="F146" s="40"/>
      <c r="G146" s="329"/>
    </row>
    <row r="147" spans="1:7" s="44" customFormat="1" ht="26.25" customHeight="1">
      <c r="A147" s="339" t="s">
        <v>1869</v>
      </c>
      <c r="B147" s="33" t="s">
        <v>972</v>
      </c>
      <c r="C147" s="33" t="s">
        <v>1175</v>
      </c>
      <c r="D147" s="40"/>
      <c r="E147" s="40">
        <v>0.14</v>
      </c>
      <c r="F147" s="40">
        <v>0.96</v>
      </c>
      <c r="G147" s="329"/>
    </row>
    <row r="148" spans="1:7" s="43" customFormat="1" ht="26.25" customHeight="1">
      <c r="A148" s="339" t="s">
        <v>1870</v>
      </c>
      <c r="B148" s="33" t="s">
        <v>1869</v>
      </c>
      <c r="C148" s="33" t="s">
        <v>1173</v>
      </c>
      <c r="D148" s="40"/>
      <c r="E148" s="40"/>
      <c r="F148" s="40">
        <v>0.4</v>
      </c>
      <c r="G148" s="329"/>
    </row>
    <row r="149" spans="1:7" s="43" customFormat="1" ht="26.25" customHeight="1">
      <c r="A149" s="339" t="s">
        <v>1844</v>
      </c>
      <c r="B149" s="33" t="s">
        <v>1870</v>
      </c>
      <c r="C149" s="33" t="s">
        <v>1175</v>
      </c>
      <c r="D149" s="40"/>
      <c r="E149" s="40"/>
      <c r="F149" s="40">
        <v>0.1</v>
      </c>
      <c r="G149" s="329"/>
    </row>
    <row r="150" spans="1:7" s="43" customFormat="1" ht="26.25" customHeight="1">
      <c r="A150" s="339" t="s">
        <v>1871</v>
      </c>
      <c r="B150" s="33" t="s">
        <v>1869</v>
      </c>
      <c r="C150" s="33" t="s">
        <v>1869</v>
      </c>
      <c r="D150" s="40"/>
      <c r="E150" s="40"/>
      <c r="F150" s="40">
        <v>0.82</v>
      </c>
      <c r="G150" s="329"/>
    </row>
    <row r="151" spans="1:7" s="44" customFormat="1" ht="26.25" customHeight="1">
      <c r="A151" s="259" t="s">
        <v>1174</v>
      </c>
      <c r="B151" s="49"/>
      <c r="C151" s="49"/>
      <c r="D151" s="30"/>
      <c r="E151" s="25">
        <f>SUM(E147)</f>
        <v>0.14</v>
      </c>
      <c r="F151" s="25">
        <f>SUM(F147:F150)</f>
        <v>2.28</v>
      </c>
      <c r="G151" s="260">
        <f>SUM(E151:F151)</f>
        <v>2.42</v>
      </c>
    </row>
    <row r="152" spans="1:7" s="45" customFormat="1" ht="26.25" customHeight="1">
      <c r="A152" s="341" t="s">
        <v>1872</v>
      </c>
      <c r="B152" s="33"/>
      <c r="C152" s="33"/>
      <c r="D152" s="40"/>
      <c r="E152" s="40"/>
      <c r="F152" s="40"/>
      <c r="G152" s="329"/>
    </row>
    <row r="153" spans="1:7" s="43" customFormat="1" ht="26.25" customHeight="1">
      <c r="A153" s="339" t="s">
        <v>1873</v>
      </c>
      <c r="B153" s="33" t="s">
        <v>972</v>
      </c>
      <c r="C153" s="33" t="s">
        <v>1175</v>
      </c>
      <c r="D153" s="40"/>
      <c r="E153" s="40"/>
      <c r="F153" s="40">
        <v>0.78</v>
      </c>
      <c r="G153" s="329"/>
    </row>
    <row r="154" spans="1:7" s="44" customFormat="1" ht="26.25" customHeight="1">
      <c r="A154" s="259" t="s">
        <v>1174</v>
      </c>
      <c r="B154" s="49"/>
      <c r="C154" s="49"/>
      <c r="D154" s="30"/>
      <c r="E154" s="25">
        <f>SUM(0)</f>
        <v>0</v>
      </c>
      <c r="F154" s="25">
        <f>SUM(F153:F153)</f>
        <v>0.78</v>
      </c>
      <c r="G154" s="260">
        <f>SUM(E154:F154)</f>
        <v>0.78</v>
      </c>
    </row>
    <row r="155" spans="1:7" s="45" customFormat="1" ht="26.25" customHeight="1">
      <c r="A155" s="341" t="s">
        <v>1874</v>
      </c>
      <c r="B155" s="33"/>
      <c r="C155" s="33"/>
      <c r="D155" s="40"/>
      <c r="E155" s="40"/>
      <c r="F155" s="40"/>
      <c r="G155" s="329"/>
    </row>
    <row r="156" spans="1:7" s="43" customFormat="1" ht="26.25" customHeight="1">
      <c r="A156" s="339" t="s">
        <v>1875</v>
      </c>
      <c r="B156" s="33" t="s">
        <v>1876</v>
      </c>
      <c r="C156" s="33" t="s">
        <v>1173</v>
      </c>
      <c r="D156" s="40"/>
      <c r="E156" s="40"/>
      <c r="F156" s="40">
        <v>0.76</v>
      </c>
      <c r="G156" s="329"/>
    </row>
    <row r="157" spans="1:7" s="43" customFormat="1" ht="26.25" customHeight="1">
      <c r="A157" s="339" t="s">
        <v>1877</v>
      </c>
      <c r="B157" s="33" t="s">
        <v>1875</v>
      </c>
      <c r="C157" s="33" t="s">
        <v>1173</v>
      </c>
      <c r="D157" s="40"/>
      <c r="E157" s="40"/>
      <c r="F157" s="40">
        <v>0.22</v>
      </c>
      <c r="G157" s="329"/>
    </row>
    <row r="158" spans="1:7" s="44" customFormat="1" ht="26.25" customHeight="1">
      <c r="A158" s="339" t="s">
        <v>1878</v>
      </c>
      <c r="B158" s="33" t="s">
        <v>1875</v>
      </c>
      <c r="C158" s="33" t="s">
        <v>1173</v>
      </c>
      <c r="D158" s="40"/>
      <c r="E158" s="40"/>
      <c r="F158" s="40">
        <v>0.18</v>
      </c>
      <c r="G158" s="329"/>
    </row>
    <row r="159" spans="1:7" s="43" customFormat="1" ht="26.25" customHeight="1">
      <c r="A159" s="339" t="s">
        <v>1879</v>
      </c>
      <c r="B159" s="33" t="s">
        <v>1875</v>
      </c>
      <c r="C159" s="33" t="s">
        <v>1173</v>
      </c>
      <c r="D159" s="40"/>
      <c r="E159" s="40"/>
      <c r="F159" s="40">
        <v>0.24</v>
      </c>
      <c r="G159" s="329"/>
    </row>
    <row r="160" spans="1:7" s="43" customFormat="1" ht="26.25" customHeight="1">
      <c r="A160" s="259" t="s">
        <v>1174</v>
      </c>
      <c r="B160" s="49"/>
      <c r="C160" s="49"/>
      <c r="D160" s="30"/>
      <c r="E160" s="25">
        <f>SUM(0)</f>
        <v>0</v>
      </c>
      <c r="F160" s="25">
        <f>SUM(F156:F159)</f>
        <v>1.4</v>
      </c>
      <c r="G160" s="260">
        <f>SUM(E160:F160)</f>
        <v>1.4</v>
      </c>
    </row>
    <row r="161" spans="1:7" s="43" customFormat="1" ht="26.25" customHeight="1">
      <c r="A161" s="341" t="s">
        <v>1880</v>
      </c>
      <c r="B161" s="47"/>
      <c r="C161" s="47"/>
      <c r="D161" s="53"/>
      <c r="E161" s="53"/>
      <c r="F161" s="53"/>
      <c r="G161" s="386"/>
    </row>
    <row r="162" spans="1:7" s="43" customFormat="1" ht="26.25" customHeight="1">
      <c r="A162" s="339" t="s">
        <v>1881</v>
      </c>
      <c r="B162" s="33" t="s">
        <v>972</v>
      </c>
      <c r="C162" s="33" t="s">
        <v>972</v>
      </c>
      <c r="D162" s="40"/>
      <c r="E162" s="40"/>
      <c r="F162" s="40">
        <v>0.66</v>
      </c>
      <c r="G162" s="329"/>
    </row>
    <row r="163" spans="1:7" s="43" customFormat="1" ht="26.25" customHeight="1">
      <c r="A163" s="339" t="s">
        <v>1835</v>
      </c>
      <c r="B163" s="33" t="s">
        <v>972</v>
      </c>
      <c r="C163" s="33" t="s">
        <v>1175</v>
      </c>
      <c r="D163" s="40"/>
      <c r="E163" s="40"/>
      <c r="F163" s="40">
        <v>0.9</v>
      </c>
      <c r="G163" s="329"/>
    </row>
    <row r="164" spans="1:7" s="43" customFormat="1" ht="26.25" customHeight="1">
      <c r="A164" s="259" t="s">
        <v>1174</v>
      </c>
      <c r="B164" s="87"/>
      <c r="C164" s="49"/>
      <c r="D164" s="30"/>
      <c r="E164" s="25">
        <f>SUM(0)</f>
        <v>0</v>
      </c>
      <c r="F164" s="25">
        <f>SUM(F162:F163)</f>
        <v>1.56</v>
      </c>
      <c r="G164" s="260">
        <f>SUM(E164:F164)</f>
        <v>1.56</v>
      </c>
    </row>
    <row r="165" spans="1:7" s="43" customFormat="1" ht="26.25" customHeight="1">
      <c r="A165" s="341" t="s">
        <v>1882</v>
      </c>
      <c r="B165" s="127"/>
      <c r="C165" s="33"/>
      <c r="D165" s="40"/>
      <c r="E165" s="40"/>
      <c r="F165" s="40"/>
      <c r="G165" s="329"/>
    </row>
    <row r="166" spans="1:7" s="43" customFormat="1" ht="26.25" customHeight="1">
      <c r="A166" s="339" t="s">
        <v>1883</v>
      </c>
      <c r="B166" s="33" t="s">
        <v>1835</v>
      </c>
      <c r="C166" s="33" t="s">
        <v>1173</v>
      </c>
      <c r="D166" s="40"/>
      <c r="E166" s="40"/>
      <c r="F166" s="40">
        <v>0.8</v>
      </c>
      <c r="G166" s="329"/>
    </row>
    <row r="167" spans="1:7" s="43" customFormat="1" ht="26.25" customHeight="1">
      <c r="A167" s="339" t="s">
        <v>1884</v>
      </c>
      <c r="B167" s="33" t="s">
        <v>1835</v>
      </c>
      <c r="C167" s="33" t="s">
        <v>1357</v>
      </c>
      <c r="D167" s="40"/>
      <c r="E167" s="40">
        <v>0.175</v>
      </c>
      <c r="F167" s="40">
        <v>1.24</v>
      </c>
      <c r="G167" s="329"/>
    </row>
    <row r="168" spans="1:7" s="43" customFormat="1" ht="26.25" customHeight="1">
      <c r="A168" s="339" t="s">
        <v>1885</v>
      </c>
      <c r="B168" s="33" t="s">
        <v>1884</v>
      </c>
      <c r="C168" s="33" t="s">
        <v>1886</v>
      </c>
      <c r="D168" s="40"/>
      <c r="E168" s="40">
        <v>0.11</v>
      </c>
      <c r="F168" s="40">
        <v>1</v>
      </c>
      <c r="G168" s="329"/>
    </row>
    <row r="169" spans="1:7" s="43" customFormat="1" ht="26.25" customHeight="1">
      <c r="A169" s="339" t="s">
        <v>1887</v>
      </c>
      <c r="B169" s="33" t="s">
        <v>1888</v>
      </c>
      <c r="C169" s="33" t="s">
        <v>1885</v>
      </c>
      <c r="D169" s="40"/>
      <c r="E169" s="40"/>
      <c r="F169" s="40">
        <v>0.58</v>
      </c>
      <c r="G169" s="329"/>
    </row>
    <row r="170" spans="1:7" s="43" customFormat="1" ht="26.25" customHeight="1">
      <c r="A170" s="339" t="s">
        <v>1889</v>
      </c>
      <c r="B170" s="33" t="s">
        <v>972</v>
      </c>
      <c r="C170" s="33" t="s">
        <v>1173</v>
      </c>
      <c r="D170" s="40"/>
      <c r="E170" s="40">
        <v>0.093</v>
      </c>
      <c r="F170" s="40">
        <v>0.4</v>
      </c>
      <c r="G170" s="329"/>
    </row>
    <row r="171" spans="1:7" s="43" customFormat="1" ht="26.25" customHeight="1">
      <c r="A171" s="259" t="s">
        <v>1174</v>
      </c>
      <c r="B171" s="49"/>
      <c r="C171" s="49"/>
      <c r="D171" s="30"/>
      <c r="E171" s="25">
        <f>SUM(E167,E168,E170)</f>
        <v>0.378</v>
      </c>
      <c r="F171" s="25">
        <f>SUM(F166:F170)</f>
        <v>4.0200000000000005</v>
      </c>
      <c r="G171" s="260">
        <f>SUM(E171:F171)</f>
        <v>4.398000000000001</v>
      </c>
    </row>
    <row r="172" spans="1:7" s="43" customFormat="1" ht="26.25" customHeight="1">
      <c r="A172" s="341" t="s">
        <v>1890</v>
      </c>
      <c r="B172" s="33"/>
      <c r="C172" s="33"/>
      <c r="D172" s="40"/>
      <c r="E172" s="40"/>
      <c r="F172" s="40"/>
      <c r="G172" s="329"/>
    </row>
    <row r="173" spans="1:7" s="43" customFormat="1" ht="26.25" customHeight="1">
      <c r="A173" s="339" t="s">
        <v>1891</v>
      </c>
      <c r="B173" s="33" t="s">
        <v>972</v>
      </c>
      <c r="C173" s="33" t="s">
        <v>1173</v>
      </c>
      <c r="D173" s="40"/>
      <c r="E173" s="40">
        <v>0.034</v>
      </c>
      <c r="F173" s="40">
        <v>0.78</v>
      </c>
      <c r="G173" s="329"/>
    </row>
    <row r="174" spans="1:7" s="44" customFormat="1" ht="26.25" customHeight="1">
      <c r="A174" s="339" t="s">
        <v>1892</v>
      </c>
      <c r="B174" s="33" t="s">
        <v>1891</v>
      </c>
      <c r="C174" s="33" t="s">
        <v>1173</v>
      </c>
      <c r="D174" s="40"/>
      <c r="E174" s="40"/>
      <c r="F174" s="40">
        <v>0.12</v>
      </c>
      <c r="G174" s="329"/>
    </row>
    <row r="175" spans="1:7" s="43" customFormat="1" ht="26.25" customHeight="1">
      <c r="A175" s="259" t="s">
        <v>1174</v>
      </c>
      <c r="B175" s="49"/>
      <c r="C175" s="49"/>
      <c r="D175" s="30"/>
      <c r="E175" s="25">
        <f>SUM(E173)</f>
        <v>0.034</v>
      </c>
      <c r="F175" s="25">
        <f>SUM(F173:F174)</f>
        <v>0.9</v>
      </c>
      <c r="G175" s="260">
        <f>SUM(E175:F175)</f>
        <v>0.934</v>
      </c>
    </row>
    <row r="176" spans="1:7" s="43" customFormat="1" ht="26.25" customHeight="1">
      <c r="A176" s="341" t="s">
        <v>1896</v>
      </c>
      <c r="B176" s="33"/>
      <c r="C176" s="33"/>
      <c r="D176" s="40"/>
      <c r="E176" s="40"/>
      <c r="F176" s="40"/>
      <c r="G176" s="329"/>
    </row>
    <row r="177" spans="1:7" s="43" customFormat="1" ht="26.25" customHeight="1">
      <c r="A177" s="339" t="s">
        <v>1897</v>
      </c>
      <c r="B177" s="33" t="s">
        <v>1898</v>
      </c>
      <c r="C177" s="33" t="s">
        <v>1897</v>
      </c>
      <c r="D177" s="40"/>
      <c r="E177" s="40"/>
      <c r="F177" s="40">
        <v>1.02</v>
      </c>
      <c r="G177" s="329"/>
    </row>
    <row r="178" spans="1:7" s="43" customFormat="1" ht="26.25" customHeight="1">
      <c r="A178" s="339" t="s">
        <v>1899</v>
      </c>
      <c r="B178" s="33" t="s">
        <v>1897</v>
      </c>
      <c r="C178" s="33" t="s">
        <v>1897</v>
      </c>
      <c r="D178" s="40"/>
      <c r="E178" s="40"/>
      <c r="F178" s="40">
        <v>0.2</v>
      </c>
      <c r="G178" s="329"/>
    </row>
    <row r="179" spans="1:7" s="43" customFormat="1" ht="26.25" customHeight="1">
      <c r="A179" s="339" t="s">
        <v>1900</v>
      </c>
      <c r="B179" s="33" t="s">
        <v>1897</v>
      </c>
      <c r="C179" s="33" t="s">
        <v>1901</v>
      </c>
      <c r="D179" s="40"/>
      <c r="E179" s="40"/>
      <c r="F179" s="40">
        <v>0.58</v>
      </c>
      <c r="G179" s="329"/>
    </row>
    <row r="180" spans="1:7" s="43" customFormat="1" ht="26.25" customHeight="1">
      <c r="A180" s="339" t="s">
        <v>1902</v>
      </c>
      <c r="B180" s="33" t="s">
        <v>1900</v>
      </c>
      <c r="C180" s="33" t="s">
        <v>1173</v>
      </c>
      <c r="D180" s="40"/>
      <c r="E180" s="40"/>
      <c r="F180" s="40">
        <v>0.04</v>
      </c>
      <c r="G180" s="329"/>
    </row>
    <row r="181" spans="1:7" s="44" customFormat="1" ht="26.25" customHeight="1">
      <c r="A181" s="339" t="s">
        <v>1903</v>
      </c>
      <c r="B181" s="33" t="s">
        <v>1175</v>
      </c>
      <c r="C181" s="33" t="s">
        <v>1904</v>
      </c>
      <c r="D181" s="40"/>
      <c r="E181" s="40"/>
      <c r="F181" s="40">
        <v>0.8</v>
      </c>
      <c r="G181" s="329"/>
    </row>
    <row r="182" spans="1:7" s="43" customFormat="1" ht="26.25" customHeight="1">
      <c r="A182" s="339" t="s">
        <v>1905</v>
      </c>
      <c r="B182" s="33" t="s">
        <v>1900</v>
      </c>
      <c r="C182" s="33" t="s">
        <v>1173</v>
      </c>
      <c r="D182" s="40"/>
      <c r="E182" s="40"/>
      <c r="F182" s="40">
        <v>0.3</v>
      </c>
      <c r="G182" s="329"/>
    </row>
    <row r="183" spans="1:7" s="43" customFormat="1" ht="26.25" customHeight="1">
      <c r="A183" s="339" t="s">
        <v>1904</v>
      </c>
      <c r="B183" s="33" t="s">
        <v>1903</v>
      </c>
      <c r="C183" s="33" t="s">
        <v>1173</v>
      </c>
      <c r="D183" s="40"/>
      <c r="E183" s="40"/>
      <c r="F183" s="40">
        <v>0.1</v>
      </c>
      <c r="G183" s="329"/>
    </row>
    <row r="184" spans="1:7" s="44" customFormat="1" ht="26.25" customHeight="1">
      <c r="A184" s="339" t="s">
        <v>1906</v>
      </c>
      <c r="B184" s="33" t="s">
        <v>1175</v>
      </c>
      <c r="C184" s="33" t="s">
        <v>1173</v>
      </c>
      <c r="D184" s="40"/>
      <c r="E184" s="40"/>
      <c r="F184" s="40">
        <v>0.4</v>
      </c>
      <c r="G184" s="329"/>
    </row>
    <row r="185" spans="1:7" s="43" customFormat="1" ht="26.25" customHeight="1">
      <c r="A185" s="339" t="s">
        <v>1907</v>
      </c>
      <c r="B185" s="33" t="s">
        <v>1904</v>
      </c>
      <c r="C185" s="33" t="s">
        <v>1173</v>
      </c>
      <c r="D185" s="40"/>
      <c r="E185" s="40"/>
      <c r="F185" s="40">
        <v>0.12</v>
      </c>
      <c r="G185" s="329"/>
    </row>
    <row r="186" spans="1:7" s="43" customFormat="1" ht="26.25" customHeight="1">
      <c r="A186" s="339" t="s">
        <v>1908</v>
      </c>
      <c r="B186" s="33" t="s">
        <v>1909</v>
      </c>
      <c r="C186" s="33" t="s">
        <v>1778</v>
      </c>
      <c r="D186" s="40"/>
      <c r="E186" s="40">
        <v>1.44</v>
      </c>
      <c r="F186" s="40">
        <v>2.6</v>
      </c>
      <c r="G186" s="329"/>
    </row>
    <row r="187" spans="1:7" s="43" customFormat="1" ht="26.25" customHeight="1">
      <c r="A187" s="259" t="s">
        <v>1174</v>
      </c>
      <c r="B187" s="49"/>
      <c r="C187" s="49"/>
      <c r="D187" s="30"/>
      <c r="E187" s="25">
        <f>SUM(E186)</f>
        <v>1.44</v>
      </c>
      <c r="F187" s="25">
        <f>SUM(F177:F186)</f>
        <v>6.16</v>
      </c>
      <c r="G187" s="260">
        <f>SUM(E187:F187)</f>
        <v>7.6</v>
      </c>
    </row>
    <row r="188" spans="1:7" s="43" customFormat="1" ht="26.25" customHeight="1">
      <c r="A188" s="341" t="s">
        <v>1910</v>
      </c>
      <c r="B188" s="61"/>
      <c r="C188" s="61"/>
      <c r="D188" s="85"/>
      <c r="E188" s="85"/>
      <c r="F188" s="59"/>
      <c r="G188" s="330"/>
    </row>
    <row r="189" spans="1:7" s="43" customFormat="1" ht="26.25" customHeight="1">
      <c r="A189" s="339" t="s">
        <v>1911</v>
      </c>
      <c r="B189" s="33" t="s">
        <v>1895</v>
      </c>
      <c r="C189" s="33" t="s">
        <v>1912</v>
      </c>
      <c r="D189" s="40"/>
      <c r="E189" s="40"/>
      <c r="F189" s="40">
        <v>0.78</v>
      </c>
      <c r="G189" s="329"/>
    </row>
    <row r="190" spans="1:7" s="44" customFormat="1" ht="26.25" customHeight="1">
      <c r="A190" s="339" t="s">
        <v>1913</v>
      </c>
      <c r="B190" s="33" t="s">
        <v>1911</v>
      </c>
      <c r="C190" s="33" t="s">
        <v>1895</v>
      </c>
      <c r="D190" s="40"/>
      <c r="E190" s="40"/>
      <c r="F190" s="40">
        <v>0.18</v>
      </c>
      <c r="G190" s="329"/>
    </row>
    <row r="191" spans="1:7" s="43" customFormat="1" ht="26.25" customHeight="1">
      <c r="A191" s="339" t="s">
        <v>1914</v>
      </c>
      <c r="B191" s="33" t="s">
        <v>1911</v>
      </c>
      <c r="C191" s="33" t="s">
        <v>361</v>
      </c>
      <c r="D191" s="40"/>
      <c r="E191" s="40"/>
      <c r="F191" s="40">
        <v>0.14</v>
      </c>
      <c r="G191" s="329"/>
    </row>
    <row r="192" spans="1:7" s="43" customFormat="1" ht="26.25" customHeight="1">
      <c r="A192" s="259" t="s">
        <v>1174</v>
      </c>
      <c r="B192" s="49"/>
      <c r="C192" s="49"/>
      <c r="D192" s="30"/>
      <c r="E192" s="25">
        <f>SUM(0)</f>
        <v>0</v>
      </c>
      <c r="F192" s="25">
        <f>SUM(F189:F191)</f>
        <v>1.1</v>
      </c>
      <c r="G192" s="260">
        <f>SUM(E192:F192)</f>
        <v>1.1</v>
      </c>
    </row>
    <row r="193" spans="1:7" s="43" customFormat="1" ht="26.25" customHeight="1">
      <c r="A193" s="341" t="s">
        <v>1915</v>
      </c>
      <c r="B193" s="127"/>
      <c r="C193" s="33"/>
      <c r="D193" s="40"/>
      <c r="E193" s="40"/>
      <c r="F193" s="40"/>
      <c r="G193" s="329"/>
    </row>
    <row r="194" spans="1:7" s="43" customFormat="1" ht="26.25" customHeight="1">
      <c r="A194" s="339" t="s">
        <v>1916</v>
      </c>
      <c r="B194" s="33" t="s">
        <v>1895</v>
      </c>
      <c r="C194" s="33" t="s">
        <v>361</v>
      </c>
      <c r="D194" s="40"/>
      <c r="E194" s="40"/>
      <c r="F194" s="40">
        <v>0.16</v>
      </c>
      <c r="G194" s="329"/>
    </row>
    <row r="195" spans="1:7" s="43" customFormat="1" ht="26.25" customHeight="1">
      <c r="A195" s="339" t="s">
        <v>1917</v>
      </c>
      <c r="B195" s="33" t="s">
        <v>1918</v>
      </c>
      <c r="C195" s="33" t="s">
        <v>361</v>
      </c>
      <c r="D195" s="40"/>
      <c r="E195" s="40"/>
      <c r="F195" s="40">
        <v>0.76</v>
      </c>
      <c r="G195" s="329"/>
    </row>
    <row r="196" spans="1:7" s="43" customFormat="1" ht="26.25" customHeight="1">
      <c r="A196" s="339" t="s">
        <v>1919</v>
      </c>
      <c r="B196" s="33" t="s">
        <v>1917</v>
      </c>
      <c r="C196" s="33" t="s">
        <v>361</v>
      </c>
      <c r="D196" s="40"/>
      <c r="E196" s="40"/>
      <c r="F196" s="40">
        <v>0.04</v>
      </c>
      <c r="G196" s="329"/>
    </row>
    <row r="197" spans="1:7" s="43" customFormat="1" ht="26.25" customHeight="1">
      <c r="A197" s="339" t="s">
        <v>1920</v>
      </c>
      <c r="B197" s="33" t="s">
        <v>1895</v>
      </c>
      <c r="C197" s="33" t="s">
        <v>1917</v>
      </c>
      <c r="D197" s="40"/>
      <c r="E197" s="40"/>
      <c r="F197" s="40">
        <v>0.58</v>
      </c>
      <c r="G197" s="329"/>
    </row>
    <row r="198" spans="1:7" s="43" customFormat="1" ht="26.25" customHeight="1">
      <c r="A198" s="259" t="s">
        <v>1174</v>
      </c>
      <c r="B198" s="49"/>
      <c r="C198" s="49"/>
      <c r="D198" s="30"/>
      <c r="E198" s="25">
        <f>SUM(0)</f>
        <v>0</v>
      </c>
      <c r="F198" s="25">
        <f>SUM(F194:F197)</f>
        <v>1.54</v>
      </c>
      <c r="G198" s="260">
        <f>SUM(E198:F198)</f>
        <v>1.54</v>
      </c>
    </row>
    <row r="199" spans="1:7" s="43" customFormat="1" ht="26.25" customHeight="1">
      <c r="A199" s="341" t="s">
        <v>1921</v>
      </c>
      <c r="B199" s="33"/>
      <c r="C199" s="33"/>
      <c r="D199" s="40"/>
      <c r="E199" s="40"/>
      <c r="F199" s="40"/>
      <c r="G199" s="329"/>
    </row>
    <row r="200" spans="1:7" s="43" customFormat="1" ht="26.25" customHeight="1">
      <c r="A200" s="339" t="s">
        <v>1922</v>
      </c>
      <c r="B200" s="33" t="s">
        <v>1893</v>
      </c>
      <c r="C200" s="51" t="s">
        <v>1173</v>
      </c>
      <c r="D200" s="40"/>
      <c r="E200" s="40">
        <v>0.07</v>
      </c>
      <c r="F200" s="40">
        <v>0.26</v>
      </c>
      <c r="G200" s="329"/>
    </row>
    <row r="201" spans="1:7" s="43" customFormat="1" ht="26.25" customHeight="1">
      <c r="A201" s="339" t="s">
        <v>1923</v>
      </c>
      <c r="B201" s="33" t="s">
        <v>1893</v>
      </c>
      <c r="C201" s="51" t="s">
        <v>1173</v>
      </c>
      <c r="D201" s="40"/>
      <c r="E201" s="40">
        <v>0.02</v>
      </c>
      <c r="F201" s="40">
        <v>0.46</v>
      </c>
      <c r="G201" s="329"/>
    </row>
    <row r="202" spans="1:7" s="44" customFormat="1" ht="26.25" customHeight="1">
      <c r="A202" s="259" t="s">
        <v>1174</v>
      </c>
      <c r="B202" s="49"/>
      <c r="C202" s="49"/>
      <c r="D202" s="30"/>
      <c r="E202" s="25">
        <f>SUM(E200,E201)</f>
        <v>0.09000000000000001</v>
      </c>
      <c r="F202" s="25">
        <f>SUM(F200:F201)</f>
        <v>0.72</v>
      </c>
      <c r="G202" s="260">
        <f>SUM(E202:F202)</f>
        <v>0.8099999999999999</v>
      </c>
    </row>
    <row r="203" spans="1:7" s="43" customFormat="1" ht="26.25" customHeight="1">
      <c r="A203" s="341" t="s">
        <v>1924</v>
      </c>
      <c r="B203" s="46"/>
      <c r="C203" s="46"/>
      <c r="D203" s="129"/>
      <c r="E203" s="129"/>
      <c r="F203" s="53"/>
      <c r="G203" s="386"/>
    </row>
    <row r="204" spans="1:7" s="43" customFormat="1" ht="26.25" customHeight="1">
      <c r="A204" s="339" t="s">
        <v>1925</v>
      </c>
      <c r="B204" s="33" t="s">
        <v>1926</v>
      </c>
      <c r="C204" s="33" t="s">
        <v>1927</v>
      </c>
      <c r="D204" s="40"/>
      <c r="E204" s="40">
        <v>0.03</v>
      </c>
      <c r="F204" s="40">
        <v>0.7</v>
      </c>
      <c r="G204" s="329"/>
    </row>
    <row r="205" spans="1:7" s="43" customFormat="1" ht="26.25" customHeight="1">
      <c r="A205" s="259" t="s">
        <v>1174</v>
      </c>
      <c r="B205" s="33"/>
      <c r="C205" s="33"/>
      <c r="D205" s="40"/>
      <c r="E205" s="25">
        <f>SUM(E204)</f>
        <v>0.03</v>
      </c>
      <c r="F205" s="25">
        <f>SUM(F204)</f>
        <v>0.7</v>
      </c>
      <c r="G205" s="260">
        <f>SUM(E205:F205)</f>
        <v>0.73</v>
      </c>
    </row>
    <row r="206" spans="1:7" s="43" customFormat="1" ht="26.25" customHeight="1">
      <c r="A206" s="269" t="s">
        <v>1928</v>
      </c>
      <c r="B206" s="127"/>
      <c r="C206" s="33"/>
      <c r="D206" s="40"/>
      <c r="E206" s="30"/>
      <c r="F206" s="30"/>
      <c r="G206" s="329"/>
    </row>
    <row r="207" spans="1:7" s="43" customFormat="1" ht="26.25" customHeight="1">
      <c r="A207" s="339" t="s">
        <v>1894</v>
      </c>
      <c r="B207" s="33" t="s">
        <v>1893</v>
      </c>
      <c r="C207" s="33" t="s">
        <v>1895</v>
      </c>
      <c r="D207" s="40"/>
      <c r="E207" s="59"/>
      <c r="F207" s="40">
        <v>0.25</v>
      </c>
      <c r="G207" s="329"/>
    </row>
    <row r="208" spans="1:7" s="43" customFormat="1" ht="26.25" customHeight="1">
      <c r="A208" s="259" t="s">
        <v>1174</v>
      </c>
      <c r="B208" s="33"/>
      <c r="C208" s="33"/>
      <c r="D208" s="40"/>
      <c r="E208" s="31">
        <f>SUM(0)</f>
        <v>0</v>
      </c>
      <c r="F208" s="31">
        <f>SUM(F207)</f>
        <v>0.25</v>
      </c>
      <c r="G208" s="260">
        <f>SUM(E208:F208)</f>
        <v>0.25</v>
      </c>
    </row>
    <row r="209" spans="1:7" s="44" customFormat="1" ht="26.25" customHeight="1">
      <c r="A209" s="341" t="s">
        <v>1929</v>
      </c>
      <c r="B209" s="33"/>
      <c r="C209" s="33"/>
      <c r="D209" s="40"/>
      <c r="E209" s="40"/>
      <c r="F209" s="40"/>
      <c r="G209" s="329"/>
    </row>
    <row r="210" spans="1:7" s="43" customFormat="1" ht="26.25" customHeight="1">
      <c r="A210" s="339" t="s">
        <v>1930</v>
      </c>
      <c r="B210" s="33" t="s">
        <v>1893</v>
      </c>
      <c r="C210" s="33" t="s">
        <v>1931</v>
      </c>
      <c r="D210" s="40"/>
      <c r="E210" s="40">
        <v>0.06</v>
      </c>
      <c r="F210" s="40">
        <v>0.36</v>
      </c>
      <c r="G210" s="329"/>
    </row>
    <row r="211" spans="1:7" s="43" customFormat="1" ht="26.25" customHeight="1">
      <c r="A211" s="339" t="s">
        <v>1932</v>
      </c>
      <c r="B211" s="33" t="s">
        <v>1930</v>
      </c>
      <c r="C211" s="33" t="s">
        <v>1932</v>
      </c>
      <c r="D211" s="40"/>
      <c r="E211" s="40"/>
      <c r="F211" s="40">
        <v>0.5</v>
      </c>
      <c r="G211" s="329"/>
    </row>
    <row r="212" spans="1:7" s="43" customFormat="1" ht="26.25" customHeight="1">
      <c r="A212" s="339" t="s">
        <v>1931</v>
      </c>
      <c r="B212" s="33" t="s">
        <v>1932</v>
      </c>
      <c r="C212" s="33" t="s">
        <v>1933</v>
      </c>
      <c r="D212" s="40"/>
      <c r="E212" s="40"/>
      <c r="F212" s="40">
        <v>0.38</v>
      </c>
      <c r="G212" s="329"/>
    </row>
    <row r="213" spans="1:7" s="43" customFormat="1" ht="26.25" customHeight="1">
      <c r="A213" s="339" t="s">
        <v>1934</v>
      </c>
      <c r="B213" s="33" t="s">
        <v>1931</v>
      </c>
      <c r="C213" s="33" t="s">
        <v>1935</v>
      </c>
      <c r="D213" s="40"/>
      <c r="E213" s="40"/>
      <c r="F213" s="40">
        <v>0.18</v>
      </c>
      <c r="G213" s="329"/>
    </row>
    <row r="214" spans="1:7" s="43" customFormat="1" ht="26.25" customHeight="1">
      <c r="A214" s="339" t="s">
        <v>1933</v>
      </c>
      <c r="B214" s="33" t="s">
        <v>1936</v>
      </c>
      <c r="C214" s="33" t="s">
        <v>1930</v>
      </c>
      <c r="D214" s="40"/>
      <c r="E214" s="40"/>
      <c r="F214" s="40">
        <v>0.38</v>
      </c>
      <c r="G214" s="329"/>
    </row>
    <row r="215" spans="1:7" s="44" customFormat="1" ht="26.25" customHeight="1">
      <c r="A215" s="339" t="s">
        <v>1937</v>
      </c>
      <c r="B215" s="33" t="s">
        <v>1931</v>
      </c>
      <c r="C215" s="33" t="s">
        <v>1893</v>
      </c>
      <c r="D215" s="40"/>
      <c r="E215" s="40">
        <v>0.07</v>
      </c>
      <c r="F215" s="40">
        <v>0.38</v>
      </c>
      <c r="G215" s="329"/>
    </row>
    <row r="216" spans="1:7" s="44" customFormat="1" ht="26.25" customHeight="1">
      <c r="A216" s="339" t="s">
        <v>1935</v>
      </c>
      <c r="B216" s="33" t="s">
        <v>1934</v>
      </c>
      <c r="C216" s="33" t="s">
        <v>1934</v>
      </c>
      <c r="D216" s="40"/>
      <c r="E216" s="40"/>
      <c r="F216" s="40">
        <v>0.6</v>
      </c>
      <c r="G216" s="329"/>
    </row>
    <row r="217" spans="1:7" s="43" customFormat="1" ht="26.25" customHeight="1">
      <c r="A217" s="259" t="s">
        <v>1174</v>
      </c>
      <c r="B217" s="49"/>
      <c r="C217" s="49"/>
      <c r="D217" s="30"/>
      <c r="E217" s="25">
        <f>SUM(E210,E215)</f>
        <v>0.13</v>
      </c>
      <c r="F217" s="25">
        <f>SUM(F210:F216)</f>
        <v>2.78</v>
      </c>
      <c r="G217" s="260">
        <f>SUM(E217:F217)</f>
        <v>2.9099999999999997</v>
      </c>
    </row>
    <row r="218" spans="1:7" s="43" customFormat="1" ht="26.25" customHeight="1">
      <c r="A218" s="387" t="s">
        <v>1938</v>
      </c>
      <c r="B218" s="133"/>
      <c r="C218" s="133"/>
      <c r="D218" s="85"/>
      <c r="E218" s="85"/>
      <c r="F218" s="52"/>
      <c r="G218" s="330"/>
    </row>
    <row r="219" spans="1:7" s="43" customFormat="1" ht="26.25" customHeight="1">
      <c r="A219" s="311" t="s">
        <v>1939</v>
      </c>
      <c r="B219" s="51" t="s">
        <v>1898</v>
      </c>
      <c r="C219" s="51" t="s">
        <v>1898</v>
      </c>
      <c r="D219" s="40"/>
      <c r="E219" s="40">
        <v>0.04</v>
      </c>
      <c r="F219" s="53">
        <v>0.86</v>
      </c>
      <c r="G219" s="329"/>
    </row>
    <row r="220" spans="1:7" s="43" customFormat="1" ht="26.25" customHeight="1">
      <c r="A220" s="308" t="s">
        <v>1174</v>
      </c>
      <c r="B220" s="51"/>
      <c r="C220" s="51"/>
      <c r="D220" s="40"/>
      <c r="E220" s="25">
        <f>SUM(E219)</f>
        <v>0.04</v>
      </c>
      <c r="F220" s="60">
        <f>SUM(F219)</f>
        <v>0.86</v>
      </c>
      <c r="G220" s="260">
        <f>SUM(E220:F220)</f>
        <v>0.9</v>
      </c>
    </row>
    <row r="221" spans="1:7" s="43" customFormat="1" ht="26.25" customHeight="1">
      <c r="A221" s="341" t="s">
        <v>1940</v>
      </c>
      <c r="B221" s="33"/>
      <c r="C221" s="33"/>
      <c r="D221" s="40"/>
      <c r="E221" s="40"/>
      <c r="F221" s="40"/>
      <c r="G221" s="329"/>
    </row>
    <row r="222" spans="1:7" s="43" customFormat="1" ht="26.25" customHeight="1">
      <c r="A222" s="339" t="s">
        <v>1941</v>
      </c>
      <c r="B222" s="33" t="s">
        <v>1898</v>
      </c>
      <c r="C222" s="33" t="s">
        <v>1942</v>
      </c>
      <c r="D222" s="40"/>
      <c r="E222" s="40"/>
      <c r="F222" s="40">
        <v>0.38</v>
      </c>
      <c r="G222" s="329"/>
    </row>
    <row r="223" spans="1:7" s="44" customFormat="1" ht="26.25" customHeight="1">
      <c r="A223" s="339" t="s">
        <v>1943</v>
      </c>
      <c r="B223" s="33" t="s">
        <v>1941</v>
      </c>
      <c r="C223" s="33" t="s">
        <v>1942</v>
      </c>
      <c r="D223" s="40"/>
      <c r="E223" s="40"/>
      <c r="F223" s="40">
        <v>0.7</v>
      </c>
      <c r="G223" s="329"/>
    </row>
    <row r="224" spans="1:7" s="43" customFormat="1" ht="26.25" customHeight="1">
      <c r="A224" s="339" t="s">
        <v>1944</v>
      </c>
      <c r="B224" s="33" t="s">
        <v>1943</v>
      </c>
      <c r="C224" s="33" t="s">
        <v>1173</v>
      </c>
      <c r="D224" s="40"/>
      <c r="E224" s="40"/>
      <c r="F224" s="40">
        <v>0.06</v>
      </c>
      <c r="G224" s="329"/>
    </row>
    <row r="225" spans="1:7" s="43" customFormat="1" ht="26.25" customHeight="1">
      <c r="A225" s="339" t="s">
        <v>1945</v>
      </c>
      <c r="B225" s="33" t="s">
        <v>1943</v>
      </c>
      <c r="C225" s="33" t="s">
        <v>1943</v>
      </c>
      <c r="D225" s="40"/>
      <c r="E225" s="40"/>
      <c r="F225" s="40">
        <v>1.04</v>
      </c>
      <c r="G225" s="329"/>
    </row>
    <row r="226" spans="1:7" s="43" customFormat="1" ht="26.25" customHeight="1">
      <c r="A226" s="339" t="s">
        <v>1946</v>
      </c>
      <c r="B226" s="33" t="s">
        <v>1945</v>
      </c>
      <c r="C226" s="33" t="s">
        <v>1173</v>
      </c>
      <c r="D226" s="40"/>
      <c r="E226" s="40"/>
      <c r="F226" s="40">
        <v>0.06</v>
      </c>
      <c r="G226" s="329"/>
    </row>
    <row r="227" spans="1:7" s="43" customFormat="1" ht="26.25" customHeight="1">
      <c r="A227" s="339" t="s">
        <v>1947</v>
      </c>
      <c r="B227" s="33" t="s">
        <v>1945</v>
      </c>
      <c r="C227" s="33" t="s">
        <v>1173</v>
      </c>
      <c r="D227" s="40"/>
      <c r="E227" s="40"/>
      <c r="F227" s="40">
        <v>0.06</v>
      </c>
      <c r="G227" s="329"/>
    </row>
    <row r="228" spans="1:7" s="43" customFormat="1" ht="26.25" customHeight="1">
      <c r="A228" s="259" t="s">
        <v>1174</v>
      </c>
      <c r="B228" s="49"/>
      <c r="C228" s="49"/>
      <c r="D228" s="30"/>
      <c r="E228" s="25">
        <f>SUM(0)</f>
        <v>0</v>
      </c>
      <c r="F228" s="25">
        <f>SUM(F222:F227)</f>
        <v>2.3000000000000003</v>
      </c>
      <c r="G228" s="260">
        <f>SUM(E228:F228)</f>
        <v>2.3000000000000003</v>
      </c>
    </row>
    <row r="229" spans="1:7" s="43" customFormat="1" ht="26.25" customHeight="1">
      <c r="A229" s="341" t="s">
        <v>1948</v>
      </c>
      <c r="B229" s="127"/>
      <c r="C229" s="47"/>
      <c r="D229" s="53"/>
      <c r="E229" s="53"/>
      <c r="F229" s="53"/>
      <c r="G229" s="386"/>
    </row>
    <row r="230" spans="1:7" s="43" customFormat="1" ht="26.25" customHeight="1">
      <c r="A230" s="339" t="s">
        <v>1949</v>
      </c>
      <c r="B230" s="33" t="s">
        <v>1186</v>
      </c>
      <c r="C230" s="33" t="s">
        <v>1950</v>
      </c>
      <c r="D230" s="40"/>
      <c r="E230" s="40">
        <v>0.05</v>
      </c>
      <c r="F230" s="40">
        <v>0.28</v>
      </c>
      <c r="G230" s="329"/>
    </row>
    <row r="231" spans="1:7" s="43" customFormat="1" ht="26.25" customHeight="1">
      <c r="A231" s="339" t="s">
        <v>1950</v>
      </c>
      <c r="B231" s="33" t="s">
        <v>1173</v>
      </c>
      <c r="C231" s="33" t="s">
        <v>1173</v>
      </c>
      <c r="D231" s="40"/>
      <c r="E231" s="40"/>
      <c r="F231" s="40">
        <v>0.44</v>
      </c>
      <c r="G231" s="329"/>
    </row>
    <row r="232" spans="1:7" s="43" customFormat="1" ht="26.25" customHeight="1">
      <c r="A232" s="339" t="s">
        <v>1951</v>
      </c>
      <c r="B232" s="33" t="s">
        <v>1173</v>
      </c>
      <c r="C232" s="33" t="s">
        <v>1357</v>
      </c>
      <c r="D232" s="40"/>
      <c r="E232" s="40"/>
      <c r="F232" s="40">
        <v>0.48</v>
      </c>
      <c r="G232" s="329"/>
    </row>
    <row r="233" spans="1:7" s="43" customFormat="1" ht="26.25" customHeight="1">
      <c r="A233" s="259" t="s">
        <v>1174</v>
      </c>
      <c r="B233" s="49"/>
      <c r="C233" s="49"/>
      <c r="D233" s="30"/>
      <c r="E233" s="25">
        <f>SUM(E230)</f>
        <v>0.05</v>
      </c>
      <c r="F233" s="25">
        <f>SUM(F230:F232)</f>
        <v>1.2</v>
      </c>
      <c r="G233" s="260">
        <f>SUM(E233:F233)</f>
        <v>1.25</v>
      </c>
    </row>
    <row r="234" spans="1:7" s="44" customFormat="1" ht="26.25" customHeight="1">
      <c r="A234" s="341" t="s">
        <v>1952</v>
      </c>
      <c r="B234" s="33"/>
      <c r="C234" s="33"/>
      <c r="D234" s="40"/>
      <c r="E234" s="40"/>
      <c r="F234" s="40"/>
      <c r="G234" s="329"/>
    </row>
    <row r="235" spans="1:7" s="43" customFormat="1" ht="26.25" customHeight="1">
      <c r="A235" s="339" t="s">
        <v>1953</v>
      </c>
      <c r="B235" s="33" t="s">
        <v>972</v>
      </c>
      <c r="C235" s="33" t="s">
        <v>1954</v>
      </c>
      <c r="D235" s="40"/>
      <c r="E235" s="40">
        <v>0.04</v>
      </c>
      <c r="F235" s="40">
        <v>1.46</v>
      </c>
      <c r="G235" s="329"/>
    </row>
    <row r="236" spans="1:7" s="43" customFormat="1" ht="26.25" customHeight="1">
      <c r="A236" s="339" t="s">
        <v>1955</v>
      </c>
      <c r="B236" s="33" t="s">
        <v>1956</v>
      </c>
      <c r="C236" s="33" t="s">
        <v>1954</v>
      </c>
      <c r="D236" s="40"/>
      <c r="E236" s="40"/>
      <c r="F236" s="40">
        <v>1.76</v>
      </c>
      <c r="G236" s="329"/>
    </row>
    <row r="237" spans="1:7" s="43" customFormat="1" ht="26.25" customHeight="1">
      <c r="A237" s="339" t="s">
        <v>1957</v>
      </c>
      <c r="B237" s="33" t="s">
        <v>1954</v>
      </c>
      <c r="C237" s="33" t="s">
        <v>1954</v>
      </c>
      <c r="D237" s="40"/>
      <c r="E237" s="40"/>
      <c r="F237" s="40">
        <v>0.28</v>
      </c>
      <c r="G237" s="329"/>
    </row>
    <row r="238" spans="1:7" s="43" customFormat="1" ht="26.25" customHeight="1">
      <c r="A238" s="339" t="s">
        <v>1958</v>
      </c>
      <c r="B238" s="33" t="s">
        <v>1954</v>
      </c>
      <c r="C238" s="33" t="s">
        <v>1954</v>
      </c>
      <c r="D238" s="40"/>
      <c r="E238" s="40"/>
      <c r="F238" s="40">
        <v>0.38</v>
      </c>
      <c r="G238" s="329"/>
    </row>
    <row r="239" spans="1:7" s="43" customFormat="1" ht="26.25" customHeight="1">
      <c r="A239" s="259" t="s">
        <v>1174</v>
      </c>
      <c r="B239" s="49"/>
      <c r="C239" s="49"/>
      <c r="D239" s="30"/>
      <c r="E239" s="25">
        <f>SUM(E235)</f>
        <v>0.04</v>
      </c>
      <c r="F239" s="25">
        <f>SUM(F235:F238)</f>
        <v>3.88</v>
      </c>
      <c r="G239" s="260">
        <f>SUM(E239:F239)</f>
        <v>3.92</v>
      </c>
    </row>
    <row r="240" spans="1:7" s="44" customFormat="1" ht="26.25" customHeight="1">
      <c r="A240" s="478" t="s">
        <v>1959</v>
      </c>
      <c r="B240" s="479"/>
      <c r="C240" s="47"/>
      <c r="D240" s="53"/>
      <c r="E240" s="53"/>
      <c r="F240" s="53"/>
      <c r="G240" s="386"/>
    </row>
    <row r="241" spans="1:7" s="44" customFormat="1" ht="26.25" customHeight="1">
      <c r="A241" s="290" t="s">
        <v>1956</v>
      </c>
      <c r="B241" s="47" t="s">
        <v>1186</v>
      </c>
      <c r="C241" s="47" t="s">
        <v>1960</v>
      </c>
      <c r="D241" s="53"/>
      <c r="E241" s="53"/>
      <c r="F241" s="53">
        <v>0.46</v>
      </c>
      <c r="G241" s="386"/>
    </row>
    <row r="242" spans="1:7" s="44" customFormat="1" ht="26.25" customHeight="1">
      <c r="A242" s="339" t="s">
        <v>1960</v>
      </c>
      <c r="B242" s="33" t="s">
        <v>1956</v>
      </c>
      <c r="C242" s="33" t="s">
        <v>1956</v>
      </c>
      <c r="D242" s="40"/>
      <c r="E242" s="40"/>
      <c r="F242" s="40">
        <v>0.4</v>
      </c>
      <c r="G242" s="329"/>
    </row>
    <row r="243" spans="1:7" ht="26.25" customHeight="1">
      <c r="A243" s="339" t="s">
        <v>1961</v>
      </c>
      <c r="B243" s="33" t="s">
        <v>1960</v>
      </c>
      <c r="C243" s="33" t="s">
        <v>1960</v>
      </c>
      <c r="D243" s="40"/>
      <c r="E243" s="40"/>
      <c r="F243" s="40">
        <v>0.16</v>
      </c>
      <c r="G243" s="329"/>
    </row>
    <row r="244" spans="1:7" ht="26.25" customHeight="1">
      <c r="A244" s="339" t="s">
        <v>1962</v>
      </c>
      <c r="B244" s="33" t="s">
        <v>1960</v>
      </c>
      <c r="C244" s="33" t="s">
        <v>1960</v>
      </c>
      <c r="D244" s="40"/>
      <c r="E244" s="40"/>
      <c r="F244" s="40">
        <v>0.5</v>
      </c>
      <c r="G244" s="329"/>
    </row>
    <row r="245" spans="1:7" ht="26.25" customHeight="1">
      <c r="A245" s="339" t="s">
        <v>1963</v>
      </c>
      <c r="B245" s="33" t="s">
        <v>972</v>
      </c>
      <c r="C245" s="33" t="s">
        <v>1960</v>
      </c>
      <c r="D245" s="40"/>
      <c r="E245" s="40">
        <v>0.02</v>
      </c>
      <c r="F245" s="40">
        <v>0.22</v>
      </c>
      <c r="G245" s="329"/>
    </row>
    <row r="246" spans="1:7" ht="26.25" customHeight="1">
      <c r="A246" s="259" t="s">
        <v>1174</v>
      </c>
      <c r="B246" s="33"/>
      <c r="C246" s="33"/>
      <c r="D246" s="40"/>
      <c r="E246" s="25">
        <f>SUM(E245)</f>
        <v>0.02</v>
      </c>
      <c r="F246" s="25">
        <f>SUM(F241:F245)</f>
        <v>1.74</v>
      </c>
      <c r="G246" s="260">
        <f>SUM(E246:F246)</f>
        <v>1.76</v>
      </c>
    </row>
    <row r="247" spans="1:7" ht="26.25" customHeight="1">
      <c r="A247" s="341" t="s">
        <v>1964</v>
      </c>
      <c r="B247" s="61"/>
      <c r="C247" s="61"/>
      <c r="D247" s="85"/>
      <c r="E247" s="85"/>
      <c r="F247" s="85"/>
      <c r="G247" s="330"/>
    </row>
    <row r="248" spans="1:7" ht="26.25" customHeight="1">
      <c r="A248" s="339" t="s">
        <v>1781</v>
      </c>
      <c r="B248" s="33" t="s">
        <v>1731</v>
      </c>
      <c r="C248" s="33" t="s">
        <v>1443</v>
      </c>
      <c r="D248" s="40"/>
      <c r="E248" s="40"/>
      <c r="F248" s="40">
        <v>0.04</v>
      </c>
      <c r="G248" s="329"/>
    </row>
    <row r="249" spans="1:7" ht="26.25" customHeight="1">
      <c r="A249" s="339" t="s">
        <v>1443</v>
      </c>
      <c r="B249" s="33" t="s">
        <v>1473</v>
      </c>
      <c r="C249" s="33" t="s">
        <v>1473</v>
      </c>
      <c r="D249" s="40"/>
      <c r="E249" s="40"/>
      <c r="F249" s="40">
        <v>0.4</v>
      </c>
      <c r="G249" s="329"/>
    </row>
    <row r="250" spans="1:7" ht="26.25" customHeight="1">
      <c r="A250" s="339" t="s">
        <v>1473</v>
      </c>
      <c r="B250" s="33" t="s">
        <v>1443</v>
      </c>
      <c r="C250" s="33" t="s">
        <v>1358</v>
      </c>
      <c r="D250" s="40"/>
      <c r="E250" s="40"/>
      <c r="F250" s="40">
        <v>0.26</v>
      </c>
      <c r="G250" s="329"/>
    </row>
    <row r="251" spans="1:7" ht="26.25" customHeight="1">
      <c r="A251" s="339" t="s">
        <v>1965</v>
      </c>
      <c r="B251" s="33" t="s">
        <v>1473</v>
      </c>
      <c r="C251" s="33" t="s">
        <v>361</v>
      </c>
      <c r="D251" s="40"/>
      <c r="E251" s="40"/>
      <c r="F251" s="40">
        <v>0.3</v>
      </c>
      <c r="G251" s="329"/>
    </row>
    <row r="252" spans="1:7" ht="26.25" customHeight="1">
      <c r="A252" s="339" t="s">
        <v>383</v>
      </c>
      <c r="B252" s="33" t="s">
        <v>1965</v>
      </c>
      <c r="C252" s="33" t="s">
        <v>1358</v>
      </c>
      <c r="D252" s="40"/>
      <c r="E252" s="40"/>
      <c r="F252" s="40">
        <v>0.14</v>
      </c>
      <c r="G252" s="329"/>
    </row>
    <row r="253" spans="1:7" ht="26.25" customHeight="1">
      <c r="A253" s="339" t="s">
        <v>1358</v>
      </c>
      <c r="B253" s="33" t="s">
        <v>1443</v>
      </c>
      <c r="C253" s="33" t="s">
        <v>383</v>
      </c>
      <c r="D253" s="40"/>
      <c r="E253" s="40"/>
      <c r="F253" s="40">
        <v>0.36</v>
      </c>
      <c r="G253" s="329"/>
    </row>
    <row r="254" spans="1:7" ht="26.25" customHeight="1">
      <c r="A254" s="259" t="s">
        <v>1174</v>
      </c>
      <c r="B254" s="33"/>
      <c r="C254" s="33"/>
      <c r="D254" s="40"/>
      <c r="E254" s="31">
        <f>SUM(0)</f>
        <v>0</v>
      </c>
      <c r="F254" s="25">
        <f>SUM(F248:F253)</f>
        <v>1.5</v>
      </c>
      <c r="G254" s="260">
        <f>SUM(E254:F254)</f>
        <v>1.5</v>
      </c>
    </row>
    <row r="255" spans="1:7" ht="26.25" customHeight="1">
      <c r="A255" s="341" t="s">
        <v>1966</v>
      </c>
      <c r="B255" s="33"/>
      <c r="C255" s="33"/>
      <c r="D255" s="40"/>
      <c r="E255" s="40"/>
      <c r="F255" s="40"/>
      <c r="G255" s="329"/>
    </row>
    <row r="256" spans="1:7" ht="26.25" customHeight="1">
      <c r="A256" s="339" t="s">
        <v>1967</v>
      </c>
      <c r="B256" s="33" t="s">
        <v>1193</v>
      </c>
      <c r="C256" s="33" t="s">
        <v>1968</v>
      </c>
      <c r="D256" s="40"/>
      <c r="E256" s="40"/>
      <c r="F256" s="40">
        <v>0.48</v>
      </c>
      <c r="G256" s="329"/>
    </row>
    <row r="257" spans="1:7" ht="26.25" customHeight="1">
      <c r="A257" s="259" t="s">
        <v>1174</v>
      </c>
      <c r="B257" s="33"/>
      <c r="C257" s="33"/>
      <c r="D257" s="40"/>
      <c r="E257" s="31">
        <f>SUM(0)</f>
        <v>0</v>
      </c>
      <c r="F257" s="25">
        <f>SUM(F256)</f>
        <v>0.48</v>
      </c>
      <c r="G257" s="260">
        <f>SUM(E257:F257)</f>
        <v>0.48</v>
      </c>
    </row>
    <row r="258" spans="1:7" ht="26.25" customHeight="1">
      <c r="A258" s="387" t="s">
        <v>1969</v>
      </c>
      <c r="B258" s="127"/>
      <c r="C258" s="65"/>
      <c r="D258" s="53"/>
      <c r="E258" s="53"/>
      <c r="F258" s="53"/>
      <c r="G258" s="386"/>
    </row>
    <row r="259" spans="1:7" ht="26.25" customHeight="1">
      <c r="A259" s="311" t="s">
        <v>633</v>
      </c>
      <c r="B259" s="51" t="s">
        <v>1970</v>
      </c>
      <c r="C259" s="51" t="s">
        <v>1971</v>
      </c>
      <c r="D259" s="40"/>
      <c r="E259" s="40">
        <v>0.04</v>
      </c>
      <c r="F259" s="53">
        <v>0.82</v>
      </c>
      <c r="G259" s="329"/>
    </row>
    <row r="260" spans="1:7" ht="26.25" customHeight="1">
      <c r="A260" s="311" t="s">
        <v>1473</v>
      </c>
      <c r="B260" s="51" t="s">
        <v>633</v>
      </c>
      <c r="C260" s="51" t="s">
        <v>1173</v>
      </c>
      <c r="D260" s="40"/>
      <c r="E260" s="40"/>
      <c r="F260" s="53">
        <v>0.22</v>
      </c>
      <c r="G260" s="329"/>
    </row>
    <row r="261" spans="1:7" ht="26.25" customHeight="1">
      <c r="A261" s="311" t="s">
        <v>1972</v>
      </c>
      <c r="B261" s="51" t="s">
        <v>633</v>
      </c>
      <c r="C261" s="51" t="s">
        <v>1973</v>
      </c>
      <c r="D261" s="40"/>
      <c r="E261" s="40"/>
      <c r="F261" s="53">
        <v>0.32</v>
      </c>
      <c r="G261" s="329"/>
    </row>
    <row r="262" spans="1:7" ht="26.25" customHeight="1">
      <c r="A262" s="311" t="s">
        <v>381</v>
      </c>
      <c r="B262" s="51" t="s">
        <v>633</v>
      </c>
      <c r="C262" s="51" t="s">
        <v>1974</v>
      </c>
      <c r="D262" s="40"/>
      <c r="E262" s="40"/>
      <c r="F262" s="53">
        <v>0.32</v>
      </c>
      <c r="G262" s="329"/>
    </row>
    <row r="263" spans="1:7" ht="26.25" customHeight="1">
      <c r="A263" s="311" t="s">
        <v>1975</v>
      </c>
      <c r="B263" s="51" t="s">
        <v>633</v>
      </c>
      <c r="C263" s="51" t="s">
        <v>1173</v>
      </c>
      <c r="D263" s="40"/>
      <c r="E263" s="40"/>
      <c r="F263" s="53">
        <v>0.22</v>
      </c>
      <c r="G263" s="329"/>
    </row>
    <row r="264" spans="1:7" ht="26.25" customHeight="1">
      <c r="A264" s="311" t="s">
        <v>1976</v>
      </c>
      <c r="B264" s="51" t="s">
        <v>1975</v>
      </c>
      <c r="C264" s="51" t="s">
        <v>1972</v>
      </c>
      <c r="D264" s="40"/>
      <c r="E264" s="40"/>
      <c r="F264" s="53">
        <v>0.16</v>
      </c>
      <c r="G264" s="329"/>
    </row>
    <row r="265" spans="1:7" ht="26.25" customHeight="1">
      <c r="A265" s="311" t="s">
        <v>381</v>
      </c>
      <c r="B265" s="51" t="s">
        <v>633</v>
      </c>
      <c r="C265" s="51" t="s">
        <v>1173</v>
      </c>
      <c r="D265" s="40"/>
      <c r="E265" s="40"/>
      <c r="F265" s="53">
        <v>0.16</v>
      </c>
      <c r="G265" s="329"/>
    </row>
    <row r="266" spans="1:7" ht="26.25" customHeight="1">
      <c r="A266" s="308" t="s">
        <v>1174</v>
      </c>
      <c r="B266" s="128"/>
      <c r="C266" s="128"/>
      <c r="D266" s="30"/>
      <c r="E266" s="25">
        <f>SUM(E259)</f>
        <v>0.04</v>
      </c>
      <c r="F266" s="60">
        <f>SUM(F259:F265)</f>
        <v>2.22</v>
      </c>
      <c r="G266" s="260">
        <f>SUM(E266:F266)</f>
        <v>2.2600000000000002</v>
      </c>
    </row>
    <row r="267" spans="1:7" ht="26.25" customHeight="1">
      <c r="A267" s="341" t="s">
        <v>1977</v>
      </c>
      <c r="B267" s="61"/>
      <c r="C267" s="61"/>
      <c r="D267" s="85"/>
      <c r="E267" s="85"/>
      <c r="F267" s="40"/>
      <c r="G267" s="330"/>
    </row>
    <row r="268" spans="1:7" ht="26.25" customHeight="1">
      <c r="A268" s="339" t="s">
        <v>1978</v>
      </c>
      <c r="B268" s="33" t="s">
        <v>1979</v>
      </c>
      <c r="C268" s="33" t="s">
        <v>361</v>
      </c>
      <c r="D268" s="40"/>
      <c r="E268" s="40"/>
      <c r="F268" s="40">
        <v>0.22</v>
      </c>
      <c r="G268" s="329"/>
    </row>
    <row r="269" spans="1:7" ht="26.25" customHeight="1">
      <c r="A269" s="339" t="s">
        <v>1980</v>
      </c>
      <c r="B269" s="33" t="s">
        <v>1981</v>
      </c>
      <c r="C269" s="33" t="s">
        <v>1982</v>
      </c>
      <c r="D269" s="40"/>
      <c r="E269" s="40"/>
      <c r="F269" s="40">
        <v>0.36</v>
      </c>
      <c r="G269" s="329"/>
    </row>
    <row r="270" spans="1:7" ht="26.25" customHeight="1">
      <c r="A270" s="339" t="s">
        <v>1981</v>
      </c>
      <c r="B270" s="33" t="s">
        <v>1980</v>
      </c>
      <c r="C270" s="33" t="s">
        <v>361</v>
      </c>
      <c r="D270" s="40"/>
      <c r="E270" s="40"/>
      <c r="F270" s="40">
        <v>1.04</v>
      </c>
      <c r="G270" s="329"/>
    </row>
    <row r="271" spans="1:7" ht="26.25" customHeight="1">
      <c r="A271" s="339" t="s">
        <v>1981</v>
      </c>
      <c r="B271" s="33" t="s">
        <v>1983</v>
      </c>
      <c r="C271" s="33" t="s">
        <v>361</v>
      </c>
      <c r="D271" s="40"/>
      <c r="E271" s="40"/>
      <c r="F271" s="40">
        <v>0.66</v>
      </c>
      <c r="G271" s="329"/>
    </row>
    <row r="272" spans="1:7" ht="26.25" customHeight="1">
      <c r="A272" s="339" t="s">
        <v>461</v>
      </c>
      <c r="B272" s="33" t="s">
        <v>1981</v>
      </c>
      <c r="C272" s="33" t="s">
        <v>1982</v>
      </c>
      <c r="D272" s="40"/>
      <c r="E272" s="40"/>
      <c r="F272" s="40">
        <v>0.28</v>
      </c>
      <c r="G272" s="329"/>
    </row>
    <row r="273" spans="1:7" ht="26.25" customHeight="1">
      <c r="A273" s="339" t="s">
        <v>1984</v>
      </c>
      <c r="B273" s="33" t="s">
        <v>1981</v>
      </c>
      <c r="C273" s="33" t="s">
        <v>354</v>
      </c>
      <c r="D273" s="40"/>
      <c r="E273" s="40"/>
      <c r="F273" s="40">
        <v>0.04</v>
      </c>
      <c r="G273" s="329"/>
    </row>
    <row r="274" spans="1:7" ht="26.25" customHeight="1">
      <c r="A274" s="339" t="s">
        <v>1982</v>
      </c>
      <c r="B274" s="33" t="s">
        <v>1980</v>
      </c>
      <c r="C274" s="33" t="s">
        <v>361</v>
      </c>
      <c r="D274" s="40"/>
      <c r="E274" s="40"/>
      <c r="F274" s="40">
        <v>0.56</v>
      </c>
      <c r="G274" s="329"/>
    </row>
    <row r="275" spans="1:7" ht="26.25" customHeight="1">
      <c r="A275" s="259" t="s">
        <v>1174</v>
      </c>
      <c r="B275" s="33"/>
      <c r="C275" s="33"/>
      <c r="D275" s="40"/>
      <c r="E275" s="31">
        <f>SUM(0)</f>
        <v>0</v>
      </c>
      <c r="F275" s="25">
        <f>SUM(F268:F274)</f>
        <v>3.1600000000000006</v>
      </c>
      <c r="G275" s="260">
        <f>SUM(E275:F275)</f>
        <v>3.1600000000000006</v>
      </c>
    </row>
    <row r="276" spans="1:7" ht="26.25" customHeight="1">
      <c r="A276" s="341" t="s">
        <v>1985</v>
      </c>
      <c r="B276" s="33"/>
      <c r="C276" s="33"/>
      <c r="D276" s="40"/>
      <c r="E276" s="40"/>
      <c r="F276" s="40"/>
      <c r="G276" s="329"/>
    </row>
    <row r="277" spans="1:7" ht="26.25" customHeight="1">
      <c r="A277" s="339" t="s">
        <v>1986</v>
      </c>
      <c r="B277" s="33" t="s">
        <v>1979</v>
      </c>
      <c r="C277" s="33" t="s">
        <v>1984</v>
      </c>
      <c r="D277" s="40"/>
      <c r="E277" s="40"/>
      <c r="F277" s="40">
        <v>0.62</v>
      </c>
      <c r="G277" s="329"/>
    </row>
    <row r="278" spans="1:7" ht="26.25" customHeight="1">
      <c r="A278" s="339" t="s">
        <v>1980</v>
      </c>
      <c r="B278" s="33" t="s">
        <v>1986</v>
      </c>
      <c r="C278" s="33" t="s">
        <v>361</v>
      </c>
      <c r="D278" s="40"/>
      <c r="E278" s="40"/>
      <c r="F278" s="40">
        <v>0.72</v>
      </c>
      <c r="G278" s="329"/>
    </row>
    <row r="279" spans="1:7" ht="26.25" customHeight="1">
      <c r="A279" s="339" t="s">
        <v>1987</v>
      </c>
      <c r="B279" s="33" t="s">
        <v>1986</v>
      </c>
      <c r="C279" s="33" t="s">
        <v>1984</v>
      </c>
      <c r="D279" s="40"/>
      <c r="E279" s="40"/>
      <c r="F279" s="40">
        <v>0.56</v>
      </c>
      <c r="G279" s="329"/>
    </row>
    <row r="280" spans="1:7" ht="26.25" customHeight="1">
      <c r="A280" s="339" t="s">
        <v>1984</v>
      </c>
      <c r="B280" s="33" t="s">
        <v>1987</v>
      </c>
      <c r="C280" s="33" t="s">
        <v>361</v>
      </c>
      <c r="D280" s="40"/>
      <c r="E280" s="40"/>
      <c r="F280" s="40">
        <v>0.18</v>
      </c>
      <c r="G280" s="329"/>
    </row>
    <row r="281" spans="1:7" ht="26.25" customHeight="1">
      <c r="A281" s="259" t="s">
        <v>1174</v>
      </c>
      <c r="B281" s="33"/>
      <c r="C281" s="33"/>
      <c r="D281" s="40"/>
      <c r="E281" s="31">
        <f>SUM(0)</f>
        <v>0</v>
      </c>
      <c r="F281" s="25">
        <f>SUM(F277:F280)</f>
        <v>2.08</v>
      </c>
      <c r="G281" s="260">
        <f>SUM(E281:F281)</f>
        <v>2.08</v>
      </c>
    </row>
    <row r="282" spans="1:7" ht="26.25" customHeight="1">
      <c r="A282" s="387" t="s">
        <v>1988</v>
      </c>
      <c r="B282" s="65"/>
      <c r="C282" s="65"/>
      <c r="D282" s="53"/>
      <c r="E282" s="53"/>
      <c r="F282" s="53"/>
      <c r="G282" s="386"/>
    </row>
    <row r="283" spans="1:7" ht="26.25" customHeight="1">
      <c r="A283" s="311" t="s">
        <v>445</v>
      </c>
      <c r="B283" s="51" t="s">
        <v>1454</v>
      </c>
      <c r="C283" s="51" t="s">
        <v>1173</v>
      </c>
      <c r="D283" s="40"/>
      <c r="E283" s="40"/>
      <c r="F283" s="53">
        <v>0.2</v>
      </c>
      <c r="G283" s="329"/>
    </row>
    <row r="284" spans="1:7" ht="26.25" customHeight="1">
      <c r="A284" s="311" t="s">
        <v>1454</v>
      </c>
      <c r="B284" s="51" t="s">
        <v>1979</v>
      </c>
      <c r="C284" s="51" t="s">
        <v>1173</v>
      </c>
      <c r="D284" s="40"/>
      <c r="E284" s="40"/>
      <c r="F284" s="53">
        <v>0.4</v>
      </c>
      <c r="G284" s="329"/>
    </row>
    <row r="285" spans="1:7" ht="26.25" customHeight="1">
      <c r="A285" s="308" t="s">
        <v>1174</v>
      </c>
      <c r="B285" s="128"/>
      <c r="C285" s="128"/>
      <c r="D285" s="30"/>
      <c r="E285" s="25">
        <f>SUM(0)</f>
        <v>0</v>
      </c>
      <c r="F285" s="60">
        <f>SUM(F283:F284)</f>
        <v>0.6000000000000001</v>
      </c>
      <c r="G285" s="260">
        <f>SUM(E285:F285)</f>
        <v>0.6000000000000001</v>
      </c>
    </row>
    <row r="286" spans="1:7" ht="26.25" customHeight="1">
      <c r="A286" s="387" t="s">
        <v>1989</v>
      </c>
      <c r="B286" s="127"/>
      <c r="C286" s="128"/>
      <c r="D286" s="30"/>
      <c r="E286" s="30"/>
      <c r="F286" s="129"/>
      <c r="G286" s="329"/>
    </row>
    <row r="287" spans="1:7" ht="26.25" customHeight="1">
      <c r="A287" s="311" t="s">
        <v>1991</v>
      </c>
      <c r="B287" s="51" t="s">
        <v>1992</v>
      </c>
      <c r="C287" s="51" t="s">
        <v>1990</v>
      </c>
      <c r="D287" s="40"/>
      <c r="E287" s="40"/>
      <c r="F287" s="53">
        <v>1.4</v>
      </c>
      <c r="G287" s="329"/>
    </row>
    <row r="288" spans="1:7" ht="26.25" customHeight="1">
      <c r="A288" s="311" t="s">
        <v>1992</v>
      </c>
      <c r="B288" s="51" t="s">
        <v>1990</v>
      </c>
      <c r="C288" s="51" t="s">
        <v>1971</v>
      </c>
      <c r="D288" s="40"/>
      <c r="E288" s="40"/>
      <c r="F288" s="53">
        <v>1.42</v>
      </c>
      <c r="G288" s="329"/>
    </row>
    <row r="289" spans="1:7" ht="26.25" customHeight="1">
      <c r="A289" s="311" t="s">
        <v>1993</v>
      </c>
      <c r="B289" s="51" t="s">
        <v>1979</v>
      </c>
      <c r="C289" s="51" t="s">
        <v>1990</v>
      </c>
      <c r="D289" s="40"/>
      <c r="E289" s="40"/>
      <c r="F289" s="53">
        <v>1.28</v>
      </c>
      <c r="G289" s="329"/>
    </row>
    <row r="290" spans="1:7" ht="26.25" customHeight="1">
      <c r="A290" s="311" t="s">
        <v>1994</v>
      </c>
      <c r="B290" s="51" t="s">
        <v>1993</v>
      </c>
      <c r="C290" s="51" t="s">
        <v>1173</v>
      </c>
      <c r="D290" s="40"/>
      <c r="E290" s="40"/>
      <c r="F290" s="53">
        <v>1.44</v>
      </c>
      <c r="G290" s="329"/>
    </row>
    <row r="291" spans="1:7" ht="26.25" customHeight="1">
      <c r="A291" s="311" t="s">
        <v>1995</v>
      </c>
      <c r="B291" s="51" t="s">
        <v>1993</v>
      </c>
      <c r="C291" s="51" t="s">
        <v>1995</v>
      </c>
      <c r="D291" s="40"/>
      <c r="E291" s="40"/>
      <c r="F291" s="53">
        <v>0.5</v>
      </c>
      <c r="G291" s="329"/>
    </row>
    <row r="292" spans="1:7" ht="26.25" customHeight="1">
      <c r="A292" s="311" t="s">
        <v>1996</v>
      </c>
      <c r="B292" s="51" t="s">
        <v>1979</v>
      </c>
      <c r="C292" s="51" t="s">
        <v>1997</v>
      </c>
      <c r="D292" s="40"/>
      <c r="E292" s="40"/>
      <c r="F292" s="53">
        <v>0.46</v>
      </c>
      <c r="G292" s="329"/>
    </row>
    <row r="293" spans="1:7" ht="26.25" customHeight="1">
      <c r="A293" s="311" t="s">
        <v>1998</v>
      </c>
      <c r="B293" s="51" t="s">
        <v>1996</v>
      </c>
      <c r="C293" s="51" t="s">
        <v>1173</v>
      </c>
      <c r="D293" s="40"/>
      <c r="E293" s="40"/>
      <c r="F293" s="53">
        <v>0.1</v>
      </c>
      <c r="G293" s="329"/>
    </row>
    <row r="294" spans="1:7" ht="26.25" customHeight="1">
      <c r="A294" s="311" t="s">
        <v>1999</v>
      </c>
      <c r="B294" s="51" t="s">
        <v>1993</v>
      </c>
      <c r="C294" s="51" t="s">
        <v>1173</v>
      </c>
      <c r="D294" s="40"/>
      <c r="E294" s="40"/>
      <c r="F294" s="53">
        <v>1.64</v>
      </c>
      <c r="G294" s="329"/>
    </row>
    <row r="295" spans="1:7" ht="26.25" customHeight="1">
      <c r="A295" s="311" t="s">
        <v>2000</v>
      </c>
      <c r="B295" s="51" t="s">
        <v>1990</v>
      </c>
      <c r="C295" s="51" t="s">
        <v>1173</v>
      </c>
      <c r="D295" s="40"/>
      <c r="E295" s="40"/>
      <c r="F295" s="53">
        <v>0.38</v>
      </c>
      <c r="G295" s="329"/>
    </row>
    <row r="296" spans="1:7" ht="26.25" customHeight="1">
      <c r="A296" s="311" t="s">
        <v>2001</v>
      </c>
      <c r="B296" s="51" t="s">
        <v>1990</v>
      </c>
      <c r="C296" s="51" t="s">
        <v>1979</v>
      </c>
      <c r="D296" s="40"/>
      <c r="E296" s="40"/>
      <c r="F296" s="53">
        <v>0.26</v>
      </c>
      <c r="G296" s="329"/>
    </row>
    <row r="297" spans="1:7" ht="26.25" customHeight="1">
      <c r="A297" s="311" t="s">
        <v>2002</v>
      </c>
      <c r="B297" s="51" t="s">
        <v>1990</v>
      </c>
      <c r="C297" s="51" t="s">
        <v>1173</v>
      </c>
      <c r="D297" s="40"/>
      <c r="E297" s="40"/>
      <c r="F297" s="53">
        <v>0.38</v>
      </c>
      <c r="G297" s="329"/>
    </row>
    <row r="298" spans="1:7" ht="26.25" customHeight="1">
      <c r="A298" s="311" t="s">
        <v>2003</v>
      </c>
      <c r="B298" s="51" t="s">
        <v>1990</v>
      </c>
      <c r="C298" s="51" t="s">
        <v>1173</v>
      </c>
      <c r="D298" s="40"/>
      <c r="E298" s="40"/>
      <c r="F298" s="53">
        <v>0.25</v>
      </c>
      <c r="G298" s="329"/>
    </row>
    <row r="299" spans="1:7" ht="26.25" customHeight="1">
      <c r="A299" s="311" t="s">
        <v>2004</v>
      </c>
      <c r="B299" s="51" t="s">
        <v>2005</v>
      </c>
      <c r="C299" s="51" t="s">
        <v>1173</v>
      </c>
      <c r="D299" s="40"/>
      <c r="E299" s="40"/>
      <c r="F299" s="53">
        <v>0.18</v>
      </c>
      <c r="G299" s="329"/>
    </row>
    <row r="300" spans="1:7" ht="26.25" customHeight="1">
      <c r="A300" s="311" t="s">
        <v>2006</v>
      </c>
      <c r="B300" s="51" t="s">
        <v>1979</v>
      </c>
      <c r="C300" s="51" t="s">
        <v>1173</v>
      </c>
      <c r="D300" s="40"/>
      <c r="E300" s="40">
        <v>0.121</v>
      </c>
      <c r="F300" s="53">
        <v>0.82</v>
      </c>
      <c r="G300" s="329"/>
    </row>
    <row r="301" spans="1:7" ht="26.25" customHeight="1">
      <c r="A301" s="311" t="s">
        <v>2007</v>
      </c>
      <c r="B301" s="51" t="s">
        <v>1979</v>
      </c>
      <c r="C301" s="135" t="s">
        <v>2008</v>
      </c>
      <c r="D301" s="40"/>
      <c r="E301" s="40"/>
      <c r="F301" s="53">
        <v>0.72</v>
      </c>
      <c r="G301" s="329"/>
    </row>
    <row r="302" spans="1:7" ht="26.25" customHeight="1">
      <c r="A302" s="311" t="s">
        <v>2009</v>
      </c>
      <c r="B302" s="51" t="s">
        <v>1990</v>
      </c>
      <c r="C302" s="51" t="s">
        <v>1990</v>
      </c>
      <c r="D302" s="40"/>
      <c r="E302" s="40"/>
      <c r="F302" s="53">
        <v>2.96</v>
      </c>
      <c r="G302" s="329"/>
    </row>
    <row r="303" spans="1:7" ht="26.25" customHeight="1">
      <c r="A303" s="311" t="s">
        <v>2010</v>
      </c>
      <c r="B303" s="51" t="s">
        <v>2009</v>
      </c>
      <c r="C303" s="51" t="s">
        <v>1173</v>
      </c>
      <c r="D303" s="40"/>
      <c r="E303" s="40"/>
      <c r="F303" s="53">
        <v>0.22</v>
      </c>
      <c r="G303" s="329"/>
    </row>
    <row r="304" spans="1:7" ht="26.25" customHeight="1">
      <c r="A304" s="311" t="s">
        <v>2011</v>
      </c>
      <c r="B304" s="51" t="s">
        <v>2009</v>
      </c>
      <c r="C304" s="51" t="s">
        <v>1173</v>
      </c>
      <c r="D304" s="40"/>
      <c r="E304" s="40"/>
      <c r="F304" s="53">
        <v>0.18</v>
      </c>
      <c r="G304" s="329"/>
    </row>
    <row r="305" spans="1:7" ht="26.25" customHeight="1">
      <c r="A305" s="311" t="s">
        <v>2012</v>
      </c>
      <c r="B305" s="51" t="s">
        <v>2009</v>
      </c>
      <c r="C305" s="51" t="s">
        <v>1173</v>
      </c>
      <c r="D305" s="40"/>
      <c r="E305" s="40"/>
      <c r="F305" s="53">
        <v>1.42</v>
      </c>
      <c r="G305" s="329"/>
    </row>
    <row r="306" spans="1:7" ht="26.25" customHeight="1">
      <c r="A306" s="311" t="s">
        <v>2013</v>
      </c>
      <c r="B306" s="51" t="s">
        <v>2009</v>
      </c>
      <c r="C306" s="51" t="s">
        <v>2013</v>
      </c>
      <c r="D306" s="40"/>
      <c r="E306" s="40"/>
      <c r="F306" s="53">
        <v>1.02</v>
      </c>
      <c r="G306" s="329"/>
    </row>
    <row r="307" spans="1:7" ht="26.25" customHeight="1">
      <c r="A307" s="311" t="s">
        <v>2014</v>
      </c>
      <c r="B307" s="51" t="s">
        <v>2009</v>
      </c>
      <c r="C307" s="51" t="s">
        <v>1173</v>
      </c>
      <c r="D307" s="40"/>
      <c r="E307" s="40"/>
      <c r="F307" s="53">
        <v>0.28</v>
      </c>
      <c r="G307" s="329"/>
    </row>
    <row r="308" spans="1:7" ht="26.25" customHeight="1">
      <c r="A308" s="311" t="s">
        <v>2001</v>
      </c>
      <c r="B308" s="51" t="s">
        <v>2015</v>
      </c>
      <c r="C308" s="51" t="s">
        <v>1192</v>
      </c>
      <c r="D308" s="40"/>
      <c r="E308" s="40"/>
      <c r="F308" s="53">
        <v>0.12</v>
      </c>
      <c r="G308" s="329"/>
    </row>
    <row r="309" spans="1:7" ht="26.25" customHeight="1">
      <c r="A309" s="311" t="s">
        <v>2016</v>
      </c>
      <c r="B309" s="51" t="s">
        <v>2001</v>
      </c>
      <c r="C309" s="51" t="s">
        <v>1173</v>
      </c>
      <c r="D309" s="40"/>
      <c r="E309" s="40"/>
      <c r="F309" s="53">
        <v>0.32</v>
      </c>
      <c r="G309" s="329"/>
    </row>
    <row r="310" spans="1:7" ht="26.25" customHeight="1">
      <c r="A310" s="311" t="s">
        <v>2015</v>
      </c>
      <c r="B310" s="51" t="s">
        <v>2009</v>
      </c>
      <c r="C310" s="51" t="s">
        <v>1192</v>
      </c>
      <c r="D310" s="40"/>
      <c r="E310" s="40"/>
      <c r="F310" s="53">
        <v>2.64</v>
      </c>
      <c r="G310" s="329"/>
    </row>
    <row r="311" spans="1:7" ht="26.25" customHeight="1">
      <c r="A311" s="311" t="s">
        <v>2017</v>
      </c>
      <c r="B311" s="51" t="s">
        <v>2015</v>
      </c>
      <c r="C311" s="51" t="s">
        <v>2018</v>
      </c>
      <c r="D311" s="40"/>
      <c r="E311" s="40"/>
      <c r="F311" s="53">
        <v>0.16</v>
      </c>
      <c r="G311" s="329"/>
    </row>
    <row r="312" spans="1:7" ht="26.25" customHeight="1">
      <c r="A312" s="311" t="s">
        <v>2018</v>
      </c>
      <c r="B312" s="51" t="s">
        <v>2015</v>
      </c>
      <c r="C312" s="51" t="s">
        <v>354</v>
      </c>
      <c r="D312" s="40"/>
      <c r="E312" s="40"/>
      <c r="F312" s="53">
        <v>0.68</v>
      </c>
      <c r="G312" s="329"/>
    </row>
    <row r="313" spans="1:7" ht="26.25" customHeight="1">
      <c r="A313" s="311" t="s">
        <v>2019</v>
      </c>
      <c r="B313" s="51" t="s">
        <v>2015</v>
      </c>
      <c r="C313" s="51" t="s">
        <v>1173</v>
      </c>
      <c r="D313" s="40"/>
      <c r="E313" s="40"/>
      <c r="F313" s="53">
        <v>0.26</v>
      </c>
      <c r="G313" s="329"/>
    </row>
    <row r="314" spans="1:7" ht="26.25" customHeight="1">
      <c r="A314" s="311" t="s">
        <v>2020</v>
      </c>
      <c r="B314" s="51" t="s">
        <v>1990</v>
      </c>
      <c r="C314" s="51" t="s">
        <v>1990</v>
      </c>
      <c r="D314" s="40"/>
      <c r="E314" s="40">
        <v>0.08</v>
      </c>
      <c r="F314" s="53">
        <v>0.21</v>
      </c>
      <c r="G314" s="329"/>
    </row>
    <row r="315" spans="1:7" ht="26.25" customHeight="1">
      <c r="A315" s="311" t="s">
        <v>1992</v>
      </c>
      <c r="B315" s="51" t="s">
        <v>1990</v>
      </c>
      <c r="C315" s="51" t="s">
        <v>1991</v>
      </c>
      <c r="D315" s="40"/>
      <c r="E315" s="40"/>
      <c r="F315" s="53">
        <v>0.58</v>
      </c>
      <c r="G315" s="329"/>
    </row>
    <row r="316" spans="1:7" ht="26.25" customHeight="1">
      <c r="A316" s="311" t="s">
        <v>2021</v>
      </c>
      <c r="B316" s="51" t="s">
        <v>1992</v>
      </c>
      <c r="C316" s="51" t="s">
        <v>1173</v>
      </c>
      <c r="D316" s="40"/>
      <c r="E316" s="40"/>
      <c r="F316" s="53">
        <v>0.02</v>
      </c>
      <c r="G316" s="329"/>
    </row>
    <row r="317" spans="1:7" ht="26.25" customHeight="1">
      <c r="A317" s="311" t="s">
        <v>2022</v>
      </c>
      <c r="B317" s="51" t="s">
        <v>1992</v>
      </c>
      <c r="C317" s="51" t="s">
        <v>1173</v>
      </c>
      <c r="D317" s="40"/>
      <c r="E317" s="40"/>
      <c r="F317" s="53">
        <v>0.2</v>
      </c>
      <c r="G317" s="329"/>
    </row>
    <row r="318" spans="1:7" ht="26.25" customHeight="1">
      <c r="A318" s="311" t="s">
        <v>2023</v>
      </c>
      <c r="B318" s="51" t="s">
        <v>1991</v>
      </c>
      <c r="C318" s="51" t="s">
        <v>1991</v>
      </c>
      <c r="D318" s="40"/>
      <c r="E318" s="40"/>
      <c r="F318" s="53">
        <v>0.22</v>
      </c>
      <c r="G318" s="329"/>
    </row>
    <row r="319" spans="1:7" ht="26.25" customHeight="1">
      <c r="A319" s="311" t="s">
        <v>1991</v>
      </c>
      <c r="B319" s="51" t="s">
        <v>1990</v>
      </c>
      <c r="C319" s="51" t="s">
        <v>2024</v>
      </c>
      <c r="D319" s="40"/>
      <c r="E319" s="40"/>
      <c r="F319" s="53">
        <v>0.8</v>
      </c>
      <c r="G319" s="329"/>
    </row>
    <row r="320" spans="1:7" ht="26.25" customHeight="1">
      <c r="A320" s="308" t="s">
        <v>1174</v>
      </c>
      <c r="B320" s="128"/>
      <c r="C320" s="128"/>
      <c r="D320" s="30"/>
      <c r="E320" s="25">
        <f>SUM(E300,E314)</f>
        <v>0.201</v>
      </c>
      <c r="F320" s="60">
        <f>SUM(F287:F319)</f>
        <v>23.520000000000003</v>
      </c>
      <c r="G320" s="260">
        <f>SUM(E320:F320)</f>
        <v>23.721000000000004</v>
      </c>
    </row>
    <row r="321" spans="1:7" ht="26.25" customHeight="1">
      <c r="A321" s="387" t="s">
        <v>2025</v>
      </c>
      <c r="B321" s="127"/>
      <c r="C321" s="51"/>
      <c r="D321" s="40"/>
      <c r="E321" s="40"/>
      <c r="F321" s="53"/>
      <c r="G321" s="329"/>
    </row>
    <row r="322" spans="1:7" ht="26.25" customHeight="1">
      <c r="A322" s="311" t="s">
        <v>1467</v>
      </c>
      <c r="B322" s="51" t="s">
        <v>2026</v>
      </c>
      <c r="C322" s="51" t="s">
        <v>1173</v>
      </c>
      <c r="D322" s="40"/>
      <c r="E322" s="40"/>
      <c r="F322" s="53">
        <v>0.4</v>
      </c>
      <c r="G322" s="329"/>
    </row>
    <row r="323" spans="1:7" ht="26.25" customHeight="1">
      <c r="A323" s="311" t="s">
        <v>2027</v>
      </c>
      <c r="B323" s="51" t="s">
        <v>1467</v>
      </c>
      <c r="C323" s="51" t="s">
        <v>1467</v>
      </c>
      <c r="D323" s="40"/>
      <c r="E323" s="40"/>
      <c r="F323" s="53">
        <v>0.6</v>
      </c>
      <c r="G323" s="329"/>
    </row>
    <row r="324" spans="1:7" ht="26.25" customHeight="1">
      <c r="A324" s="311" t="s">
        <v>2028</v>
      </c>
      <c r="B324" s="51" t="s">
        <v>2029</v>
      </c>
      <c r="C324" s="51" t="s">
        <v>1173</v>
      </c>
      <c r="D324" s="40"/>
      <c r="E324" s="40"/>
      <c r="F324" s="53">
        <v>0.22</v>
      </c>
      <c r="G324" s="329"/>
    </row>
    <row r="325" spans="1:7" ht="26.25" customHeight="1">
      <c r="A325" s="388" t="s">
        <v>1174</v>
      </c>
      <c r="B325" s="30"/>
      <c r="C325" s="81"/>
      <c r="D325" s="30"/>
      <c r="E325" s="25">
        <f>SUM(0)</f>
        <v>0</v>
      </c>
      <c r="F325" s="60">
        <f>SUM(F322:F324)</f>
        <v>1.22</v>
      </c>
      <c r="G325" s="260">
        <f>SUM(E325,F325)</f>
        <v>1.22</v>
      </c>
    </row>
    <row r="326" spans="1:7" ht="26.25" customHeight="1">
      <c r="A326" s="387" t="s">
        <v>2030</v>
      </c>
      <c r="B326" s="51"/>
      <c r="C326" s="51"/>
      <c r="D326" s="40"/>
      <c r="E326" s="40"/>
      <c r="F326" s="53"/>
      <c r="G326" s="329"/>
    </row>
    <row r="327" spans="1:7" ht="26.25" customHeight="1">
      <c r="A327" s="311" t="s">
        <v>207</v>
      </c>
      <c r="B327" s="51" t="s">
        <v>2026</v>
      </c>
      <c r="C327" s="51" t="s">
        <v>618</v>
      </c>
      <c r="D327" s="40"/>
      <c r="E327" s="40"/>
      <c r="F327" s="53">
        <v>0.46</v>
      </c>
      <c r="G327" s="329"/>
    </row>
    <row r="328" spans="1:7" ht="26.25" customHeight="1">
      <c r="A328" s="311" t="s">
        <v>618</v>
      </c>
      <c r="B328" s="51" t="s">
        <v>207</v>
      </c>
      <c r="C328" s="51" t="s">
        <v>2031</v>
      </c>
      <c r="D328" s="40"/>
      <c r="E328" s="40"/>
      <c r="F328" s="53">
        <v>0.32</v>
      </c>
      <c r="G328" s="329"/>
    </row>
    <row r="329" spans="1:7" ht="26.25" customHeight="1">
      <c r="A329" s="311" t="s">
        <v>2032</v>
      </c>
      <c r="B329" s="51" t="s">
        <v>618</v>
      </c>
      <c r="C329" s="51" t="s">
        <v>1173</v>
      </c>
      <c r="D329" s="40"/>
      <c r="E329" s="40"/>
      <c r="F329" s="53">
        <v>0.16</v>
      </c>
      <c r="G329" s="329"/>
    </row>
    <row r="330" spans="1:7" ht="26.25" customHeight="1">
      <c r="A330" s="311" t="s">
        <v>2031</v>
      </c>
      <c r="B330" s="51" t="s">
        <v>207</v>
      </c>
      <c r="C330" s="51" t="s">
        <v>618</v>
      </c>
      <c r="D330" s="40"/>
      <c r="E330" s="40"/>
      <c r="F330" s="53">
        <v>0.2</v>
      </c>
      <c r="G330" s="329"/>
    </row>
    <row r="331" spans="1:7" ht="26.25" customHeight="1">
      <c r="A331" s="311" t="s">
        <v>2033</v>
      </c>
      <c r="B331" s="51" t="s">
        <v>618</v>
      </c>
      <c r="C331" s="51" t="s">
        <v>618</v>
      </c>
      <c r="D331" s="40"/>
      <c r="E331" s="40"/>
      <c r="F331" s="53">
        <v>0.36</v>
      </c>
      <c r="G331" s="329"/>
    </row>
    <row r="332" spans="1:7" ht="26.25" customHeight="1">
      <c r="A332" s="308" t="s">
        <v>1174</v>
      </c>
      <c r="B332" s="128"/>
      <c r="C332" s="128"/>
      <c r="D332" s="30"/>
      <c r="E332" s="25">
        <f>SUM(0)</f>
        <v>0</v>
      </c>
      <c r="F332" s="60">
        <f>SUM(F327:F331)</f>
        <v>1.5</v>
      </c>
      <c r="G332" s="260">
        <f>SUM(E332:F332)</f>
        <v>1.5</v>
      </c>
    </row>
    <row r="333" spans="1:7" ht="26.25" customHeight="1">
      <c r="A333" s="387" t="s">
        <v>2034</v>
      </c>
      <c r="B333" s="134"/>
      <c r="C333" s="134"/>
      <c r="D333" s="52"/>
      <c r="E333" s="52"/>
      <c r="F333" s="53"/>
      <c r="G333" s="389"/>
    </row>
    <row r="334" spans="1:7" ht="26.25" customHeight="1">
      <c r="A334" s="311" t="s">
        <v>2035</v>
      </c>
      <c r="B334" s="51" t="s">
        <v>2026</v>
      </c>
      <c r="C334" s="51" t="s">
        <v>354</v>
      </c>
      <c r="D334" s="40"/>
      <c r="E334" s="40">
        <v>0.13</v>
      </c>
      <c r="F334" s="53">
        <v>0.54</v>
      </c>
      <c r="G334" s="329"/>
    </row>
    <row r="335" spans="1:7" ht="26.25" customHeight="1">
      <c r="A335" s="311" t="s">
        <v>461</v>
      </c>
      <c r="B335" s="51" t="s">
        <v>2026</v>
      </c>
      <c r="C335" s="51" t="s">
        <v>2036</v>
      </c>
      <c r="D335" s="40"/>
      <c r="E335" s="40"/>
      <c r="F335" s="53">
        <v>0.42</v>
      </c>
      <c r="G335" s="329"/>
    </row>
    <row r="336" spans="1:7" ht="26.25" customHeight="1">
      <c r="A336" s="311" t="s">
        <v>2037</v>
      </c>
      <c r="B336" s="51" t="s">
        <v>461</v>
      </c>
      <c r="C336" s="51" t="s">
        <v>361</v>
      </c>
      <c r="D336" s="40"/>
      <c r="E336" s="40">
        <v>0.055</v>
      </c>
      <c r="F336" s="53">
        <v>0.66</v>
      </c>
      <c r="G336" s="329"/>
    </row>
    <row r="337" spans="1:7" ht="26.25" customHeight="1">
      <c r="A337" s="311" t="s">
        <v>462</v>
      </c>
      <c r="B337" s="51" t="s">
        <v>454</v>
      </c>
      <c r="C337" s="51" t="s">
        <v>208</v>
      </c>
      <c r="D337" s="40"/>
      <c r="E337" s="40">
        <v>0.26</v>
      </c>
      <c r="F337" s="53">
        <v>0.32</v>
      </c>
      <c r="G337" s="329"/>
    </row>
    <row r="338" spans="1:7" ht="26.25" customHeight="1">
      <c r="A338" s="311" t="s">
        <v>463</v>
      </c>
      <c r="B338" s="51" t="s">
        <v>462</v>
      </c>
      <c r="C338" s="51" t="s">
        <v>354</v>
      </c>
      <c r="D338" s="40"/>
      <c r="E338" s="40"/>
      <c r="F338" s="53">
        <v>0.1</v>
      </c>
      <c r="G338" s="329"/>
    </row>
    <row r="339" spans="1:7" ht="26.25" customHeight="1">
      <c r="A339" s="311" t="s">
        <v>2038</v>
      </c>
      <c r="B339" s="51" t="s">
        <v>462</v>
      </c>
      <c r="C339" s="51" t="s">
        <v>361</v>
      </c>
      <c r="D339" s="40"/>
      <c r="E339" s="40"/>
      <c r="F339" s="53">
        <v>0.1</v>
      </c>
      <c r="G339" s="329"/>
    </row>
    <row r="340" spans="1:7" ht="26.25" customHeight="1">
      <c r="A340" s="311" t="s">
        <v>208</v>
      </c>
      <c r="B340" s="51" t="s">
        <v>462</v>
      </c>
      <c r="C340" s="51" t="s">
        <v>609</v>
      </c>
      <c r="D340" s="40"/>
      <c r="E340" s="40"/>
      <c r="F340" s="53">
        <v>0.42</v>
      </c>
      <c r="G340" s="329"/>
    </row>
    <row r="341" spans="1:7" ht="26.25" customHeight="1">
      <c r="A341" s="311" t="s">
        <v>609</v>
      </c>
      <c r="B341" s="51" t="s">
        <v>208</v>
      </c>
      <c r="C341" s="51" t="s">
        <v>208</v>
      </c>
      <c r="D341" s="40"/>
      <c r="E341" s="40"/>
      <c r="F341" s="53">
        <v>0.6</v>
      </c>
      <c r="G341" s="329"/>
    </row>
    <row r="342" spans="1:7" ht="26.25" customHeight="1">
      <c r="A342" s="311" t="s">
        <v>215</v>
      </c>
      <c r="B342" s="51" t="s">
        <v>462</v>
      </c>
      <c r="C342" s="51" t="s">
        <v>361</v>
      </c>
      <c r="D342" s="40"/>
      <c r="E342" s="40"/>
      <c r="F342" s="53">
        <v>0.1</v>
      </c>
      <c r="G342" s="329"/>
    </row>
    <row r="343" spans="1:7" ht="26.25" customHeight="1">
      <c r="A343" s="308" t="s">
        <v>1174</v>
      </c>
      <c r="B343" s="51"/>
      <c r="C343" s="51"/>
      <c r="D343" s="40"/>
      <c r="E343" s="25">
        <f>SUM(E334,E336,E337)</f>
        <v>0.445</v>
      </c>
      <c r="F343" s="60">
        <f>SUM(F334:F342)</f>
        <v>3.2600000000000002</v>
      </c>
      <c r="G343" s="260">
        <f>SUM(E343:F343)</f>
        <v>3.705</v>
      </c>
    </row>
    <row r="344" spans="1:7" ht="26.25" customHeight="1">
      <c r="A344" s="390" t="s">
        <v>2039</v>
      </c>
      <c r="B344" s="51"/>
      <c r="C344" s="51"/>
      <c r="D344" s="40"/>
      <c r="E344" s="40"/>
      <c r="F344" s="129"/>
      <c r="G344" s="329"/>
    </row>
    <row r="345" spans="1:7" ht="26.25" customHeight="1">
      <c r="A345" s="311" t="s">
        <v>2040</v>
      </c>
      <c r="B345" s="51" t="s">
        <v>2026</v>
      </c>
      <c r="C345" s="51" t="s">
        <v>2026</v>
      </c>
      <c r="D345" s="40"/>
      <c r="E345" s="40">
        <v>0.05</v>
      </c>
      <c r="F345" s="53">
        <v>1.04</v>
      </c>
      <c r="G345" s="329"/>
    </row>
    <row r="346" spans="1:7" ht="26.25" customHeight="1">
      <c r="A346" s="308" t="s">
        <v>1174</v>
      </c>
      <c r="B346" s="51"/>
      <c r="C346" s="51"/>
      <c r="D346" s="40"/>
      <c r="E346" s="25">
        <f>SUM(E345)</f>
        <v>0.05</v>
      </c>
      <c r="F346" s="60">
        <f>SUM(F345)</f>
        <v>1.04</v>
      </c>
      <c r="G346" s="260">
        <f>SUM(E346:F346)</f>
        <v>1.09</v>
      </c>
    </row>
    <row r="347" spans="1:7" ht="26.25" customHeight="1">
      <c r="A347" s="387" t="s">
        <v>2041</v>
      </c>
      <c r="B347" s="127"/>
      <c r="C347" s="51"/>
      <c r="D347" s="40"/>
      <c r="E347" s="40"/>
      <c r="F347" s="53"/>
      <c r="G347" s="329"/>
    </row>
    <row r="348" spans="1:7" ht="26.25" customHeight="1">
      <c r="A348" s="311" t="s">
        <v>207</v>
      </c>
      <c r="B348" s="51" t="s">
        <v>2026</v>
      </c>
      <c r="C348" s="51" t="s">
        <v>1468</v>
      </c>
      <c r="D348" s="40"/>
      <c r="E348" s="40"/>
      <c r="F348" s="53">
        <v>0.76</v>
      </c>
      <c r="G348" s="329"/>
    </row>
    <row r="349" spans="1:7" ht="26.25" customHeight="1">
      <c r="A349" s="311" t="s">
        <v>265</v>
      </c>
      <c r="B349" s="51" t="s">
        <v>207</v>
      </c>
      <c r="C349" s="51" t="s">
        <v>1175</v>
      </c>
      <c r="D349" s="40"/>
      <c r="E349" s="40"/>
      <c r="F349" s="53">
        <v>0.28</v>
      </c>
      <c r="G349" s="329"/>
    </row>
    <row r="350" spans="1:7" ht="26.25" customHeight="1">
      <c r="A350" s="311" t="s">
        <v>2042</v>
      </c>
      <c r="B350" s="51" t="s">
        <v>207</v>
      </c>
      <c r="C350" s="51" t="s">
        <v>1175</v>
      </c>
      <c r="D350" s="40"/>
      <c r="E350" s="40"/>
      <c r="F350" s="53">
        <v>0.22</v>
      </c>
      <c r="G350" s="329"/>
    </row>
    <row r="351" spans="1:7" ht="26.25" customHeight="1">
      <c r="A351" s="311" t="s">
        <v>2043</v>
      </c>
      <c r="B351" s="51" t="s">
        <v>207</v>
      </c>
      <c r="C351" s="51" t="s">
        <v>1175</v>
      </c>
      <c r="D351" s="40"/>
      <c r="E351" s="40"/>
      <c r="F351" s="53">
        <v>0.3</v>
      </c>
      <c r="G351" s="329"/>
    </row>
    <row r="352" spans="1:7" ht="26.25" customHeight="1">
      <c r="A352" s="311" t="s">
        <v>616</v>
      </c>
      <c r="B352" s="51" t="s">
        <v>2043</v>
      </c>
      <c r="C352" s="51" t="s">
        <v>2044</v>
      </c>
      <c r="D352" s="40"/>
      <c r="E352" s="40"/>
      <c r="F352" s="53">
        <v>0.5</v>
      </c>
      <c r="G352" s="329"/>
    </row>
    <row r="353" spans="1:7" ht="26.25" customHeight="1">
      <c r="A353" s="311" t="s">
        <v>2044</v>
      </c>
      <c r="B353" s="51" t="s">
        <v>646</v>
      </c>
      <c r="C353" s="51" t="s">
        <v>646</v>
      </c>
      <c r="D353" s="40"/>
      <c r="E353" s="40"/>
      <c r="F353" s="53">
        <v>0.52</v>
      </c>
      <c r="G353" s="329"/>
    </row>
    <row r="354" spans="1:7" ht="26.25" customHeight="1">
      <c r="A354" s="311" t="s">
        <v>1468</v>
      </c>
      <c r="B354" s="51" t="s">
        <v>2045</v>
      </c>
      <c r="C354" s="51" t="s">
        <v>207</v>
      </c>
      <c r="D354" s="40"/>
      <c r="E354" s="40"/>
      <c r="F354" s="53">
        <v>1.12</v>
      </c>
      <c r="G354" s="329"/>
    </row>
    <row r="355" spans="1:7" ht="26.25" customHeight="1">
      <c r="A355" s="311" t="s">
        <v>2046</v>
      </c>
      <c r="B355" s="51" t="s">
        <v>2047</v>
      </c>
      <c r="C355" s="51" t="s">
        <v>1173</v>
      </c>
      <c r="D355" s="40"/>
      <c r="E355" s="40"/>
      <c r="F355" s="53">
        <v>0.04</v>
      </c>
      <c r="G355" s="329"/>
    </row>
    <row r="356" spans="1:7" ht="26.25" customHeight="1">
      <c r="A356" s="311" t="s">
        <v>2048</v>
      </c>
      <c r="B356" s="51" t="s">
        <v>1173</v>
      </c>
      <c r="C356" s="51" t="s">
        <v>1173</v>
      </c>
      <c r="D356" s="40"/>
      <c r="E356" s="40"/>
      <c r="F356" s="53">
        <v>0.6</v>
      </c>
      <c r="G356" s="329"/>
    </row>
    <row r="357" spans="1:7" ht="26.25" customHeight="1">
      <c r="A357" s="311" t="s">
        <v>2045</v>
      </c>
      <c r="B357" s="51" t="s">
        <v>2049</v>
      </c>
      <c r="C357" s="51" t="s">
        <v>2026</v>
      </c>
      <c r="D357" s="40"/>
      <c r="E357" s="40"/>
      <c r="F357" s="53">
        <v>0.06</v>
      </c>
      <c r="G357" s="329"/>
    </row>
    <row r="358" spans="1:7" ht="26.25" customHeight="1">
      <c r="A358" s="311" t="s">
        <v>2043</v>
      </c>
      <c r="B358" s="51" t="s">
        <v>1468</v>
      </c>
      <c r="C358" s="51" t="s">
        <v>1175</v>
      </c>
      <c r="D358" s="40"/>
      <c r="E358" s="40"/>
      <c r="F358" s="53">
        <v>0.16</v>
      </c>
      <c r="G358" s="329"/>
    </row>
    <row r="359" spans="1:7" ht="26.25" customHeight="1">
      <c r="A359" s="311" t="s">
        <v>2043</v>
      </c>
      <c r="B359" s="51" t="s">
        <v>207</v>
      </c>
      <c r="C359" s="51" t="s">
        <v>2044</v>
      </c>
      <c r="D359" s="40"/>
      <c r="E359" s="40"/>
      <c r="F359" s="53">
        <v>0.96</v>
      </c>
      <c r="G359" s="329"/>
    </row>
    <row r="360" spans="1:7" ht="26.25" customHeight="1">
      <c r="A360" s="311" t="s">
        <v>264</v>
      </c>
      <c r="B360" s="51" t="s">
        <v>2026</v>
      </c>
      <c r="C360" s="51" t="s">
        <v>207</v>
      </c>
      <c r="D360" s="40"/>
      <c r="E360" s="40"/>
      <c r="F360" s="53">
        <v>0.76</v>
      </c>
      <c r="G360" s="329"/>
    </row>
    <row r="361" spans="1:7" ht="26.25" customHeight="1">
      <c r="A361" s="311" t="s">
        <v>2050</v>
      </c>
      <c r="B361" s="51" t="s">
        <v>264</v>
      </c>
      <c r="C361" s="51" t="s">
        <v>1173</v>
      </c>
      <c r="D361" s="40"/>
      <c r="E361" s="40"/>
      <c r="F361" s="53">
        <v>0.14</v>
      </c>
      <c r="G361" s="329"/>
    </row>
    <row r="362" spans="1:7" ht="26.25" customHeight="1">
      <c r="A362" s="311" t="s">
        <v>616</v>
      </c>
      <c r="B362" s="51" t="s">
        <v>2026</v>
      </c>
      <c r="C362" s="51" t="s">
        <v>264</v>
      </c>
      <c r="D362" s="40"/>
      <c r="E362" s="40"/>
      <c r="F362" s="53">
        <v>0.72</v>
      </c>
      <c r="G362" s="329"/>
    </row>
    <row r="363" spans="1:7" ht="26.25" customHeight="1">
      <c r="A363" s="311" t="s">
        <v>2051</v>
      </c>
      <c r="B363" s="51" t="s">
        <v>616</v>
      </c>
      <c r="C363" s="51" t="s">
        <v>1173</v>
      </c>
      <c r="D363" s="40"/>
      <c r="E363" s="40"/>
      <c r="F363" s="53">
        <v>0.02</v>
      </c>
      <c r="G363" s="329"/>
    </row>
    <row r="364" spans="1:7" ht="26.25" customHeight="1">
      <c r="A364" s="311" t="s">
        <v>2051</v>
      </c>
      <c r="B364" s="51" t="s">
        <v>361</v>
      </c>
      <c r="C364" s="51" t="s">
        <v>1173</v>
      </c>
      <c r="D364" s="40"/>
      <c r="E364" s="40"/>
      <c r="F364" s="53">
        <v>0.2</v>
      </c>
      <c r="G364" s="329"/>
    </row>
    <row r="365" spans="1:7" ht="26.25" customHeight="1">
      <c r="A365" s="307" t="s">
        <v>2484</v>
      </c>
      <c r="B365" s="28" t="s">
        <v>1193</v>
      </c>
      <c r="C365" s="28" t="s">
        <v>2637</v>
      </c>
      <c r="D365" s="161"/>
      <c r="E365" s="40"/>
      <c r="F365" s="53">
        <v>0.32</v>
      </c>
      <c r="G365" s="329"/>
    </row>
    <row r="366" spans="1:7" ht="26.25" customHeight="1">
      <c r="A366" s="308" t="s">
        <v>1174</v>
      </c>
      <c r="B366" s="483"/>
      <c r="C366" s="484"/>
      <c r="D366" s="485"/>
      <c r="E366" s="25">
        <f>SUM(0)</f>
        <v>0</v>
      </c>
      <c r="F366" s="60">
        <f>SUM(F348:F365)</f>
        <v>7.679999999999999</v>
      </c>
      <c r="G366" s="260">
        <f>SUM(E366:F366)</f>
        <v>7.679999999999999</v>
      </c>
    </row>
    <row r="367" spans="1:7" ht="11.25" customHeight="1">
      <c r="A367" s="391"/>
      <c r="B367" s="177"/>
      <c r="C367" s="178"/>
      <c r="D367" s="179"/>
      <c r="E367" s="180"/>
      <c r="F367" s="181"/>
      <c r="G367" s="392"/>
    </row>
    <row r="368" spans="1:7" ht="26.25" customHeight="1">
      <c r="A368" s="308" t="s">
        <v>2055</v>
      </c>
      <c r="B368" s="480" t="s">
        <v>2354</v>
      </c>
      <c r="C368" s="481"/>
      <c r="D368" s="482"/>
      <c r="E368" s="25">
        <f>SUM(E18,E27,E42,E52,E63,E66,E72,E80,E85,E99,E103,E112,E118,E129,E139,E145,E151,E154,E160,E164,E171,E175,E187,E192,E198,E202,E205,E208)</f>
        <v>6.127</v>
      </c>
      <c r="F368" s="60">
        <f>SUM(F18,F27,F42,F52,F63,F66,F72,F80,F85,F99,F103,F112,F118,F129,F139,F145,F151,F154,F160,F164,F171,F175,F187,F192,F198,F202,F205)</f>
        <v>77.83</v>
      </c>
      <c r="G368" s="260">
        <f>SUM(G18,G27,G42,G52,G63,G66,G72,G80,G85,G99,G103,G112,G118,G129,G139,G145,G151,G154,G160,G164,G171,G175,G187,G192,G198,G202,G205)</f>
        <v>83.95700000000001</v>
      </c>
    </row>
    <row r="369" spans="1:7" ht="26.25" customHeight="1">
      <c r="A369" s="308" t="s">
        <v>2055</v>
      </c>
      <c r="B369" s="480" t="s">
        <v>2056</v>
      </c>
      <c r="C369" s="481"/>
      <c r="D369" s="482"/>
      <c r="E369" s="25">
        <f>SUM(E217,E220,E228,E233,E239,E246,E254,E257,E266,E275,E281,E285,E320,E325,E332,E343,E346,E366)</f>
        <v>1.016</v>
      </c>
      <c r="F369" s="60">
        <f>SUM(F208,F217,F220,F228,F233,F239,F246,F254,F257,F266,F275,F281,F285,F320,F325,F332,F343,F346,F366)</f>
        <v>61.27</v>
      </c>
      <c r="G369" s="260">
        <f>SUM(G208,G217,G220,G228,G233,G239,G246,G254,G257,G266,G275,G281,G285,G320,G325,G332,G343,G346,G366)</f>
        <v>62.28600000000001</v>
      </c>
    </row>
    <row r="370" spans="1:7" ht="26.25" customHeight="1" thickBot="1">
      <c r="A370" s="393" t="s">
        <v>2054</v>
      </c>
      <c r="B370" s="394"/>
      <c r="C370" s="395"/>
      <c r="D370" s="396"/>
      <c r="E370" s="272">
        <f>SUM(E368:E369)</f>
        <v>7.143</v>
      </c>
      <c r="F370" s="397">
        <f>SUM(F368:F369)</f>
        <v>139.1</v>
      </c>
      <c r="G370" s="273">
        <f>SUM(E370:F370)</f>
        <v>146.243</v>
      </c>
    </row>
  </sheetData>
  <sheetProtection password="CC0B" sheet="1"/>
  <mergeCells count="5">
    <mergeCell ref="A240:B240"/>
    <mergeCell ref="B368:D368"/>
    <mergeCell ref="B369:D369"/>
    <mergeCell ref="B366:D366"/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58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46.57421875" defaultRowHeight="12.75"/>
  <cols>
    <col min="1" max="1" width="60.7109375" style="62" customWidth="1"/>
    <col min="2" max="2" width="43.28125" style="62" customWidth="1"/>
    <col min="3" max="3" width="50.851562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2057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399" t="s">
        <v>2058</v>
      </c>
      <c r="B3" s="398"/>
      <c r="C3" s="398"/>
      <c r="D3" s="203"/>
      <c r="E3" s="203"/>
      <c r="F3" s="203"/>
      <c r="G3" s="336"/>
    </row>
    <row r="4" spans="1:7" s="4" customFormat="1" ht="26.25" customHeight="1">
      <c r="A4" s="311" t="s">
        <v>2059</v>
      </c>
      <c r="B4" s="51" t="s">
        <v>1193</v>
      </c>
      <c r="C4" s="51" t="s">
        <v>1979</v>
      </c>
      <c r="D4" s="17"/>
      <c r="E4" s="17"/>
      <c r="F4" s="53">
        <v>3.62</v>
      </c>
      <c r="G4" s="373"/>
    </row>
    <row r="5" spans="1:7" s="4" customFormat="1" ht="26.25" customHeight="1">
      <c r="A5" s="307" t="s">
        <v>2060</v>
      </c>
      <c r="B5" s="28" t="s">
        <v>1193</v>
      </c>
      <c r="C5" s="28" t="s">
        <v>2061</v>
      </c>
      <c r="D5" s="10"/>
      <c r="E5" s="10"/>
      <c r="F5" s="9">
        <v>0.06</v>
      </c>
      <c r="G5" s="268"/>
    </row>
    <row r="6" spans="1:7" s="4" customFormat="1" ht="26.25" customHeight="1">
      <c r="A6" s="307" t="s">
        <v>2061</v>
      </c>
      <c r="B6" s="28" t="s">
        <v>2062</v>
      </c>
      <c r="C6" s="28" t="s">
        <v>2063</v>
      </c>
      <c r="D6" s="10"/>
      <c r="E6" s="10"/>
      <c r="F6" s="9">
        <v>0.18</v>
      </c>
      <c r="G6" s="268"/>
    </row>
    <row r="7" spans="1:7" s="4" customFormat="1" ht="26.25" customHeight="1">
      <c r="A7" s="307" t="s">
        <v>2062</v>
      </c>
      <c r="B7" s="28" t="s">
        <v>1193</v>
      </c>
      <c r="C7" s="28" t="s">
        <v>2064</v>
      </c>
      <c r="D7" s="10"/>
      <c r="E7" s="10"/>
      <c r="F7" s="9">
        <v>1.92</v>
      </c>
      <c r="G7" s="268"/>
    </row>
    <row r="8" spans="1:7" s="4" customFormat="1" ht="26.25" customHeight="1">
      <c r="A8" s="308" t="s">
        <v>1174</v>
      </c>
      <c r="B8" s="28"/>
      <c r="C8" s="28"/>
      <c r="D8" s="10"/>
      <c r="E8" s="25">
        <f>SUM(0)</f>
        <v>0</v>
      </c>
      <c r="F8" s="60">
        <f>SUM(F4:F7)</f>
        <v>5.78</v>
      </c>
      <c r="G8" s="260">
        <f>SUM(E8:F8)</f>
        <v>5.78</v>
      </c>
    </row>
    <row r="9" spans="1:7" s="4" customFormat="1" ht="26.25" customHeight="1">
      <c r="A9" s="400" t="s">
        <v>2065</v>
      </c>
      <c r="B9" s="23"/>
      <c r="C9" s="23"/>
      <c r="D9" s="9"/>
      <c r="E9" s="9"/>
      <c r="F9" s="9"/>
      <c r="G9" s="368"/>
    </row>
    <row r="10" spans="1:7" s="4" customFormat="1" ht="26.25" customHeight="1">
      <c r="A10" s="401" t="s">
        <v>2066</v>
      </c>
      <c r="B10" s="23" t="s">
        <v>1193</v>
      </c>
      <c r="C10" s="23" t="s">
        <v>2067</v>
      </c>
      <c r="D10" s="9"/>
      <c r="E10" s="53">
        <v>0.044</v>
      </c>
      <c r="F10" s="9">
        <v>0</v>
      </c>
      <c r="G10" s="368"/>
    </row>
    <row r="11" spans="1:7" s="4" customFormat="1" ht="26.25" customHeight="1">
      <c r="A11" s="307" t="s">
        <v>2068</v>
      </c>
      <c r="B11" s="28" t="s">
        <v>2069</v>
      </c>
      <c r="C11" s="28" t="s">
        <v>2070</v>
      </c>
      <c r="D11" s="10" t="s">
        <v>1764</v>
      </c>
      <c r="E11" s="10"/>
      <c r="F11" s="9">
        <v>0.7</v>
      </c>
      <c r="G11" s="268"/>
    </row>
    <row r="12" spans="1:7" s="4" customFormat="1" ht="26.25" customHeight="1">
      <c r="A12" s="307" t="s">
        <v>2071</v>
      </c>
      <c r="B12" s="28" t="s">
        <v>2072</v>
      </c>
      <c r="C12" s="28" t="s">
        <v>1173</v>
      </c>
      <c r="D12" s="10" t="s">
        <v>1742</v>
      </c>
      <c r="E12" s="10"/>
      <c r="F12" s="9">
        <v>0.5</v>
      </c>
      <c r="G12" s="268"/>
    </row>
    <row r="13" spans="1:7" s="4" customFormat="1" ht="26.25" customHeight="1">
      <c r="A13" s="307" t="s">
        <v>2072</v>
      </c>
      <c r="B13" s="28" t="s">
        <v>2071</v>
      </c>
      <c r="C13" s="28" t="s">
        <v>1173</v>
      </c>
      <c r="D13" s="10" t="s">
        <v>1764</v>
      </c>
      <c r="E13" s="10"/>
      <c r="F13" s="9">
        <v>0.12</v>
      </c>
      <c r="G13" s="268"/>
    </row>
    <row r="14" spans="1:7" s="4" customFormat="1" ht="26.25" customHeight="1">
      <c r="A14" s="307" t="s">
        <v>2073</v>
      </c>
      <c r="B14" s="28" t="s">
        <v>2071</v>
      </c>
      <c r="C14" s="28" t="s">
        <v>1173</v>
      </c>
      <c r="D14" s="10" t="s">
        <v>1764</v>
      </c>
      <c r="E14" s="10"/>
      <c r="F14" s="9">
        <v>0.14</v>
      </c>
      <c r="G14" s="268"/>
    </row>
    <row r="15" spans="1:7" s="3" customFormat="1" ht="26.25" customHeight="1">
      <c r="A15" s="307" t="s">
        <v>2070</v>
      </c>
      <c r="B15" s="28" t="s">
        <v>2071</v>
      </c>
      <c r="C15" s="28" t="s">
        <v>1173</v>
      </c>
      <c r="D15" s="10" t="s">
        <v>1764</v>
      </c>
      <c r="E15" s="10"/>
      <c r="F15" s="9">
        <v>0.2</v>
      </c>
      <c r="G15" s="268"/>
    </row>
    <row r="16" spans="1:7" s="4" customFormat="1" ht="26.25" customHeight="1">
      <c r="A16" s="307" t="s">
        <v>2074</v>
      </c>
      <c r="B16" s="28" t="s">
        <v>622</v>
      </c>
      <c r="C16" s="28" t="s">
        <v>1173</v>
      </c>
      <c r="D16" s="10" t="s">
        <v>1764</v>
      </c>
      <c r="E16" s="10"/>
      <c r="F16" s="9">
        <v>0.14</v>
      </c>
      <c r="G16" s="268"/>
    </row>
    <row r="17" spans="1:7" s="4" customFormat="1" ht="26.25" customHeight="1">
      <c r="A17" s="307" t="s">
        <v>2075</v>
      </c>
      <c r="B17" s="28" t="s">
        <v>2071</v>
      </c>
      <c r="C17" s="28" t="s">
        <v>1173</v>
      </c>
      <c r="D17" s="10" t="s">
        <v>1764</v>
      </c>
      <c r="E17" s="10"/>
      <c r="F17" s="9">
        <v>0.14</v>
      </c>
      <c r="G17" s="268"/>
    </row>
    <row r="18" spans="1:7" s="4" customFormat="1" ht="26.25" customHeight="1">
      <c r="A18" s="307" t="s">
        <v>2076</v>
      </c>
      <c r="B18" s="28" t="s">
        <v>2075</v>
      </c>
      <c r="C18" s="28" t="s">
        <v>1173</v>
      </c>
      <c r="D18" s="10" t="s">
        <v>1764</v>
      </c>
      <c r="E18" s="10"/>
      <c r="F18" s="9">
        <v>0.08</v>
      </c>
      <c r="G18" s="268"/>
    </row>
    <row r="19" spans="1:7" s="4" customFormat="1" ht="26.25" customHeight="1">
      <c r="A19" s="307" t="s">
        <v>2069</v>
      </c>
      <c r="B19" s="28" t="s">
        <v>1197</v>
      </c>
      <c r="C19" s="28" t="s">
        <v>1197</v>
      </c>
      <c r="D19" s="10" t="s">
        <v>1764</v>
      </c>
      <c r="E19" s="10"/>
      <c r="F19" s="9">
        <v>0.26</v>
      </c>
      <c r="G19" s="268"/>
    </row>
    <row r="20" spans="1:7" s="4" customFormat="1" ht="26.25" customHeight="1">
      <c r="A20" s="307" t="s">
        <v>2077</v>
      </c>
      <c r="B20" s="28" t="s">
        <v>2069</v>
      </c>
      <c r="C20" s="28" t="s">
        <v>1197</v>
      </c>
      <c r="D20" s="10" t="s">
        <v>1764</v>
      </c>
      <c r="E20" s="10"/>
      <c r="F20" s="9">
        <v>0.28</v>
      </c>
      <c r="G20" s="268"/>
    </row>
    <row r="21" spans="1:7" s="4" customFormat="1" ht="26.25" customHeight="1">
      <c r="A21" s="307" t="s">
        <v>2078</v>
      </c>
      <c r="B21" s="28" t="s">
        <v>2069</v>
      </c>
      <c r="C21" s="28" t="s">
        <v>1197</v>
      </c>
      <c r="D21" s="10" t="s">
        <v>1764</v>
      </c>
      <c r="E21" s="40">
        <v>0.033</v>
      </c>
      <c r="F21" s="9">
        <v>0.08</v>
      </c>
      <c r="G21" s="268"/>
    </row>
    <row r="22" spans="1:7" s="3" customFormat="1" ht="26.25" customHeight="1">
      <c r="A22" s="307" t="s">
        <v>2079</v>
      </c>
      <c r="B22" s="28" t="s">
        <v>266</v>
      </c>
      <c r="C22" s="28" t="s">
        <v>2080</v>
      </c>
      <c r="D22" s="10" t="s">
        <v>1742</v>
      </c>
      <c r="E22" s="10"/>
      <c r="F22" s="9">
        <v>0.5</v>
      </c>
      <c r="G22" s="268"/>
    </row>
    <row r="23" spans="1:7" s="5" customFormat="1" ht="26.25" customHeight="1">
      <c r="A23" s="307" t="s">
        <v>266</v>
      </c>
      <c r="B23" s="28" t="s">
        <v>2081</v>
      </c>
      <c r="C23" s="28" t="s">
        <v>2082</v>
      </c>
      <c r="D23" s="10" t="s">
        <v>1742</v>
      </c>
      <c r="E23" s="10"/>
      <c r="F23" s="9">
        <v>1.86</v>
      </c>
      <c r="G23" s="268"/>
    </row>
    <row r="24" spans="1:7" s="4" customFormat="1" ht="26.25" customHeight="1">
      <c r="A24" s="307" t="s">
        <v>2080</v>
      </c>
      <c r="B24" s="28" t="s">
        <v>266</v>
      </c>
      <c r="C24" s="28" t="s">
        <v>1197</v>
      </c>
      <c r="D24" s="10" t="s">
        <v>1742</v>
      </c>
      <c r="E24" s="10"/>
      <c r="F24" s="9">
        <v>0.1</v>
      </c>
      <c r="G24" s="268"/>
    </row>
    <row r="25" spans="1:7" s="109" customFormat="1" ht="26.25" customHeight="1">
      <c r="A25" s="308" t="s">
        <v>1174</v>
      </c>
      <c r="B25" s="29"/>
      <c r="C25" s="29"/>
      <c r="D25" s="8"/>
      <c r="E25" s="25">
        <f>SUM(E10,E21)</f>
        <v>0.077</v>
      </c>
      <c r="F25" s="60">
        <f>SUM(F10:F24)</f>
        <v>5.1000000000000005</v>
      </c>
      <c r="G25" s="260">
        <f>SUM(E25,F25)</f>
        <v>5.1770000000000005</v>
      </c>
    </row>
    <row r="26" spans="1:7" s="4" customFormat="1" ht="26.25" customHeight="1">
      <c r="A26" s="400" t="s">
        <v>2083</v>
      </c>
      <c r="B26" s="28"/>
      <c r="C26" s="28"/>
      <c r="D26" s="10"/>
      <c r="E26" s="10"/>
      <c r="F26" s="9"/>
      <c r="G26" s="268"/>
    </row>
    <row r="27" spans="1:7" s="4" customFormat="1" ht="26.25" customHeight="1">
      <c r="A27" s="307" t="s">
        <v>2085</v>
      </c>
      <c r="B27" s="28" t="s">
        <v>2086</v>
      </c>
      <c r="C27" s="28" t="s">
        <v>1173</v>
      </c>
      <c r="D27" s="10" t="s">
        <v>1742</v>
      </c>
      <c r="E27" s="10"/>
      <c r="F27" s="9">
        <v>0.4</v>
      </c>
      <c r="G27" s="268"/>
    </row>
    <row r="28" spans="1:7" s="4" customFormat="1" ht="26.25" customHeight="1">
      <c r="A28" s="307" t="s">
        <v>2087</v>
      </c>
      <c r="B28" s="28" t="s">
        <v>2085</v>
      </c>
      <c r="C28" s="28" t="s">
        <v>1173</v>
      </c>
      <c r="D28" s="10" t="s">
        <v>1742</v>
      </c>
      <c r="E28" s="10"/>
      <c r="F28" s="9">
        <v>0.02</v>
      </c>
      <c r="G28" s="268"/>
    </row>
    <row r="29" spans="1:7" s="3" customFormat="1" ht="26.25" customHeight="1">
      <c r="A29" s="307" t="s">
        <v>2080</v>
      </c>
      <c r="B29" s="28" t="s">
        <v>2086</v>
      </c>
      <c r="C29" s="28" t="s">
        <v>2088</v>
      </c>
      <c r="D29" s="10" t="s">
        <v>1742</v>
      </c>
      <c r="E29" s="10"/>
      <c r="F29" s="9">
        <v>0.76</v>
      </c>
      <c r="G29" s="268"/>
    </row>
    <row r="30" spans="1:7" s="103" customFormat="1" ht="26.25" customHeight="1">
      <c r="A30" s="307" t="s">
        <v>2089</v>
      </c>
      <c r="B30" s="28" t="s">
        <v>2080</v>
      </c>
      <c r="C30" s="28" t="s">
        <v>266</v>
      </c>
      <c r="D30" s="10" t="s">
        <v>1742</v>
      </c>
      <c r="E30" s="10"/>
      <c r="F30" s="9">
        <v>1.08</v>
      </c>
      <c r="G30" s="268"/>
    </row>
    <row r="31" spans="1:7" s="43" customFormat="1" ht="26.25" customHeight="1">
      <c r="A31" s="307" t="s">
        <v>2090</v>
      </c>
      <c r="B31" s="28" t="s">
        <v>2089</v>
      </c>
      <c r="C31" s="28" t="s">
        <v>1173</v>
      </c>
      <c r="D31" s="10" t="s">
        <v>1742</v>
      </c>
      <c r="E31" s="10"/>
      <c r="F31" s="9">
        <v>0.12</v>
      </c>
      <c r="G31" s="268"/>
    </row>
    <row r="32" spans="1:7" s="43" customFormat="1" ht="26.25" customHeight="1">
      <c r="A32" s="307" t="s">
        <v>2089</v>
      </c>
      <c r="B32" s="28" t="s">
        <v>2080</v>
      </c>
      <c r="C32" s="28" t="s">
        <v>1173</v>
      </c>
      <c r="D32" s="10" t="s">
        <v>1742</v>
      </c>
      <c r="E32" s="10"/>
      <c r="F32" s="9">
        <v>0.38</v>
      </c>
      <c r="G32" s="268"/>
    </row>
    <row r="33" spans="1:7" s="91" customFormat="1" ht="26.25" customHeight="1">
      <c r="A33" s="307" t="s">
        <v>2091</v>
      </c>
      <c r="B33" s="28" t="s">
        <v>2080</v>
      </c>
      <c r="C33" s="28" t="s">
        <v>1173</v>
      </c>
      <c r="D33" s="10" t="s">
        <v>1742</v>
      </c>
      <c r="E33" s="10"/>
      <c r="F33" s="9">
        <v>0.56</v>
      </c>
      <c r="G33" s="268"/>
    </row>
    <row r="34" spans="1:7" s="43" customFormat="1" ht="26.25" customHeight="1">
      <c r="A34" s="307" t="s">
        <v>2081</v>
      </c>
      <c r="B34" s="28" t="s">
        <v>2086</v>
      </c>
      <c r="C34" s="28" t="s">
        <v>266</v>
      </c>
      <c r="D34" s="10" t="s">
        <v>1742</v>
      </c>
      <c r="E34" s="10"/>
      <c r="F34" s="9">
        <v>1.36</v>
      </c>
      <c r="G34" s="268"/>
    </row>
    <row r="35" spans="1:7" s="91" customFormat="1" ht="26.25" customHeight="1">
      <c r="A35" s="307" t="s">
        <v>2092</v>
      </c>
      <c r="B35" s="28" t="s">
        <v>2093</v>
      </c>
      <c r="C35" s="28" t="s">
        <v>2093</v>
      </c>
      <c r="D35" s="10" t="s">
        <v>1742</v>
      </c>
      <c r="E35" s="10"/>
      <c r="F35" s="9">
        <v>0.38</v>
      </c>
      <c r="G35" s="268"/>
    </row>
    <row r="36" spans="1:7" s="43" customFormat="1" ht="26.25" customHeight="1">
      <c r="A36" s="307" t="s">
        <v>2094</v>
      </c>
      <c r="B36" s="28" t="s">
        <v>2095</v>
      </c>
      <c r="C36" s="28" t="s">
        <v>1173</v>
      </c>
      <c r="D36" s="10" t="s">
        <v>1742</v>
      </c>
      <c r="E36" s="10"/>
      <c r="F36" s="9">
        <v>0.2</v>
      </c>
      <c r="G36" s="268"/>
    </row>
    <row r="37" spans="1:7" s="91" customFormat="1" ht="26.25" customHeight="1">
      <c r="A37" s="307" t="s">
        <v>2096</v>
      </c>
      <c r="B37" s="28" t="s">
        <v>2093</v>
      </c>
      <c r="C37" s="28" t="s">
        <v>1173</v>
      </c>
      <c r="D37" s="10" t="s">
        <v>1742</v>
      </c>
      <c r="E37" s="10"/>
      <c r="F37" s="9">
        <v>0.22</v>
      </c>
      <c r="G37" s="268"/>
    </row>
    <row r="38" spans="1:7" s="43" customFormat="1" ht="26.25" customHeight="1">
      <c r="A38" s="307" t="s">
        <v>2097</v>
      </c>
      <c r="B38" s="28" t="s">
        <v>2093</v>
      </c>
      <c r="C38" s="28" t="s">
        <v>1173</v>
      </c>
      <c r="D38" s="10" t="s">
        <v>1742</v>
      </c>
      <c r="E38" s="10"/>
      <c r="F38" s="9">
        <v>0.06</v>
      </c>
      <c r="G38" s="268"/>
    </row>
    <row r="39" spans="1:7" s="43" customFormat="1" ht="26.25" customHeight="1">
      <c r="A39" s="307" t="s">
        <v>2098</v>
      </c>
      <c r="B39" s="28" t="s">
        <v>2093</v>
      </c>
      <c r="C39" s="28" t="s">
        <v>2093</v>
      </c>
      <c r="D39" s="10" t="s">
        <v>1742</v>
      </c>
      <c r="E39" s="10"/>
      <c r="F39" s="9">
        <v>0.26</v>
      </c>
      <c r="G39" s="268"/>
    </row>
    <row r="40" spans="1:7" s="43" customFormat="1" ht="26.25" customHeight="1">
      <c r="A40" s="307" t="s">
        <v>2099</v>
      </c>
      <c r="B40" s="28" t="s">
        <v>2086</v>
      </c>
      <c r="C40" s="28" t="s">
        <v>2086</v>
      </c>
      <c r="D40" s="10" t="s">
        <v>1742</v>
      </c>
      <c r="E40" s="10"/>
      <c r="F40" s="9">
        <v>3.74</v>
      </c>
      <c r="G40" s="268"/>
    </row>
    <row r="41" spans="1:7" s="43" customFormat="1" ht="26.25" customHeight="1">
      <c r="A41" s="307" t="s">
        <v>2100</v>
      </c>
      <c r="B41" s="28" t="s">
        <v>2099</v>
      </c>
      <c r="C41" s="28" t="s">
        <v>2099</v>
      </c>
      <c r="D41" s="10"/>
      <c r="E41" s="10"/>
      <c r="F41" s="9">
        <v>0.64</v>
      </c>
      <c r="G41" s="268"/>
    </row>
    <row r="42" spans="1:7" s="43" customFormat="1" ht="26.25" customHeight="1">
      <c r="A42" s="307" t="s">
        <v>2101</v>
      </c>
      <c r="B42" s="28" t="s">
        <v>2099</v>
      </c>
      <c r="C42" s="28" t="s">
        <v>2099</v>
      </c>
      <c r="D42" s="10" t="s">
        <v>1742</v>
      </c>
      <c r="E42" s="10"/>
      <c r="F42" s="9">
        <v>0.46</v>
      </c>
      <c r="G42" s="268"/>
    </row>
    <row r="43" spans="1:7" s="43" customFormat="1" ht="26.25" customHeight="1">
      <c r="A43" s="307" t="s">
        <v>2102</v>
      </c>
      <c r="B43" s="28" t="s">
        <v>2099</v>
      </c>
      <c r="C43" s="28" t="s">
        <v>2099</v>
      </c>
      <c r="D43" s="10" t="s">
        <v>1742</v>
      </c>
      <c r="E43" s="10"/>
      <c r="F43" s="9">
        <v>0.02</v>
      </c>
      <c r="G43" s="268"/>
    </row>
    <row r="44" spans="1:7" s="43" customFormat="1" ht="26.25" customHeight="1">
      <c r="A44" s="307" t="s">
        <v>2103</v>
      </c>
      <c r="B44" s="28" t="s">
        <v>2099</v>
      </c>
      <c r="C44" s="28" t="s">
        <v>2099</v>
      </c>
      <c r="D44" s="10" t="s">
        <v>1742</v>
      </c>
      <c r="E44" s="10"/>
      <c r="F44" s="9">
        <v>0.04</v>
      </c>
      <c r="G44" s="268"/>
    </row>
    <row r="45" spans="1:7" s="43" customFormat="1" ht="26.25" customHeight="1">
      <c r="A45" s="307" t="s">
        <v>2104</v>
      </c>
      <c r="B45" s="28" t="s">
        <v>2099</v>
      </c>
      <c r="C45" s="28" t="s">
        <v>361</v>
      </c>
      <c r="D45" s="10"/>
      <c r="E45" s="10"/>
      <c r="F45" s="9">
        <v>0.02</v>
      </c>
      <c r="G45" s="268"/>
    </row>
    <row r="46" spans="1:7" s="43" customFormat="1" ht="26.25" customHeight="1">
      <c r="A46" s="308" t="s">
        <v>1174</v>
      </c>
      <c r="B46" s="29"/>
      <c r="C46" s="29"/>
      <c r="D46" s="8"/>
      <c r="E46" s="25">
        <f>SUM(0)</f>
        <v>0</v>
      </c>
      <c r="F46" s="60">
        <f>SUM(F27:F45)</f>
        <v>10.719999999999999</v>
      </c>
      <c r="G46" s="260">
        <f>SUM(E46:F46)</f>
        <v>10.719999999999999</v>
      </c>
    </row>
    <row r="47" spans="1:7" s="43" customFormat="1" ht="26.25" customHeight="1">
      <c r="A47" s="400" t="s">
        <v>2105</v>
      </c>
      <c r="B47" s="130"/>
      <c r="C47" s="130"/>
      <c r="D47" s="17"/>
      <c r="E47" s="17"/>
      <c r="F47" s="50"/>
      <c r="G47" s="373"/>
    </row>
    <row r="48" spans="1:7" s="43" customFormat="1" ht="26.25" customHeight="1">
      <c r="A48" s="307" t="s">
        <v>2106</v>
      </c>
      <c r="B48" s="28" t="s">
        <v>2099</v>
      </c>
      <c r="C48" s="28" t="s">
        <v>2107</v>
      </c>
      <c r="D48" s="10"/>
      <c r="E48" s="40">
        <v>0.185</v>
      </c>
      <c r="F48" s="9">
        <v>0.02</v>
      </c>
      <c r="G48" s="268"/>
    </row>
    <row r="49" spans="1:7" s="43" customFormat="1" ht="26.25" customHeight="1">
      <c r="A49" s="307" t="s">
        <v>2107</v>
      </c>
      <c r="B49" s="28" t="s">
        <v>2108</v>
      </c>
      <c r="C49" s="28" t="s">
        <v>1175</v>
      </c>
      <c r="D49" s="10"/>
      <c r="E49" s="10"/>
      <c r="F49" s="9">
        <v>0.9</v>
      </c>
      <c r="G49" s="268"/>
    </row>
    <row r="50" spans="1:7" s="43" customFormat="1" ht="26.25" customHeight="1">
      <c r="A50" s="307" t="s">
        <v>2109</v>
      </c>
      <c r="B50" s="28" t="s">
        <v>2108</v>
      </c>
      <c r="C50" s="28" t="s">
        <v>2110</v>
      </c>
      <c r="D50" s="10"/>
      <c r="E50" s="40">
        <v>0.047</v>
      </c>
      <c r="F50" s="9">
        <v>0.76</v>
      </c>
      <c r="G50" s="268"/>
    </row>
    <row r="51" spans="1:7" s="43" customFormat="1" ht="26.25" customHeight="1">
      <c r="A51" s="307" t="s">
        <v>2110</v>
      </c>
      <c r="B51" s="28" t="s">
        <v>2107</v>
      </c>
      <c r="C51" s="28" t="s">
        <v>1175</v>
      </c>
      <c r="D51" s="10"/>
      <c r="E51" s="10"/>
      <c r="F51" s="9">
        <v>0.76</v>
      </c>
      <c r="G51" s="268"/>
    </row>
    <row r="52" spans="1:7" s="44" customFormat="1" ht="26.25" customHeight="1">
      <c r="A52" s="307" t="s">
        <v>2111</v>
      </c>
      <c r="B52" s="28" t="s">
        <v>2110</v>
      </c>
      <c r="C52" s="28" t="s">
        <v>2112</v>
      </c>
      <c r="D52" s="10"/>
      <c r="E52" s="10"/>
      <c r="F52" s="9">
        <v>0.42</v>
      </c>
      <c r="G52" s="268"/>
    </row>
    <row r="53" spans="1:7" s="44" customFormat="1" ht="26.25" customHeight="1">
      <c r="A53" s="307" t="s">
        <v>2112</v>
      </c>
      <c r="B53" s="28" t="s">
        <v>2111</v>
      </c>
      <c r="C53" s="28" t="s">
        <v>361</v>
      </c>
      <c r="D53" s="10"/>
      <c r="E53" s="10"/>
      <c r="F53" s="9">
        <v>0.48</v>
      </c>
      <c r="G53" s="268"/>
    </row>
    <row r="54" spans="1:7" s="43" customFormat="1" ht="26.25" customHeight="1">
      <c r="A54" s="307" t="s">
        <v>2113</v>
      </c>
      <c r="B54" s="28" t="s">
        <v>2107</v>
      </c>
      <c r="C54" s="28" t="s">
        <v>361</v>
      </c>
      <c r="D54" s="10"/>
      <c r="E54" s="10"/>
      <c r="F54" s="9">
        <v>0.02</v>
      </c>
      <c r="G54" s="268"/>
    </row>
    <row r="55" spans="1:7" s="43" customFormat="1" ht="26.25" customHeight="1">
      <c r="A55" s="308" t="s">
        <v>1174</v>
      </c>
      <c r="B55" s="29"/>
      <c r="C55" s="29"/>
      <c r="D55" s="8"/>
      <c r="E55" s="25">
        <f>SUM(E48,E50)</f>
        <v>0.23199999999999998</v>
      </c>
      <c r="F55" s="60">
        <f>SUM(F48:F54)</f>
        <v>3.3600000000000003</v>
      </c>
      <c r="G55" s="260">
        <f>SUM(E55,F55)</f>
        <v>3.5920000000000005</v>
      </c>
    </row>
    <row r="56" spans="1:7" s="43" customFormat="1" ht="26.25" customHeight="1">
      <c r="A56" s="400" t="s">
        <v>2114</v>
      </c>
      <c r="B56" s="28"/>
      <c r="C56" s="28"/>
      <c r="D56" s="10"/>
      <c r="E56" s="10"/>
      <c r="F56" s="9"/>
      <c r="G56" s="268"/>
    </row>
    <row r="57" spans="1:7" s="43" customFormat="1" ht="26.25" customHeight="1">
      <c r="A57" s="307" t="s">
        <v>2115</v>
      </c>
      <c r="B57" s="28" t="s">
        <v>2099</v>
      </c>
      <c r="C57" s="28" t="s">
        <v>2086</v>
      </c>
      <c r="D57" s="10" t="s">
        <v>1742</v>
      </c>
      <c r="E57" s="10"/>
      <c r="F57" s="9">
        <v>0.18</v>
      </c>
      <c r="G57" s="268"/>
    </row>
    <row r="58" spans="1:7" s="43" customFormat="1" ht="26.25" customHeight="1">
      <c r="A58" s="307" t="s">
        <v>2116</v>
      </c>
      <c r="B58" s="28" t="s">
        <v>2086</v>
      </c>
      <c r="C58" s="28" t="s">
        <v>361</v>
      </c>
      <c r="D58" s="10" t="s">
        <v>1742</v>
      </c>
      <c r="E58" s="10"/>
      <c r="F58" s="9">
        <v>1.08</v>
      </c>
      <c r="G58" s="268"/>
    </row>
    <row r="59" spans="1:7" s="43" customFormat="1" ht="26.25" customHeight="1">
      <c r="A59" s="307" t="s">
        <v>2117</v>
      </c>
      <c r="B59" s="28" t="s">
        <v>2118</v>
      </c>
      <c r="C59" s="28" t="s">
        <v>2086</v>
      </c>
      <c r="D59" s="10" t="s">
        <v>1742</v>
      </c>
      <c r="E59" s="10"/>
      <c r="F59" s="9">
        <v>0.4</v>
      </c>
      <c r="G59" s="268"/>
    </row>
    <row r="60" spans="1:7" s="43" customFormat="1" ht="26.25" customHeight="1">
      <c r="A60" s="307" t="s">
        <v>2119</v>
      </c>
      <c r="B60" s="28" t="s">
        <v>2116</v>
      </c>
      <c r="C60" s="28" t="s">
        <v>2116</v>
      </c>
      <c r="D60" s="10" t="s">
        <v>1742</v>
      </c>
      <c r="E60" s="10"/>
      <c r="F60" s="9">
        <v>0.36</v>
      </c>
      <c r="G60" s="268"/>
    </row>
    <row r="61" spans="1:7" s="43" customFormat="1" ht="26.25" customHeight="1">
      <c r="A61" s="307" t="s">
        <v>2120</v>
      </c>
      <c r="B61" s="28" t="s">
        <v>2086</v>
      </c>
      <c r="C61" s="28" t="s">
        <v>2121</v>
      </c>
      <c r="D61" s="10" t="s">
        <v>1742</v>
      </c>
      <c r="E61" s="10"/>
      <c r="F61" s="9">
        <v>0.4</v>
      </c>
      <c r="G61" s="268"/>
    </row>
    <row r="62" spans="1:7" s="43" customFormat="1" ht="26.25" customHeight="1">
      <c r="A62" s="307" t="s">
        <v>2122</v>
      </c>
      <c r="B62" s="28" t="s">
        <v>2120</v>
      </c>
      <c r="C62" s="28" t="s">
        <v>361</v>
      </c>
      <c r="D62" s="10" t="s">
        <v>1742</v>
      </c>
      <c r="E62" s="10"/>
      <c r="F62" s="9">
        <v>0.02</v>
      </c>
      <c r="G62" s="268"/>
    </row>
    <row r="63" spans="1:7" s="43" customFormat="1" ht="26.25" customHeight="1">
      <c r="A63" s="307" t="s">
        <v>2123</v>
      </c>
      <c r="B63" s="28" t="s">
        <v>2086</v>
      </c>
      <c r="C63" s="28" t="s">
        <v>361</v>
      </c>
      <c r="D63" s="10" t="s">
        <v>1742</v>
      </c>
      <c r="E63" s="10"/>
      <c r="F63" s="9">
        <v>0.62</v>
      </c>
      <c r="G63" s="268"/>
    </row>
    <row r="64" spans="1:7" s="43" customFormat="1" ht="26.25" customHeight="1">
      <c r="A64" s="307" t="s">
        <v>2124</v>
      </c>
      <c r="B64" s="28" t="s">
        <v>2086</v>
      </c>
      <c r="C64" s="28" t="s">
        <v>2086</v>
      </c>
      <c r="D64" s="10" t="s">
        <v>1742</v>
      </c>
      <c r="E64" s="10"/>
      <c r="F64" s="9">
        <v>0.56</v>
      </c>
      <c r="G64" s="268"/>
    </row>
    <row r="65" spans="1:7" s="43" customFormat="1" ht="26.25" customHeight="1">
      <c r="A65" s="307" t="s">
        <v>2125</v>
      </c>
      <c r="B65" s="28" t="s">
        <v>2086</v>
      </c>
      <c r="C65" s="28" t="s">
        <v>2086</v>
      </c>
      <c r="D65" s="10" t="s">
        <v>1742</v>
      </c>
      <c r="E65" s="10"/>
      <c r="F65" s="9">
        <v>1.94</v>
      </c>
      <c r="G65" s="268"/>
    </row>
    <row r="66" spans="1:7" s="43" customFormat="1" ht="26.25" customHeight="1">
      <c r="A66" s="307" t="s">
        <v>2126</v>
      </c>
      <c r="B66" s="28" t="s">
        <v>2125</v>
      </c>
      <c r="C66" s="28" t="s">
        <v>2127</v>
      </c>
      <c r="D66" s="10" t="s">
        <v>1742</v>
      </c>
      <c r="E66" s="10"/>
      <c r="F66" s="9">
        <v>0.2</v>
      </c>
      <c r="G66" s="268"/>
    </row>
    <row r="67" spans="1:7" s="43" customFormat="1" ht="26.25" customHeight="1">
      <c r="A67" s="307" t="s">
        <v>2128</v>
      </c>
      <c r="B67" s="28" t="s">
        <v>2125</v>
      </c>
      <c r="C67" s="28" t="s">
        <v>361</v>
      </c>
      <c r="D67" s="10" t="s">
        <v>1742</v>
      </c>
      <c r="E67" s="10"/>
      <c r="F67" s="9">
        <v>0.82</v>
      </c>
      <c r="G67" s="268"/>
    </row>
    <row r="68" spans="1:7" s="43" customFormat="1" ht="26.25" customHeight="1">
      <c r="A68" s="307" t="s">
        <v>2129</v>
      </c>
      <c r="B68" s="28" t="s">
        <v>2125</v>
      </c>
      <c r="C68" s="28" t="s">
        <v>361</v>
      </c>
      <c r="D68" s="10" t="s">
        <v>1742</v>
      </c>
      <c r="E68" s="10"/>
      <c r="F68" s="9">
        <v>0.24</v>
      </c>
      <c r="G68" s="268"/>
    </row>
    <row r="69" spans="1:7" s="43" customFormat="1" ht="26.25" customHeight="1">
      <c r="A69" s="307" t="s">
        <v>2130</v>
      </c>
      <c r="B69" s="28" t="s">
        <v>2086</v>
      </c>
      <c r="C69" s="28" t="s">
        <v>2086</v>
      </c>
      <c r="D69" s="10" t="s">
        <v>1742</v>
      </c>
      <c r="E69" s="40">
        <v>0.06</v>
      </c>
      <c r="F69" s="9">
        <v>0.44</v>
      </c>
      <c r="G69" s="268"/>
    </row>
    <row r="70" spans="1:7" s="43" customFormat="1" ht="26.25" customHeight="1">
      <c r="A70" s="307" t="s">
        <v>2131</v>
      </c>
      <c r="B70" s="28" t="s">
        <v>2086</v>
      </c>
      <c r="C70" s="28" t="s">
        <v>361</v>
      </c>
      <c r="D70" s="10" t="s">
        <v>1742</v>
      </c>
      <c r="E70" s="10"/>
      <c r="F70" s="9">
        <v>0.02</v>
      </c>
      <c r="G70" s="268"/>
    </row>
    <row r="71" spans="1:7" s="43" customFormat="1" ht="26.25" customHeight="1">
      <c r="A71" s="307" t="s">
        <v>2132</v>
      </c>
      <c r="B71" s="28" t="s">
        <v>2086</v>
      </c>
      <c r="C71" s="28" t="s">
        <v>1173</v>
      </c>
      <c r="D71" s="10" t="s">
        <v>1742</v>
      </c>
      <c r="E71" s="10"/>
      <c r="F71" s="9">
        <v>0.32</v>
      </c>
      <c r="G71" s="268"/>
    </row>
    <row r="72" spans="1:7" s="44" customFormat="1" ht="26.25" customHeight="1">
      <c r="A72" s="307" t="s">
        <v>2133</v>
      </c>
      <c r="B72" s="28" t="s">
        <v>2086</v>
      </c>
      <c r="C72" s="28" t="s">
        <v>2134</v>
      </c>
      <c r="D72" s="10" t="s">
        <v>1742</v>
      </c>
      <c r="E72" s="10"/>
      <c r="F72" s="9">
        <v>0.18</v>
      </c>
      <c r="G72" s="268"/>
    </row>
    <row r="73" spans="1:7" s="43" customFormat="1" ht="26.25" customHeight="1">
      <c r="A73" s="307" t="s">
        <v>2134</v>
      </c>
      <c r="B73" s="28" t="s">
        <v>2135</v>
      </c>
      <c r="C73" s="28" t="s">
        <v>1173</v>
      </c>
      <c r="D73" s="10" t="s">
        <v>1742</v>
      </c>
      <c r="E73" s="10"/>
      <c r="F73" s="9">
        <v>0.6</v>
      </c>
      <c r="G73" s="268"/>
    </row>
    <row r="74" spans="1:7" s="43" customFormat="1" ht="26.25" customHeight="1">
      <c r="A74" s="308" t="s">
        <v>1174</v>
      </c>
      <c r="B74" s="29"/>
      <c r="C74" s="29"/>
      <c r="D74" s="8"/>
      <c r="E74" s="25">
        <f>SUM(E69)</f>
        <v>0.06</v>
      </c>
      <c r="F74" s="60">
        <f>SUM(F57:F73)</f>
        <v>8.38</v>
      </c>
      <c r="G74" s="260">
        <f>SUM(E74,F74)</f>
        <v>8.440000000000001</v>
      </c>
    </row>
    <row r="75" spans="1:7" s="43" customFormat="1" ht="26.25" customHeight="1">
      <c r="A75" s="400" t="s">
        <v>2136</v>
      </c>
      <c r="B75" s="23"/>
      <c r="C75" s="23"/>
      <c r="D75" s="9"/>
      <c r="E75" s="9"/>
      <c r="F75" s="9"/>
      <c r="G75" s="368"/>
    </row>
    <row r="76" spans="1:7" s="44" customFormat="1" ht="26.25" customHeight="1">
      <c r="A76" s="307" t="s">
        <v>2137</v>
      </c>
      <c r="B76" s="28" t="s">
        <v>2084</v>
      </c>
      <c r="C76" s="28" t="s">
        <v>2138</v>
      </c>
      <c r="D76" s="10"/>
      <c r="E76" s="10"/>
      <c r="F76" s="9">
        <v>0.54</v>
      </c>
      <c r="G76" s="268"/>
    </row>
    <row r="77" spans="1:7" s="43" customFormat="1" ht="26.25" customHeight="1">
      <c r="A77" s="307" t="s">
        <v>2139</v>
      </c>
      <c r="B77" s="28" t="s">
        <v>2140</v>
      </c>
      <c r="C77" s="28" t="s">
        <v>2141</v>
      </c>
      <c r="D77" s="10"/>
      <c r="E77" s="10"/>
      <c r="F77" s="9">
        <v>0.3</v>
      </c>
      <c r="G77" s="268"/>
    </row>
    <row r="78" spans="1:7" s="43" customFormat="1" ht="26.25" customHeight="1">
      <c r="A78" s="307" t="s">
        <v>2141</v>
      </c>
      <c r="B78" s="28" t="s">
        <v>2139</v>
      </c>
      <c r="C78" s="28" t="s">
        <v>2138</v>
      </c>
      <c r="D78" s="10"/>
      <c r="E78" s="10"/>
      <c r="F78" s="9">
        <v>0.22</v>
      </c>
      <c r="G78" s="268"/>
    </row>
    <row r="79" spans="1:7" s="43" customFormat="1" ht="26.25" customHeight="1">
      <c r="A79" s="307" t="s">
        <v>2142</v>
      </c>
      <c r="B79" s="28" t="s">
        <v>2139</v>
      </c>
      <c r="C79" s="28" t="s">
        <v>2139</v>
      </c>
      <c r="D79" s="10"/>
      <c r="E79" s="10"/>
      <c r="F79" s="9">
        <v>0.62</v>
      </c>
      <c r="G79" s="268"/>
    </row>
    <row r="80" spans="1:7" s="43" customFormat="1" ht="26.25" customHeight="1">
      <c r="A80" s="308" t="s">
        <v>1174</v>
      </c>
      <c r="B80" s="28"/>
      <c r="C80" s="28"/>
      <c r="D80" s="10"/>
      <c r="E80" s="25">
        <f>SUM(0)</f>
        <v>0</v>
      </c>
      <c r="F80" s="60">
        <f>SUM(F76:F79)</f>
        <v>1.6800000000000002</v>
      </c>
      <c r="G80" s="260">
        <f>SUM(E80:F80)</f>
        <v>1.6800000000000002</v>
      </c>
    </row>
    <row r="81" spans="1:7" s="43" customFormat="1" ht="26.25" customHeight="1">
      <c r="A81" s="400" t="s">
        <v>2143</v>
      </c>
      <c r="B81" s="28"/>
      <c r="C81" s="28"/>
      <c r="D81" s="10"/>
      <c r="E81" s="10"/>
      <c r="F81" s="9"/>
      <c r="G81" s="268"/>
    </row>
    <row r="82" spans="1:7" s="43" customFormat="1" ht="26.25" customHeight="1">
      <c r="A82" s="307" t="s">
        <v>2144</v>
      </c>
      <c r="B82" s="28" t="s">
        <v>2084</v>
      </c>
      <c r="C82" s="28" t="s">
        <v>361</v>
      </c>
      <c r="D82" s="10"/>
      <c r="E82" s="40">
        <v>0.072</v>
      </c>
      <c r="F82" s="9">
        <v>0.48</v>
      </c>
      <c r="G82" s="268"/>
    </row>
    <row r="83" spans="1:7" s="43" customFormat="1" ht="26.25" customHeight="1">
      <c r="A83" s="307" t="s">
        <v>2145</v>
      </c>
      <c r="B83" s="28" t="s">
        <v>2144</v>
      </c>
      <c r="C83" s="28" t="s">
        <v>361</v>
      </c>
      <c r="D83" s="10"/>
      <c r="E83" s="40">
        <v>0.023</v>
      </c>
      <c r="F83" s="9">
        <v>1.42</v>
      </c>
      <c r="G83" s="268"/>
    </row>
    <row r="84" spans="1:7" s="43" customFormat="1" ht="26.25" customHeight="1">
      <c r="A84" s="307" t="s">
        <v>2146</v>
      </c>
      <c r="B84" s="28" t="s">
        <v>2145</v>
      </c>
      <c r="C84" s="28" t="s">
        <v>361</v>
      </c>
      <c r="D84" s="10"/>
      <c r="E84" s="40">
        <v>0.023</v>
      </c>
      <c r="F84" s="9">
        <v>0.28</v>
      </c>
      <c r="G84" s="268"/>
    </row>
    <row r="85" spans="1:7" s="43" customFormat="1" ht="26.25" customHeight="1">
      <c r="A85" s="307" t="s">
        <v>2147</v>
      </c>
      <c r="B85" s="28" t="s">
        <v>2145</v>
      </c>
      <c r="C85" s="28" t="s">
        <v>361</v>
      </c>
      <c r="D85" s="10"/>
      <c r="E85" s="40">
        <v>0.022</v>
      </c>
      <c r="F85" s="9">
        <v>0.18</v>
      </c>
      <c r="G85" s="268"/>
    </row>
    <row r="86" spans="1:7" s="43" customFormat="1" ht="26.25" customHeight="1">
      <c r="A86" s="307" t="s">
        <v>2148</v>
      </c>
      <c r="B86" s="28" t="s">
        <v>2145</v>
      </c>
      <c r="C86" s="28" t="s">
        <v>2145</v>
      </c>
      <c r="D86" s="10"/>
      <c r="E86" s="40"/>
      <c r="F86" s="9">
        <v>0.16</v>
      </c>
      <c r="G86" s="268"/>
    </row>
    <row r="87" spans="1:7" s="43" customFormat="1" ht="26.25" customHeight="1">
      <c r="A87" s="307" t="s">
        <v>2149</v>
      </c>
      <c r="B87" s="28" t="s">
        <v>2145</v>
      </c>
      <c r="C87" s="28" t="s">
        <v>2150</v>
      </c>
      <c r="D87" s="10"/>
      <c r="E87" s="40">
        <v>0.052</v>
      </c>
      <c r="F87" s="9">
        <v>0.02</v>
      </c>
      <c r="G87" s="268"/>
    </row>
    <row r="88" spans="1:7" s="43" customFormat="1" ht="26.25" customHeight="1">
      <c r="A88" s="307" t="s">
        <v>2151</v>
      </c>
      <c r="B88" s="28" t="s">
        <v>2145</v>
      </c>
      <c r="C88" s="28" t="s">
        <v>361</v>
      </c>
      <c r="D88" s="10"/>
      <c r="E88" s="40">
        <v>0.022</v>
      </c>
      <c r="F88" s="9">
        <v>0.18</v>
      </c>
      <c r="G88" s="268"/>
    </row>
    <row r="89" spans="1:7" s="43" customFormat="1" ht="26.25" customHeight="1">
      <c r="A89" s="307" t="s">
        <v>2152</v>
      </c>
      <c r="B89" s="28" t="s">
        <v>2145</v>
      </c>
      <c r="C89" s="28" t="s">
        <v>2153</v>
      </c>
      <c r="D89" s="10"/>
      <c r="E89" s="40"/>
      <c r="F89" s="9">
        <v>0.3</v>
      </c>
      <c r="G89" s="268"/>
    </row>
    <row r="90" spans="1:7" s="43" customFormat="1" ht="26.25" customHeight="1">
      <c r="A90" s="307" t="s">
        <v>2153</v>
      </c>
      <c r="B90" s="28" t="s">
        <v>361</v>
      </c>
      <c r="C90" s="28" t="s">
        <v>361</v>
      </c>
      <c r="D90" s="10"/>
      <c r="E90" s="40">
        <v>0.045</v>
      </c>
      <c r="F90" s="9">
        <v>0.24</v>
      </c>
      <c r="G90" s="268"/>
    </row>
    <row r="91" spans="1:7" s="43" customFormat="1" ht="26.25" customHeight="1">
      <c r="A91" s="307" t="s">
        <v>2154</v>
      </c>
      <c r="B91" s="28" t="s">
        <v>2153</v>
      </c>
      <c r="C91" s="28" t="s">
        <v>2152</v>
      </c>
      <c r="D91" s="10"/>
      <c r="E91" s="10"/>
      <c r="F91" s="9">
        <v>0.02</v>
      </c>
      <c r="G91" s="268"/>
    </row>
    <row r="92" spans="1:7" s="43" customFormat="1" ht="26.25" customHeight="1">
      <c r="A92" s="307" t="s">
        <v>2155</v>
      </c>
      <c r="B92" s="28" t="s">
        <v>2152</v>
      </c>
      <c r="C92" s="28" t="s">
        <v>2144</v>
      </c>
      <c r="D92" s="10"/>
      <c r="E92" s="10"/>
      <c r="F92" s="9">
        <v>0.04</v>
      </c>
      <c r="G92" s="268"/>
    </row>
    <row r="93" spans="1:7" s="43" customFormat="1" ht="26.25" customHeight="1">
      <c r="A93" s="308" t="s">
        <v>1174</v>
      </c>
      <c r="B93" s="28"/>
      <c r="C93" s="28"/>
      <c r="D93" s="10"/>
      <c r="E93" s="25">
        <f>SUM(E82,E83,E84,E85,E87,E88,E90)</f>
        <v>0.25899999999999995</v>
      </c>
      <c r="F93" s="60">
        <f>SUM(F82:F92)</f>
        <v>3.32</v>
      </c>
      <c r="G93" s="260">
        <f>SUM(E93,F93)</f>
        <v>3.5789999999999997</v>
      </c>
    </row>
    <row r="94" spans="1:7" s="43" customFormat="1" ht="26.25" customHeight="1">
      <c r="A94" s="400" t="s">
        <v>2156</v>
      </c>
      <c r="B94" s="23"/>
      <c r="C94" s="23"/>
      <c r="D94" s="9"/>
      <c r="E94" s="9"/>
      <c r="F94" s="9"/>
      <c r="G94" s="368"/>
    </row>
    <row r="95" spans="1:7" s="43" customFormat="1" ht="26.25" customHeight="1">
      <c r="A95" s="307" t="s">
        <v>2150</v>
      </c>
      <c r="B95" s="28" t="s">
        <v>2084</v>
      </c>
      <c r="C95" s="28" t="s">
        <v>2157</v>
      </c>
      <c r="D95" s="10"/>
      <c r="E95" s="10"/>
      <c r="F95" s="9">
        <v>0.78</v>
      </c>
      <c r="G95" s="268"/>
    </row>
    <row r="96" spans="1:7" s="43" customFormat="1" ht="26.25" customHeight="1">
      <c r="A96" s="307" t="s">
        <v>2158</v>
      </c>
      <c r="B96" s="28" t="s">
        <v>2159</v>
      </c>
      <c r="C96" s="28" t="s">
        <v>2150</v>
      </c>
      <c r="D96" s="10"/>
      <c r="E96" s="10"/>
      <c r="F96" s="9">
        <v>0.04</v>
      </c>
      <c r="G96" s="268"/>
    </row>
    <row r="97" spans="1:7" s="44" customFormat="1" ht="26.25" customHeight="1">
      <c r="A97" s="307" t="s">
        <v>2159</v>
      </c>
      <c r="B97" s="28" t="s">
        <v>2149</v>
      </c>
      <c r="C97" s="28" t="s">
        <v>361</v>
      </c>
      <c r="D97" s="10"/>
      <c r="E97" s="40">
        <v>0.023</v>
      </c>
      <c r="F97" s="9">
        <v>0.7</v>
      </c>
      <c r="G97" s="268"/>
    </row>
    <row r="98" spans="1:7" s="43" customFormat="1" ht="26.25" customHeight="1">
      <c r="A98" s="307" t="s">
        <v>2149</v>
      </c>
      <c r="B98" s="28" t="s">
        <v>2150</v>
      </c>
      <c r="C98" s="28" t="s">
        <v>2160</v>
      </c>
      <c r="D98" s="10"/>
      <c r="E98" s="40">
        <v>0.045</v>
      </c>
      <c r="F98" s="9">
        <v>0.42</v>
      </c>
      <c r="G98" s="268"/>
    </row>
    <row r="99" spans="1:7" s="43" customFormat="1" ht="26.25" customHeight="1">
      <c r="A99" s="307" t="s">
        <v>2161</v>
      </c>
      <c r="B99" s="28" t="s">
        <v>2149</v>
      </c>
      <c r="C99" s="28" t="s">
        <v>2159</v>
      </c>
      <c r="D99" s="10"/>
      <c r="E99" s="40"/>
      <c r="F99" s="9">
        <v>0.36</v>
      </c>
      <c r="G99" s="268"/>
    </row>
    <row r="100" spans="1:7" s="43" customFormat="1" ht="26.25" customHeight="1">
      <c r="A100" s="307" t="s">
        <v>2160</v>
      </c>
      <c r="B100" s="28" t="s">
        <v>2149</v>
      </c>
      <c r="C100" s="28" t="s">
        <v>2149</v>
      </c>
      <c r="D100" s="10"/>
      <c r="E100" s="40"/>
      <c r="F100" s="9">
        <v>1.06</v>
      </c>
      <c r="G100" s="268"/>
    </row>
    <row r="101" spans="1:7" s="43" customFormat="1" ht="26.25" customHeight="1">
      <c r="A101" s="307" t="s">
        <v>2159</v>
      </c>
      <c r="B101" s="28" t="s">
        <v>2149</v>
      </c>
      <c r="C101" s="28" t="s">
        <v>361</v>
      </c>
      <c r="D101" s="10"/>
      <c r="E101" s="40">
        <v>0.023</v>
      </c>
      <c r="F101" s="9">
        <v>0.08</v>
      </c>
      <c r="G101" s="268"/>
    </row>
    <row r="102" spans="1:7" s="43" customFormat="1" ht="26.25" customHeight="1">
      <c r="A102" s="308" t="s">
        <v>1174</v>
      </c>
      <c r="B102" s="28"/>
      <c r="C102" s="28"/>
      <c r="D102" s="10"/>
      <c r="E102" s="25">
        <f>SUM(E97,E98,E101)</f>
        <v>0.091</v>
      </c>
      <c r="F102" s="60">
        <f>SUM(F95:F101)</f>
        <v>3.44</v>
      </c>
      <c r="G102" s="260">
        <f>SUM(E102,F102)</f>
        <v>3.531</v>
      </c>
    </row>
    <row r="103" spans="1:7" s="43" customFormat="1" ht="26.25" customHeight="1">
      <c r="A103" s="400" t="s">
        <v>2162</v>
      </c>
      <c r="B103" s="55"/>
      <c r="C103" s="130"/>
      <c r="D103" s="17"/>
      <c r="E103" s="85"/>
      <c r="F103" s="50"/>
      <c r="G103" s="373"/>
    </row>
    <row r="104" spans="1:7" s="43" customFormat="1" ht="26.25" customHeight="1">
      <c r="A104" s="307" t="s">
        <v>2163</v>
      </c>
      <c r="B104" s="28" t="s">
        <v>2084</v>
      </c>
      <c r="C104" s="28" t="s">
        <v>2164</v>
      </c>
      <c r="D104" s="10"/>
      <c r="E104" s="40">
        <v>0.16</v>
      </c>
      <c r="F104" s="9">
        <v>0.58</v>
      </c>
      <c r="G104" s="268"/>
    </row>
    <row r="105" spans="1:7" s="43" customFormat="1" ht="26.25" customHeight="1">
      <c r="A105" s="307" t="s">
        <v>2164</v>
      </c>
      <c r="B105" s="28" t="s">
        <v>2163</v>
      </c>
      <c r="C105" s="28" t="s">
        <v>1175</v>
      </c>
      <c r="D105" s="10"/>
      <c r="E105" s="40">
        <v>0.026</v>
      </c>
      <c r="F105" s="9">
        <v>0.64</v>
      </c>
      <c r="G105" s="268"/>
    </row>
    <row r="106" spans="1:7" s="43" customFormat="1" ht="26.25" customHeight="1">
      <c r="A106" s="308" t="s">
        <v>1174</v>
      </c>
      <c r="B106" s="28"/>
      <c r="C106" s="28"/>
      <c r="D106" s="10"/>
      <c r="E106" s="25">
        <f>SUM(E104,E105)</f>
        <v>0.186</v>
      </c>
      <c r="F106" s="60">
        <f>SUM(F104:F105)</f>
        <v>1.22</v>
      </c>
      <c r="G106" s="260">
        <f>SUM(E106,F106)</f>
        <v>1.406</v>
      </c>
    </row>
    <row r="107" spans="1:7" s="43" customFormat="1" ht="26.25" customHeight="1">
      <c r="A107" s="400" t="s">
        <v>2165</v>
      </c>
      <c r="B107" s="28"/>
      <c r="C107" s="28"/>
      <c r="D107" s="10"/>
      <c r="E107" s="40"/>
      <c r="F107" s="9"/>
      <c r="G107" s="268"/>
    </row>
    <row r="108" spans="1:7" s="43" customFormat="1" ht="26.25" customHeight="1">
      <c r="A108" s="307" t="s">
        <v>2166</v>
      </c>
      <c r="B108" s="28" t="s">
        <v>2084</v>
      </c>
      <c r="C108" s="28" t="s">
        <v>2167</v>
      </c>
      <c r="D108" s="10"/>
      <c r="E108" s="40">
        <v>0.043</v>
      </c>
      <c r="F108" s="9">
        <v>0.54</v>
      </c>
      <c r="G108" s="268"/>
    </row>
    <row r="109" spans="1:7" s="43" customFormat="1" ht="26.25" customHeight="1">
      <c r="A109" s="307" t="s">
        <v>2168</v>
      </c>
      <c r="B109" s="28" t="s">
        <v>2166</v>
      </c>
      <c r="C109" s="28" t="s">
        <v>2166</v>
      </c>
      <c r="D109" s="10"/>
      <c r="E109" s="40"/>
      <c r="F109" s="9">
        <v>0.18</v>
      </c>
      <c r="G109" s="268"/>
    </row>
    <row r="110" spans="1:7" s="43" customFormat="1" ht="26.25" customHeight="1">
      <c r="A110" s="307" t="s">
        <v>2169</v>
      </c>
      <c r="B110" s="28" t="s">
        <v>2166</v>
      </c>
      <c r="C110" s="28" t="s">
        <v>2170</v>
      </c>
      <c r="D110" s="10"/>
      <c r="E110" s="40"/>
      <c r="F110" s="9">
        <v>0.56</v>
      </c>
      <c r="G110" s="268"/>
    </row>
    <row r="111" spans="1:7" s="44" customFormat="1" ht="26.25" customHeight="1">
      <c r="A111" s="307" t="s">
        <v>2170</v>
      </c>
      <c r="B111" s="28" t="s">
        <v>2084</v>
      </c>
      <c r="C111" s="28" t="s">
        <v>2167</v>
      </c>
      <c r="D111" s="10"/>
      <c r="E111" s="40">
        <v>0.043</v>
      </c>
      <c r="F111" s="9">
        <v>0.54</v>
      </c>
      <c r="G111" s="268"/>
    </row>
    <row r="112" spans="1:7" s="43" customFormat="1" ht="26.25" customHeight="1">
      <c r="A112" s="307" t="s">
        <v>2171</v>
      </c>
      <c r="B112" s="28" t="s">
        <v>2166</v>
      </c>
      <c r="C112" s="28" t="s">
        <v>2170</v>
      </c>
      <c r="D112" s="10"/>
      <c r="E112" s="40"/>
      <c r="F112" s="9">
        <v>0.56</v>
      </c>
      <c r="G112" s="268"/>
    </row>
    <row r="113" spans="1:7" s="43" customFormat="1" ht="26.25" customHeight="1">
      <c r="A113" s="308" t="s">
        <v>1174</v>
      </c>
      <c r="B113" s="28"/>
      <c r="C113" s="28"/>
      <c r="D113" s="10"/>
      <c r="E113" s="25">
        <f>SUM(E108,E111)</f>
        <v>0.086</v>
      </c>
      <c r="F113" s="60">
        <f>SUM(F108:F112)</f>
        <v>2.38</v>
      </c>
      <c r="G113" s="260">
        <f>SUM(E113,F113)</f>
        <v>2.4659999999999997</v>
      </c>
    </row>
    <row r="114" spans="1:7" s="43" customFormat="1" ht="26.25" customHeight="1">
      <c r="A114" s="400" t="s">
        <v>2172</v>
      </c>
      <c r="B114" s="28"/>
      <c r="C114" s="28"/>
      <c r="D114" s="10"/>
      <c r="E114" s="40"/>
      <c r="F114" s="9"/>
      <c r="G114" s="268"/>
    </row>
    <row r="115" spans="1:7" s="44" customFormat="1" ht="26.25" customHeight="1">
      <c r="A115" s="307" t="s">
        <v>2173</v>
      </c>
      <c r="B115" s="28" t="s">
        <v>2084</v>
      </c>
      <c r="C115" s="28" t="s">
        <v>361</v>
      </c>
      <c r="D115" s="10"/>
      <c r="E115" s="40">
        <v>0.2</v>
      </c>
      <c r="F115" s="9">
        <v>0.56</v>
      </c>
      <c r="G115" s="268"/>
    </row>
    <row r="116" spans="1:7" s="44" customFormat="1" ht="26.25" customHeight="1">
      <c r="A116" s="307" t="s">
        <v>2174</v>
      </c>
      <c r="B116" s="28" t="s">
        <v>2173</v>
      </c>
      <c r="C116" s="28" t="s">
        <v>361</v>
      </c>
      <c r="D116" s="10"/>
      <c r="E116" s="40">
        <v>0.03</v>
      </c>
      <c r="F116" s="9">
        <v>0.16</v>
      </c>
      <c r="G116" s="268"/>
    </row>
    <row r="117" spans="1:7" s="43" customFormat="1" ht="26.25" customHeight="1">
      <c r="A117" s="308" t="s">
        <v>1174</v>
      </c>
      <c r="B117" s="28"/>
      <c r="C117" s="28"/>
      <c r="D117" s="10"/>
      <c r="E117" s="25">
        <f>SUM(E115,E116)</f>
        <v>0.23</v>
      </c>
      <c r="F117" s="60">
        <f>SUM(F115:F116)</f>
        <v>0.7200000000000001</v>
      </c>
      <c r="G117" s="260">
        <f>SUM(E117,F117)</f>
        <v>0.9500000000000001</v>
      </c>
    </row>
    <row r="118" spans="1:7" s="43" customFormat="1" ht="26.25" customHeight="1">
      <c r="A118" s="400" t="s">
        <v>2175</v>
      </c>
      <c r="B118" s="23"/>
      <c r="C118" s="23"/>
      <c r="D118" s="9"/>
      <c r="E118" s="53"/>
      <c r="F118" s="9"/>
      <c r="G118" s="368"/>
    </row>
    <row r="119" spans="1:7" s="43" customFormat="1" ht="26.25" customHeight="1">
      <c r="A119" s="307" t="s">
        <v>2176</v>
      </c>
      <c r="B119" s="23" t="s">
        <v>2177</v>
      </c>
      <c r="C119" s="23" t="s">
        <v>2178</v>
      </c>
      <c r="D119" s="9"/>
      <c r="E119" s="53">
        <v>0.151</v>
      </c>
      <c r="F119" s="9">
        <v>0.54</v>
      </c>
      <c r="G119" s="368"/>
    </row>
    <row r="120" spans="1:7" s="43" customFormat="1" ht="26.25" customHeight="1">
      <c r="A120" s="307" t="s">
        <v>2179</v>
      </c>
      <c r="B120" s="23" t="s">
        <v>2177</v>
      </c>
      <c r="C120" s="23" t="s">
        <v>2178</v>
      </c>
      <c r="D120" s="9"/>
      <c r="E120" s="53"/>
      <c r="F120" s="9">
        <v>0.42</v>
      </c>
      <c r="G120" s="368"/>
    </row>
    <row r="121" spans="1:7" s="43" customFormat="1" ht="26.25" customHeight="1">
      <c r="A121" s="311" t="s">
        <v>2180</v>
      </c>
      <c r="B121" s="51" t="s">
        <v>1778</v>
      </c>
      <c r="C121" s="51" t="s">
        <v>1175</v>
      </c>
      <c r="D121" s="40" t="s">
        <v>1742</v>
      </c>
      <c r="E121" s="40">
        <v>3.56</v>
      </c>
      <c r="F121" s="53">
        <v>3.86</v>
      </c>
      <c r="G121" s="257"/>
    </row>
    <row r="122" spans="1:7" s="43" customFormat="1" ht="26.25" customHeight="1">
      <c r="A122" s="311" t="s">
        <v>2181</v>
      </c>
      <c r="B122" s="51" t="s">
        <v>2176</v>
      </c>
      <c r="C122" s="51" t="s">
        <v>1778</v>
      </c>
      <c r="D122" s="40"/>
      <c r="E122" s="40">
        <v>0.24</v>
      </c>
      <c r="F122" s="53">
        <v>0.4</v>
      </c>
      <c r="G122" s="257"/>
    </row>
    <row r="123" spans="1:7" s="43" customFormat="1" ht="26.25" customHeight="1">
      <c r="A123" s="308" t="s">
        <v>1174</v>
      </c>
      <c r="B123" s="128"/>
      <c r="C123" s="128"/>
      <c r="D123" s="8"/>
      <c r="E123" s="25">
        <f>SUM(E119,E121,E122)</f>
        <v>3.9509999999999996</v>
      </c>
      <c r="F123" s="60">
        <f>SUM(F119:F122)</f>
        <v>5.220000000000001</v>
      </c>
      <c r="G123" s="260">
        <f>SUM(E123,F123)</f>
        <v>9.171</v>
      </c>
    </row>
    <row r="124" spans="1:7" s="43" customFormat="1" ht="26.25" customHeight="1">
      <c r="A124" s="400" t="s">
        <v>2182</v>
      </c>
      <c r="B124" s="28"/>
      <c r="C124" s="28"/>
      <c r="D124" s="10"/>
      <c r="E124" s="40"/>
      <c r="F124" s="9"/>
      <c r="G124" s="268"/>
    </row>
    <row r="125" spans="1:7" s="45" customFormat="1" ht="26.25" customHeight="1">
      <c r="A125" s="307" t="s">
        <v>2183</v>
      </c>
      <c r="B125" s="28" t="s">
        <v>2084</v>
      </c>
      <c r="C125" s="28" t="s">
        <v>2184</v>
      </c>
      <c r="D125" s="10"/>
      <c r="E125" s="40">
        <v>0.042</v>
      </c>
      <c r="F125" s="9">
        <v>0.56</v>
      </c>
      <c r="G125" s="268"/>
    </row>
    <row r="126" spans="1:7" s="43" customFormat="1" ht="26.25" customHeight="1">
      <c r="A126" s="307" t="s">
        <v>2185</v>
      </c>
      <c r="B126" s="28" t="s">
        <v>2183</v>
      </c>
      <c r="C126" s="28" t="s">
        <v>2186</v>
      </c>
      <c r="D126" s="10"/>
      <c r="E126" s="40"/>
      <c r="F126" s="9">
        <v>0.22</v>
      </c>
      <c r="G126" s="268"/>
    </row>
    <row r="127" spans="1:14" s="43" customFormat="1" ht="26.25" customHeight="1">
      <c r="A127" s="307" t="s">
        <v>2187</v>
      </c>
      <c r="B127" s="28" t="s">
        <v>2185</v>
      </c>
      <c r="C127" s="28" t="s">
        <v>2188</v>
      </c>
      <c r="D127" s="10"/>
      <c r="E127" s="40"/>
      <c r="F127" s="9">
        <v>0.22</v>
      </c>
      <c r="G127" s="268"/>
      <c r="N127" s="43">
        <v>0.25</v>
      </c>
    </row>
    <row r="128" spans="1:7" s="43" customFormat="1" ht="26.25" customHeight="1">
      <c r="A128" s="307" t="s">
        <v>2186</v>
      </c>
      <c r="B128" s="28" t="s">
        <v>361</v>
      </c>
      <c r="C128" s="28" t="s">
        <v>2188</v>
      </c>
      <c r="D128" s="10"/>
      <c r="E128" s="40">
        <v>0.03</v>
      </c>
      <c r="F128" s="9">
        <v>0.38</v>
      </c>
      <c r="G128" s="268"/>
    </row>
    <row r="129" spans="1:7" s="43" customFormat="1" ht="26.25" customHeight="1">
      <c r="A129" s="307" t="s">
        <v>2188</v>
      </c>
      <c r="B129" s="28" t="s">
        <v>361</v>
      </c>
      <c r="C129" s="28" t="s">
        <v>361</v>
      </c>
      <c r="D129" s="10"/>
      <c r="E129" s="40">
        <v>0.03</v>
      </c>
      <c r="F129" s="9">
        <v>0.14</v>
      </c>
      <c r="G129" s="268"/>
    </row>
    <row r="130" spans="1:7" s="43" customFormat="1" ht="26.25" customHeight="1">
      <c r="A130" s="307" t="s">
        <v>2184</v>
      </c>
      <c r="B130" s="28" t="s">
        <v>361</v>
      </c>
      <c r="C130" s="28" t="s">
        <v>361</v>
      </c>
      <c r="D130" s="10"/>
      <c r="E130" s="40">
        <v>0.03</v>
      </c>
      <c r="F130" s="9">
        <v>0.34</v>
      </c>
      <c r="G130" s="268"/>
    </row>
    <row r="131" spans="1:7" s="43" customFormat="1" ht="26.25" customHeight="1">
      <c r="A131" s="307" t="s">
        <v>2189</v>
      </c>
      <c r="B131" s="28" t="s">
        <v>2183</v>
      </c>
      <c r="C131" s="28" t="s">
        <v>361</v>
      </c>
      <c r="D131" s="10"/>
      <c r="E131" s="40">
        <v>0.03</v>
      </c>
      <c r="F131" s="9">
        <v>0.24</v>
      </c>
      <c r="G131" s="268"/>
    </row>
    <row r="132" spans="1:7" s="43" customFormat="1" ht="26.25" customHeight="1">
      <c r="A132" s="308" t="s">
        <v>1174</v>
      </c>
      <c r="B132" s="28"/>
      <c r="C132" s="28"/>
      <c r="D132" s="10"/>
      <c r="E132" s="25">
        <f>SUM(E125,E128,E129,E130,E131)</f>
        <v>0.162</v>
      </c>
      <c r="F132" s="60">
        <f>SUM(F125:F131)</f>
        <v>2.1</v>
      </c>
      <c r="G132" s="260">
        <f>SUM(E132,F132)</f>
        <v>2.262</v>
      </c>
    </row>
    <row r="133" spans="1:7" s="43" customFormat="1" ht="26.25" customHeight="1">
      <c r="A133" s="400" t="s">
        <v>2190</v>
      </c>
      <c r="B133" s="55"/>
      <c r="C133" s="28"/>
      <c r="D133" s="10"/>
      <c r="E133" s="40"/>
      <c r="F133" s="9"/>
      <c r="G133" s="268"/>
    </row>
    <row r="134" spans="1:7" s="44" customFormat="1" ht="26.25" customHeight="1">
      <c r="A134" s="307" t="s">
        <v>2193</v>
      </c>
      <c r="B134" s="28" t="s">
        <v>2191</v>
      </c>
      <c r="C134" s="28" t="s">
        <v>361</v>
      </c>
      <c r="D134" s="10"/>
      <c r="E134" s="40">
        <v>0.03</v>
      </c>
      <c r="F134" s="9">
        <v>1.08</v>
      </c>
      <c r="G134" s="268"/>
    </row>
    <row r="135" spans="1:7" s="43" customFormat="1" ht="26.25" customHeight="1">
      <c r="A135" s="307" t="s">
        <v>2194</v>
      </c>
      <c r="B135" s="28" t="s">
        <v>2184</v>
      </c>
      <c r="C135" s="28" t="s">
        <v>2193</v>
      </c>
      <c r="D135" s="10"/>
      <c r="E135" s="40"/>
      <c r="F135" s="9">
        <v>0.12</v>
      </c>
      <c r="G135" s="268"/>
    </row>
    <row r="136" spans="1:7" s="43" customFormat="1" ht="26.25" customHeight="1">
      <c r="A136" s="307" t="s">
        <v>2195</v>
      </c>
      <c r="B136" s="28" t="s">
        <v>2193</v>
      </c>
      <c r="C136" s="28" t="s">
        <v>361</v>
      </c>
      <c r="D136" s="10"/>
      <c r="E136" s="40">
        <v>0.03</v>
      </c>
      <c r="F136" s="9">
        <v>0.18</v>
      </c>
      <c r="G136" s="268"/>
    </row>
    <row r="137" spans="1:7" s="43" customFormat="1" ht="26.25" customHeight="1">
      <c r="A137" s="307" t="s">
        <v>2196</v>
      </c>
      <c r="B137" s="28" t="s">
        <v>2193</v>
      </c>
      <c r="C137" s="28" t="s">
        <v>361</v>
      </c>
      <c r="D137" s="10"/>
      <c r="E137" s="40">
        <v>0.11</v>
      </c>
      <c r="F137" s="9">
        <v>0.62</v>
      </c>
      <c r="G137" s="268"/>
    </row>
    <row r="138" spans="1:7" s="43" customFormat="1" ht="26.25" customHeight="1">
      <c r="A138" s="307" t="s">
        <v>2197</v>
      </c>
      <c r="B138" s="28" t="s">
        <v>2193</v>
      </c>
      <c r="C138" s="28" t="s">
        <v>2196</v>
      </c>
      <c r="D138" s="10"/>
      <c r="E138" s="40"/>
      <c r="F138" s="9">
        <v>0.54</v>
      </c>
      <c r="G138" s="268"/>
    </row>
    <row r="139" spans="1:7" s="43" customFormat="1" ht="26.25" customHeight="1">
      <c r="A139" s="311" t="s">
        <v>2198</v>
      </c>
      <c r="B139" s="28" t="s">
        <v>2197</v>
      </c>
      <c r="C139" s="28" t="s">
        <v>361</v>
      </c>
      <c r="D139" s="10"/>
      <c r="E139" s="40">
        <v>0.03</v>
      </c>
      <c r="F139" s="9">
        <v>0.12</v>
      </c>
      <c r="G139" s="268"/>
    </row>
    <row r="140" spans="1:7" s="43" customFormat="1" ht="26.25" customHeight="1">
      <c r="A140" s="308" t="s">
        <v>1174</v>
      </c>
      <c r="B140" s="28"/>
      <c r="C140" s="28"/>
      <c r="D140" s="10"/>
      <c r="E140" s="25">
        <f>SUM(E134,E136,E137,E139)</f>
        <v>0.19999999999999998</v>
      </c>
      <c r="F140" s="60">
        <f>SUM(F134:F139)</f>
        <v>2.66</v>
      </c>
      <c r="G140" s="260">
        <f>SUM(E140,F140)</f>
        <v>2.8600000000000003</v>
      </c>
    </row>
    <row r="141" spans="1:7" s="44" customFormat="1" ht="26.25" customHeight="1">
      <c r="A141" s="400" t="s">
        <v>2199</v>
      </c>
      <c r="B141" s="28"/>
      <c r="C141" s="28"/>
      <c r="D141" s="10"/>
      <c r="E141" s="40"/>
      <c r="F141" s="9"/>
      <c r="G141" s="268"/>
    </row>
    <row r="142" spans="1:7" s="43" customFormat="1" ht="26.25" customHeight="1">
      <c r="A142" s="307" t="s">
        <v>2150</v>
      </c>
      <c r="B142" s="28" t="s">
        <v>2084</v>
      </c>
      <c r="C142" s="28" t="s">
        <v>2200</v>
      </c>
      <c r="D142" s="10"/>
      <c r="E142" s="40"/>
      <c r="F142" s="9">
        <v>1.04</v>
      </c>
      <c r="G142" s="268"/>
    </row>
    <row r="143" spans="1:7" s="43" customFormat="1" ht="26.25" customHeight="1">
      <c r="A143" s="307" t="s">
        <v>2201</v>
      </c>
      <c r="B143" s="28" t="s">
        <v>2150</v>
      </c>
      <c r="C143" s="28" t="s">
        <v>361</v>
      </c>
      <c r="D143" s="10"/>
      <c r="E143" s="40">
        <v>0.02</v>
      </c>
      <c r="F143" s="9">
        <v>0.02</v>
      </c>
      <c r="G143" s="268"/>
    </row>
    <row r="144" spans="1:7" s="43" customFormat="1" ht="26.25" customHeight="1">
      <c r="A144" s="307" t="s">
        <v>2200</v>
      </c>
      <c r="B144" s="28" t="s">
        <v>361</v>
      </c>
      <c r="C144" s="28" t="s">
        <v>361</v>
      </c>
      <c r="D144" s="10"/>
      <c r="E144" s="40">
        <v>0.05</v>
      </c>
      <c r="F144" s="9">
        <v>0.84</v>
      </c>
      <c r="G144" s="268"/>
    </row>
    <row r="145" spans="1:7" s="44" customFormat="1" ht="26.25" customHeight="1">
      <c r="A145" s="307" t="s">
        <v>2202</v>
      </c>
      <c r="B145" s="28" t="s">
        <v>2200</v>
      </c>
      <c r="C145" s="28" t="s">
        <v>2150</v>
      </c>
      <c r="D145" s="10"/>
      <c r="E145" s="40"/>
      <c r="F145" s="9">
        <v>0.28</v>
      </c>
      <c r="G145" s="268"/>
    </row>
    <row r="146" spans="1:7" s="45" customFormat="1" ht="26.25" customHeight="1">
      <c r="A146" s="307" t="s">
        <v>2203</v>
      </c>
      <c r="B146" s="28" t="s">
        <v>2202</v>
      </c>
      <c r="C146" s="28" t="s">
        <v>361</v>
      </c>
      <c r="D146" s="10"/>
      <c r="E146" s="40">
        <v>0.03</v>
      </c>
      <c r="F146" s="9">
        <v>0.4</v>
      </c>
      <c r="G146" s="268"/>
    </row>
    <row r="147" spans="1:7" s="43" customFormat="1" ht="26.25" customHeight="1">
      <c r="A147" s="307" t="s">
        <v>2204</v>
      </c>
      <c r="B147" s="28" t="s">
        <v>2200</v>
      </c>
      <c r="C147" s="28" t="s">
        <v>361</v>
      </c>
      <c r="D147" s="10"/>
      <c r="E147" s="40">
        <v>0.02</v>
      </c>
      <c r="F147" s="9">
        <v>0.2</v>
      </c>
      <c r="G147" s="268"/>
    </row>
    <row r="148" spans="1:7" s="44" customFormat="1" ht="26.25" customHeight="1">
      <c r="A148" s="308" t="s">
        <v>1174</v>
      </c>
      <c r="B148" s="28"/>
      <c r="C148" s="28"/>
      <c r="D148" s="10"/>
      <c r="E148" s="25">
        <f>SUM(E143,E144,E146,E147)</f>
        <v>0.12000000000000001</v>
      </c>
      <c r="F148" s="60">
        <f>SUM(F142:F147)</f>
        <v>2.78</v>
      </c>
      <c r="G148" s="260">
        <f>SUM(E148,F148)</f>
        <v>2.9</v>
      </c>
    </row>
    <row r="149" spans="1:7" s="45" customFormat="1" ht="26.25" customHeight="1">
      <c r="A149" s="400" t="s">
        <v>2205</v>
      </c>
      <c r="B149" s="28"/>
      <c r="C149" s="28"/>
      <c r="D149" s="10"/>
      <c r="E149" s="40"/>
      <c r="F149" s="9"/>
      <c r="G149" s="268"/>
    </row>
    <row r="150" spans="1:7" s="43" customFormat="1" ht="26.25" customHeight="1">
      <c r="A150" s="402" t="s">
        <v>2206</v>
      </c>
      <c r="B150" s="137" t="s">
        <v>2084</v>
      </c>
      <c r="C150" s="137" t="s">
        <v>2207</v>
      </c>
      <c r="D150" s="19"/>
      <c r="E150" s="145">
        <v>1.12</v>
      </c>
      <c r="F150" s="138">
        <v>1.12</v>
      </c>
      <c r="G150" s="403"/>
    </row>
    <row r="151" spans="1:7" s="43" customFormat="1" ht="26.25" customHeight="1">
      <c r="A151" s="402" t="s">
        <v>2208</v>
      </c>
      <c r="B151" s="137" t="s">
        <v>2209</v>
      </c>
      <c r="C151" s="137" t="s">
        <v>2210</v>
      </c>
      <c r="D151" s="19"/>
      <c r="E151" s="145">
        <v>0.04</v>
      </c>
      <c r="F151" s="138">
        <v>0.42</v>
      </c>
      <c r="G151" s="403"/>
    </row>
    <row r="152" spans="1:7" s="44" customFormat="1" ht="26.25" customHeight="1">
      <c r="A152" s="402" t="s">
        <v>2210</v>
      </c>
      <c r="B152" s="137" t="s">
        <v>2208</v>
      </c>
      <c r="C152" s="137" t="s">
        <v>361</v>
      </c>
      <c r="D152" s="19"/>
      <c r="E152" s="145">
        <v>0.02</v>
      </c>
      <c r="F152" s="138">
        <v>0.56</v>
      </c>
      <c r="G152" s="403"/>
    </row>
    <row r="153" spans="1:7" s="43" customFormat="1" ht="26.25" customHeight="1">
      <c r="A153" s="404" t="s">
        <v>1174</v>
      </c>
      <c r="B153" s="137"/>
      <c r="C153" s="137"/>
      <c r="D153" s="19"/>
      <c r="E153" s="78">
        <f>SUM(E150,E151,E152)</f>
        <v>1.1800000000000002</v>
      </c>
      <c r="F153" s="147">
        <f>SUM(F150:F152)</f>
        <v>2.1</v>
      </c>
      <c r="G153" s="405">
        <f>SUM(E153,F153)</f>
        <v>3.2800000000000002</v>
      </c>
    </row>
    <row r="154" spans="1:7" s="43" customFormat="1" ht="26.25" customHeight="1">
      <c r="A154" s="400" t="s">
        <v>2211</v>
      </c>
      <c r="B154" s="28"/>
      <c r="C154" s="28"/>
      <c r="D154" s="10"/>
      <c r="E154" s="40"/>
      <c r="F154" s="9"/>
      <c r="G154" s="268"/>
    </row>
    <row r="155" spans="1:7" s="43" customFormat="1" ht="26.25" customHeight="1">
      <c r="A155" s="307" t="s">
        <v>2212</v>
      </c>
      <c r="B155" s="28" t="s">
        <v>2209</v>
      </c>
      <c r="C155" s="28" t="s">
        <v>361</v>
      </c>
      <c r="D155" s="10"/>
      <c r="E155" s="40">
        <v>0.09</v>
      </c>
      <c r="F155" s="9">
        <v>0.52</v>
      </c>
      <c r="G155" s="268"/>
    </row>
    <row r="156" spans="1:7" s="43" customFormat="1" ht="26.25" customHeight="1">
      <c r="A156" s="307" t="s">
        <v>2213</v>
      </c>
      <c r="B156" s="28" t="s">
        <v>2214</v>
      </c>
      <c r="C156" s="28" t="s">
        <v>2212</v>
      </c>
      <c r="D156" s="10"/>
      <c r="E156" s="40"/>
      <c r="F156" s="9">
        <v>0.28</v>
      </c>
      <c r="G156" s="268"/>
    </row>
    <row r="157" spans="1:7" s="43" customFormat="1" ht="26.25" customHeight="1">
      <c r="A157" s="308" t="s">
        <v>1174</v>
      </c>
      <c r="B157" s="28"/>
      <c r="C157" s="28"/>
      <c r="D157" s="10"/>
      <c r="E157" s="25">
        <f>SUM(E155)</f>
        <v>0.09</v>
      </c>
      <c r="F157" s="60">
        <f>SUM(F155:F156)</f>
        <v>0.8</v>
      </c>
      <c r="G157" s="260">
        <f>SUM(E157,F157)</f>
        <v>0.89</v>
      </c>
    </row>
    <row r="158" spans="1:7" s="43" customFormat="1" ht="26.25" customHeight="1">
      <c r="A158" s="390" t="s">
        <v>2338</v>
      </c>
      <c r="B158" s="28"/>
      <c r="C158" s="28"/>
      <c r="D158" s="10"/>
      <c r="E158" s="30"/>
      <c r="F158" s="129"/>
      <c r="G158" s="268"/>
    </row>
    <row r="159" spans="1:7" s="43" customFormat="1" ht="26.25" customHeight="1">
      <c r="A159" s="307" t="s">
        <v>2214</v>
      </c>
      <c r="B159" s="28" t="s">
        <v>2209</v>
      </c>
      <c r="C159" s="28" t="s">
        <v>2200</v>
      </c>
      <c r="D159" s="10"/>
      <c r="E159" s="40">
        <v>0.04</v>
      </c>
      <c r="F159" s="9">
        <v>0.32</v>
      </c>
      <c r="G159" s="268"/>
    </row>
    <row r="160" spans="1:7" s="43" customFormat="1" ht="26.25" customHeight="1">
      <c r="A160" s="311" t="s">
        <v>2215</v>
      </c>
      <c r="B160" s="28" t="s">
        <v>2214</v>
      </c>
      <c r="C160" s="28" t="s">
        <v>361</v>
      </c>
      <c r="D160" s="10"/>
      <c r="E160" s="40">
        <v>0.03</v>
      </c>
      <c r="F160" s="9">
        <v>0.22</v>
      </c>
      <c r="G160" s="268"/>
    </row>
    <row r="161" spans="1:7" s="43" customFormat="1" ht="26.25" customHeight="1">
      <c r="A161" s="307" t="s">
        <v>2216</v>
      </c>
      <c r="B161" s="28" t="s">
        <v>2215</v>
      </c>
      <c r="C161" s="28" t="s">
        <v>361</v>
      </c>
      <c r="D161" s="10"/>
      <c r="E161" s="40">
        <v>0.02</v>
      </c>
      <c r="F161" s="9">
        <v>0.2</v>
      </c>
      <c r="G161" s="268"/>
    </row>
    <row r="162" spans="1:7" s="43" customFormat="1" ht="26.25" customHeight="1">
      <c r="A162" s="308" t="s">
        <v>1174</v>
      </c>
      <c r="B162" s="28"/>
      <c r="C162" s="28"/>
      <c r="D162" s="10"/>
      <c r="E162" s="25">
        <f>SUM(E159,E160,E161)</f>
        <v>0.09000000000000001</v>
      </c>
      <c r="F162" s="60">
        <f>SUM(F159:F161)</f>
        <v>0.74</v>
      </c>
      <c r="G162" s="260">
        <f>SUM(E162,F162)</f>
        <v>0.83</v>
      </c>
    </row>
    <row r="163" spans="1:7" s="43" customFormat="1" ht="26.25" customHeight="1">
      <c r="A163" s="400" t="s">
        <v>2217</v>
      </c>
      <c r="B163" s="28"/>
      <c r="C163" s="28"/>
      <c r="D163" s="10"/>
      <c r="E163" s="40"/>
      <c r="F163" s="9"/>
      <c r="G163" s="268"/>
    </row>
    <row r="164" spans="1:7" s="43" customFormat="1" ht="26.25" customHeight="1">
      <c r="A164" s="307" t="s">
        <v>2207</v>
      </c>
      <c r="B164" s="28" t="s">
        <v>1194</v>
      </c>
      <c r="C164" s="28" t="s">
        <v>2218</v>
      </c>
      <c r="D164" s="10" t="s">
        <v>1742</v>
      </c>
      <c r="E164" s="40"/>
      <c r="F164" s="9">
        <v>0.56</v>
      </c>
      <c r="G164" s="268"/>
    </row>
    <row r="165" spans="1:7" s="43" customFormat="1" ht="26.25" customHeight="1">
      <c r="A165" s="307" t="s">
        <v>2219</v>
      </c>
      <c r="B165" s="28" t="s">
        <v>1173</v>
      </c>
      <c r="C165" s="28" t="s">
        <v>2207</v>
      </c>
      <c r="D165" s="10" t="s">
        <v>1742</v>
      </c>
      <c r="E165" s="40">
        <v>0.03</v>
      </c>
      <c r="F165" s="9">
        <v>0.58</v>
      </c>
      <c r="G165" s="268"/>
    </row>
    <row r="166" spans="1:7" s="43" customFormat="1" ht="26.25" customHeight="1">
      <c r="A166" s="307" t="s">
        <v>2218</v>
      </c>
      <c r="B166" s="28" t="s">
        <v>2219</v>
      </c>
      <c r="C166" s="28" t="s">
        <v>1173</v>
      </c>
      <c r="D166" s="10" t="s">
        <v>1742</v>
      </c>
      <c r="E166" s="40">
        <v>0.06</v>
      </c>
      <c r="F166" s="9">
        <v>0.48</v>
      </c>
      <c r="G166" s="268"/>
    </row>
    <row r="167" spans="1:7" s="43" customFormat="1" ht="26.25" customHeight="1">
      <c r="A167" s="307" t="s">
        <v>2220</v>
      </c>
      <c r="B167" s="28" t="s">
        <v>2221</v>
      </c>
      <c r="C167" s="28" t="s">
        <v>2222</v>
      </c>
      <c r="D167" s="10" t="s">
        <v>1742</v>
      </c>
      <c r="E167" s="40">
        <v>0.03</v>
      </c>
      <c r="F167" s="9">
        <v>0.32</v>
      </c>
      <c r="G167" s="268"/>
    </row>
    <row r="168" spans="1:7" s="43" customFormat="1" ht="26.25" customHeight="1">
      <c r="A168" s="308" t="s">
        <v>1174</v>
      </c>
      <c r="B168" s="29"/>
      <c r="C168" s="29"/>
      <c r="D168" s="8"/>
      <c r="E168" s="25">
        <f>SUM(E165,E166,E167)</f>
        <v>0.12</v>
      </c>
      <c r="F168" s="60">
        <f>SUM(F164:F167)</f>
        <v>1.9400000000000002</v>
      </c>
      <c r="G168" s="260">
        <f>SUM(E168,F168)</f>
        <v>2.06</v>
      </c>
    </row>
    <row r="169" spans="1:7" s="44" customFormat="1" ht="26.25" customHeight="1">
      <c r="A169" s="400" t="s">
        <v>2223</v>
      </c>
      <c r="B169" s="55"/>
      <c r="C169" s="23"/>
      <c r="D169" s="9"/>
      <c r="E169" s="53"/>
      <c r="F169" s="9"/>
      <c r="G169" s="368"/>
    </row>
    <row r="170" spans="1:7" s="43" customFormat="1" ht="26.25" customHeight="1">
      <c r="A170" s="307" t="s">
        <v>2214</v>
      </c>
      <c r="B170" s="28" t="s">
        <v>2209</v>
      </c>
      <c r="C170" s="28" t="s">
        <v>2224</v>
      </c>
      <c r="D170" s="10"/>
      <c r="E170" s="40">
        <v>0.04</v>
      </c>
      <c r="F170" s="9">
        <v>0.3</v>
      </c>
      <c r="G170" s="268"/>
    </row>
    <row r="171" spans="1:7" s="43" customFormat="1" ht="26.25" customHeight="1">
      <c r="A171" s="307" t="s">
        <v>2225</v>
      </c>
      <c r="B171" s="28" t="s">
        <v>361</v>
      </c>
      <c r="C171" s="28" t="s">
        <v>361</v>
      </c>
      <c r="D171" s="10"/>
      <c r="E171" s="40">
        <v>0.06</v>
      </c>
      <c r="F171" s="9">
        <v>0.52</v>
      </c>
      <c r="G171" s="268"/>
    </row>
    <row r="172" spans="1:7" s="43" customFormat="1" ht="26.25" customHeight="1">
      <c r="A172" s="307" t="s">
        <v>2226</v>
      </c>
      <c r="B172" s="28" t="s">
        <v>2214</v>
      </c>
      <c r="C172" s="28" t="s">
        <v>361</v>
      </c>
      <c r="D172" s="10"/>
      <c r="E172" s="40">
        <v>0.02</v>
      </c>
      <c r="F172" s="9">
        <v>0.06</v>
      </c>
      <c r="G172" s="268"/>
    </row>
    <row r="173" spans="1:7" s="43" customFormat="1" ht="26.25" customHeight="1">
      <c r="A173" s="307" t="s">
        <v>2222</v>
      </c>
      <c r="B173" s="28" t="s">
        <v>2214</v>
      </c>
      <c r="C173" s="28" t="s">
        <v>2207</v>
      </c>
      <c r="D173" s="10"/>
      <c r="E173" s="40"/>
      <c r="F173" s="9">
        <v>0.46</v>
      </c>
      <c r="G173" s="268"/>
    </row>
    <row r="174" spans="1:7" s="43" customFormat="1" ht="26.25" customHeight="1">
      <c r="A174" s="307" t="s">
        <v>2227</v>
      </c>
      <c r="B174" s="28" t="s">
        <v>2222</v>
      </c>
      <c r="C174" s="28" t="s">
        <v>2222</v>
      </c>
      <c r="D174" s="10" t="s">
        <v>1742</v>
      </c>
      <c r="E174" s="40"/>
      <c r="F174" s="9">
        <v>0.28</v>
      </c>
      <c r="G174" s="268"/>
    </row>
    <row r="175" spans="1:7" s="43" customFormat="1" ht="26.25" customHeight="1">
      <c r="A175" s="307" t="s">
        <v>2224</v>
      </c>
      <c r="B175" s="28" t="s">
        <v>361</v>
      </c>
      <c r="C175" s="28" t="s">
        <v>361</v>
      </c>
      <c r="D175" s="10"/>
      <c r="E175" s="40">
        <v>0.04</v>
      </c>
      <c r="F175" s="9">
        <v>1.3</v>
      </c>
      <c r="G175" s="268"/>
    </row>
    <row r="176" spans="1:7" s="44" customFormat="1" ht="26.25" customHeight="1">
      <c r="A176" s="307" t="s">
        <v>2228</v>
      </c>
      <c r="B176" s="28" t="s">
        <v>2224</v>
      </c>
      <c r="C176" s="28" t="s">
        <v>361</v>
      </c>
      <c r="D176" s="10"/>
      <c r="E176" s="40">
        <v>0.02</v>
      </c>
      <c r="F176" s="9">
        <v>0.04</v>
      </c>
      <c r="G176" s="268"/>
    </row>
    <row r="177" spans="1:7" s="43" customFormat="1" ht="26.25" customHeight="1">
      <c r="A177" s="307" t="s">
        <v>2229</v>
      </c>
      <c r="B177" s="28" t="s">
        <v>2224</v>
      </c>
      <c r="C177" s="28" t="s">
        <v>361</v>
      </c>
      <c r="D177" s="10"/>
      <c r="E177" s="40">
        <v>0.02</v>
      </c>
      <c r="F177" s="9">
        <v>0.1</v>
      </c>
      <c r="G177" s="268"/>
    </row>
    <row r="178" spans="1:7" s="43" customFormat="1" ht="26.25" customHeight="1">
      <c r="A178" s="307" t="s">
        <v>2208</v>
      </c>
      <c r="B178" s="28" t="s">
        <v>2209</v>
      </c>
      <c r="C178" s="28" t="s">
        <v>2224</v>
      </c>
      <c r="D178" s="10"/>
      <c r="E178" s="40"/>
      <c r="F178" s="9">
        <v>0.06</v>
      </c>
      <c r="G178" s="268"/>
    </row>
    <row r="179" spans="1:7" s="44" customFormat="1" ht="26.25" customHeight="1">
      <c r="A179" s="307" t="s">
        <v>2230</v>
      </c>
      <c r="B179" s="28" t="s">
        <v>2224</v>
      </c>
      <c r="C179" s="28" t="s">
        <v>2224</v>
      </c>
      <c r="D179" s="10"/>
      <c r="E179" s="40"/>
      <c r="F179" s="9">
        <v>0.54</v>
      </c>
      <c r="G179" s="268"/>
    </row>
    <row r="180" spans="1:7" s="43" customFormat="1" ht="26.25" customHeight="1">
      <c r="A180" s="307" t="s">
        <v>2231</v>
      </c>
      <c r="B180" s="28" t="s">
        <v>2230</v>
      </c>
      <c r="C180" s="28" t="s">
        <v>361</v>
      </c>
      <c r="D180" s="10"/>
      <c r="E180" s="40">
        <v>0.02</v>
      </c>
      <c r="F180" s="9">
        <v>0.02</v>
      </c>
      <c r="G180" s="268"/>
    </row>
    <row r="181" spans="1:7" s="43" customFormat="1" ht="26.25" customHeight="1">
      <c r="A181" s="307" t="s">
        <v>2232</v>
      </c>
      <c r="B181" s="28" t="s">
        <v>2230</v>
      </c>
      <c r="C181" s="28" t="s">
        <v>361</v>
      </c>
      <c r="D181" s="10"/>
      <c r="E181" s="40">
        <v>0.02</v>
      </c>
      <c r="F181" s="9">
        <v>0.2</v>
      </c>
      <c r="G181" s="268"/>
    </row>
    <row r="182" spans="1:7" s="43" customFormat="1" ht="26.25" customHeight="1">
      <c r="A182" s="307" t="s">
        <v>2233</v>
      </c>
      <c r="B182" s="28" t="s">
        <v>2224</v>
      </c>
      <c r="C182" s="28" t="s">
        <v>361</v>
      </c>
      <c r="D182" s="10"/>
      <c r="E182" s="40">
        <v>0.02</v>
      </c>
      <c r="F182" s="9">
        <v>0.18</v>
      </c>
      <c r="G182" s="268"/>
    </row>
    <row r="183" spans="1:7" s="43" customFormat="1" ht="26.25" customHeight="1">
      <c r="A183" s="307" t="s">
        <v>2137</v>
      </c>
      <c r="B183" s="28" t="s">
        <v>2084</v>
      </c>
      <c r="C183" s="28" t="s">
        <v>1193</v>
      </c>
      <c r="D183" s="10"/>
      <c r="E183" s="10"/>
      <c r="F183" s="9">
        <v>0.2</v>
      </c>
      <c r="G183" s="268"/>
    </row>
    <row r="184" spans="1:7" s="43" customFormat="1" ht="26.25" customHeight="1">
      <c r="A184" s="308" t="s">
        <v>1174</v>
      </c>
      <c r="B184" s="28"/>
      <c r="C184" s="28"/>
      <c r="D184" s="10"/>
      <c r="E184" s="25">
        <f>SUM(E170,E171,E172,E175,E176,E177,E180,E181,E182)</f>
        <v>0.25999999999999995</v>
      </c>
      <c r="F184" s="60">
        <f>SUM(F170:F183)</f>
        <v>4.260000000000001</v>
      </c>
      <c r="G184" s="260">
        <f>SUM(E184,F184)</f>
        <v>4.5200000000000005</v>
      </c>
    </row>
    <row r="185" spans="1:7" s="43" customFormat="1" ht="26.25" customHeight="1">
      <c r="A185" s="400" t="s">
        <v>2234</v>
      </c>
      <c r="B185" s="131"/>
      <c r="C185" s="131"/>
      <c r="D185" s="50"/>
      <c r="E185" s="50"/>
      <c r="F185" s="9"/>
      <c r="G185" s="369"/>
    </row>
    <row r="186" spans="1:7" s="43" customFormat="1" ht="26.25" customHeight="1">
      <c r="A186" s="311" t="s">
        <v>2235</v>
      </c>
      <c r="B186" s="51" t="s">
        <v>2177</v>
      </c>
      <c r="C186" s="51" t="s">
        <v>2236</v>
      </c>
      <c r="D186" s="52"/>
      <c r="E186" s="53">
        <v>0.3</v>
      </c>
      <c r="F186" s="53">
        <v>2.4</v>
      </c>
      <c r="G186" s="389"/>
    </row>
    <row r="187" spans="1:7" s="43" customFormat="1" ht="26.25" customHeight="1">
      <c r="A187" s="307" t="s">
        <v>2237</v>
      </c>
      <c r="B187" s="28" t="s">
        <v>2084</v>
      </c>
      <c r="C187" s="28" t="s">
        <v>349</v>
      </c>
      <c r="D187" s="10"/>
      <c r="E187" s="10"/>
      <c r="F187" s="9">
        <v>0.2</v>
      </c>
      <c r="G187" s="268"/>
    </row>
    <row r="188" spans="1:7" s="44" customFormat="1" ht="26.25" customHeight="1">
      <c r="A188" s="308" t="s">
        <v>1174</v>
      </c>
      <c r="B188" s="29"/>
      <c r="C188" s="29"/>
      <c r="D188" s="8"/>
      <c r="E188" s="25">
        <f>SUM(E186)</f>
        <v>0.3</v>
      </c>
      <c r="F188" s="60">
        <f>SUM(F186:F187)</f>
        <v>2.6</v>
      </c>
      <c r="G188" s="260">
        <f>SUM(E186,F188)</f>
        <v>2.9</v>
      </c>
    </row>
    <row r="189" spans="1:7" s="43" customFormat="1" ht="26.25" customHeight="1">
      <c r="A189" s="400" t="s">
        <v>2238</v>
      </c>
      <c r="B189" s="131"/>
      <c r="C189" s="131"/>
      <c r="D189" s="50"/>
      <c r="E189" s="50"/>
      <c r="F189" s="53"/>
      <c r="G189" s="369"/>
    </row>
    <row r="190" spans="1:7" s="43" customFormat="1" ht="26.25" customHeight="1">
      <c r="A190" s="307" t="s">
        <v>2239</v>
      </c>
      <c r="B190" s="28" t="s">
        <v>2084</v>
      </c>
      <c r="C190" s="28" t="s">
        <v>361</v>
      </c>
      <c r="D190" s="10"/>
      <c r="E190" s="10"/>
      <c r="F190" s="9">
        <v>1</v>
      </c>
      <c r="G190" s="268"/>
    </row>
    <row r="191" spans="1:7" s="43" customFormat="1" ht="26.25" customHeight="1">
      <c r="A191" s="307" t="s">
        <v>2240</v>
      </c>
      <c r="B191" s="28" t="s">
        <v>2241</v>
      </c>
      <c r="C191" s="28" t="s">
        <v>454</v>
      </c>
      <c r="D191" s="10"/>
      <c r="E191" s="10"/>
      <c r="F191" s="9">
        <v>0.52</v>
      </c>
      <c r="G191" s="268"/>
    </row>
    <row r="192" spans="1:7" s="43" customFormat="1" ht="26.25" customHeight="1">
      <c r="A192" s="307" t="s">
        <v>2242</v>
      </c>
      <c r="B192" s="28" t="s">
        <v>2240</v>
      </c>
      <c r="C192" s="28" t="s">
        <v>361</v>
      </c>
      <c r="D192" s="10"/>
      <c r="E192" s="10"/>
      <c r="F192" s="9">
        <v>0.02</v>
      </c>
      <c r="G192" s="268"/>
    </row>
    <row r="193" spans="1:7" s="43" customFormat="1" ht="26.25" customHeight="1">
      <c r="A193" s="307" t="s">
        <v>2243</v>
      </c>
      <c r="B193" s="28" t="s">
        <v>2239</v>
      </c>
      <c r="C193" s="28" t="s">
        <v>361</v>
      </c>
      <c r="D193" s="10"/>
      <c r="E193" s="10"/>
      <c r="F193" s="9">
        <v>0.1</v>
      </c>
      <c r="G193" s="268"/>
    </row>
    <row r="194" spans="1:7" s="43" customFormat="1" ht="26.25" customHeight="1">
      <c r="A194" s="307" t="s">
        <v>2244</v>
      </c>
      <c r="B194" s="28" t="s">
        <v>2245</v>
      </c>
      <c r="C194" s="28" t="s">
        <v>1175</v>
      </c>
      <c r="D194" s="10"/>
      <c r="E194" s="10"/>
      <c r="F194" s="9">
        <v>0.52</v>
      </c>
      <c r="G194" s="268"/>
    </row>
    <row r="195" spans="1:7" s="44" customFormat="1" ht="26.25" customHeight="1">
      <c r="A195" s="307" t="s">
        <v>2246</v>
      </c>
      <c r="B195" s="28" t="s">
        <v>2244</v>
      </c>
      <c r="C195" s="28" t="s">
        <v>2247</v>
      </c>
      <c r="D195" s="10"/>
      <c r="E195" s="10"/>
      <c r="F195" s="9">
        <v>0.5</v>
      </c>
      <c r="G195" s="268"/>
    </row>
    <row r="196" spans="1:7" s="43" customFormat="1" ht="26.25" customHeight="1">
      <c r="A196" s="308" t="s">
        <v>1174</v>
      </c>
      <c r="B196" s="28"/>
      <c r="C196" s="28"/>
      <c r="D196" s="10"/>
      <c r="E196" s="25">
        <f>SUM(0)</f>
        <v>0</v>
      </c>
      <c r="F196" s="60">
        <f>SUM(F190:F195)</f>
        <v>2.66</v>
      </c>
      <c r="G196" s="260">
        <f>SUM(E196:F196)</f>
        <v>2.66</v>
      </c>
    </row>
    <row r="197" spans="1:7" s="43" customFormat="1" ht="26.25" customHeight="1">
      <c r="A197" s="400" t="s">
        <v>2248</v>
      </c>
      <c r="B197" s="55"/>
      <c r="C197" s="139"/>
      <c r="D197" s="34"/>
      <c r="E197" s="34"/>
      <c r="F197" s="58"/>
      <c r="G197" s="374"/>
    </row>
    <row r="198" spans="1:7" s="43" customFormat="1" ht="26.25" customHeight="1">
      <c r="A198" s="406" t="s">
        <v>2249</v>
      </c>
      <c r="B198" s="28" t="s">
        <v>1193</v>
      </c>
      <c r="C198" s="28" t="s">
        <v>1193</v>
      </c>
      <c r="D198" s="10"/>
      <c r="E198" s="40">
        <v>1.36</v>
      </c>
      <c r="F198" s="9">
        <v>4.44</v>
      </c>
      <c r="G198" s="268"/>
    </row>
    <row r="199" spans="1:7" s="43" customFormat="1" ht="26.25" customHeight="1">
      <c r="A199" s="307" t="s">
        <v>2250</v>
      </c>
      <c r="B199" s="28" t="s">
        <v>1193</v>
      </c>
      <c r="C199" s="28" t="s">
        <v>1048</v>
      </c>
      <c r="D199" s="10"/>
      <c r="E199" s="10">
        <v>0.56</v>
      </c>
      <c r="F199" s="9">
        <v>0.56</v>
      </c>
      <c r="G199" s="268"/>
    </row>
    <row r="200" spans="1:7" s="44" customFormat="1" ht="26.25" customHeight="1">
      <c r="A200" s="308" t="s">
        <v>1174</v>
      </c>
      <c r="B200" s="28"/>
      <c r="C200" s="28"/>
      <c r="D200" s="10"/>
      <c r="E200" s="25">
        <f>SUM(E198,E199)</f>
        <v>1.9200000000000002</v>
      </c>
      <c r="F200" s="60">
        <f>SUM(F198:F199)</f>
        <v>5</v>
      </c>
      <c r="G200" s="260">
        <f>SUM(E200:F200)</f>
        <v>6.92</v>
      </c>
    </row>
    <row r="201" spans="1:7" s="44" customFormat="1" ht="26.25" customHeight="1">
      <c r="A201" s="400" t="s">
        <v>2251</v>
      </c>
      <c r="B201" s="23"/>
      <c r="C201" s="23"/>
      <c r="D201" s="9"/>
      <c r="E201" s="9"/>
      <c r="F201" s="9"/>
      <c r="G201" s="368"/>
    </row>
    <row r="202" spans="1:7" s="43" customFormat="1" ht="26.25" customHeight="1">
      <c r="A202" s="307" t="s">
        <v>2252</v>
      </c>
      <c r="B202" s="28" t="s">
        <v>2253</v>
      </c>
      <c r="C202" s="28" t="s">
        <v>2254</v>
      </c>
      <c r="D202" s="10"/>
      <c r="E202" s="40">
        <v>0.02</v>
      </c>
      <c r="F202" s="9">
        <v>0.22</v>
      </c>
      <c r="G202" s="268"/>
    </row>
    <row r="203" spans="1:7" s="43" customFormat="1" ht="26.25" customHeight="1">
      <c r="A203" s="307" t="s">
        <v>2255</v>
      </c>
      <c r="B203" s="28" t="s">
        <v>2252</v>
      </c>
      <c r="C203" s="28" t="s">
        <v>2254</v>
      </c>
      <c r="D203" s="10"/>
      <c r="E203" s="40" t="s">
        <v>2337</v>
      </c>
      <c r="F203" s="9">
        <v>0.5</v>
      </c>
      <c r="G203" s="268"/>
    </row>
    <row r="204" spans="1:7" s="43" customFormat="1" ht="26.25" customHeight="1">
      <c r="A204" s="307" t="s">
        <v>2254</v>
      </c>
      <c r="B204" s="28" t="s">
        <v>2256</v>
      </c>
      <c r="C204" s="28" t="s">
        <v>361</v>
      </c>
      <c r="D204" s="10"/>
      <c r="E204" s="40">
        <v>0.03</v>
      </c>
      <c r="F204" s="9">
        <v>0.58</v>
      </c>
      <c r="G204" s="268"/>
    </row>
    <row r="205" spans="1:7" s="43" customFormat="1" ht="26.25" customHeight="1">
      <c r="A205" s="308" t="s">
        <v>1174</v>
      </c>
      <c r="B205" s="29"/>
      <c r="C205" s="29"/>
      <c r="D205" s="8"/>
      <c r="E205" s="25">
        <f>SUM(E202,E204)</f>
        <v>0.05</v>
      </c>
      <c r="F205" s="60">
        <f>SUM(F202:F204)</f>
        <v>1.2999999999999998</v>
      </c>
      <c r="G205" s="260">
        <f>SUM(E205:F205)</f>
        <v>1.3499999999999999</v>
      </c>
    </row>
    <row r="206" spans="1:7" s="43" customFormat="1" ht="26.25" customHeight="1">
      <c r="A206" s="400" t="s">
        <v>2257</v>
      </c>
      <c r="B206" s="131"/>
      <c r="C206" s="131"/>
      <c r="D206" s="50"/>
      <c r="E206" s="52"/>
      <c r="F206" s="9"/>
      <c r="G206" s="369"/>
    </row>
    <row r="207" spans="1:7" s="43" customFormat="1" ht="26.25" customHeight="1">
      <c r="A207" s="307" t="s">
        <v>2258</v>
      </c>
      <c r="B207" s="28" t="s">
        <v>2253</v>
      </c>
      <c r="C207" s="28" t="s">
        <v>2259</v>
      </c>
      <c r="D207" s="10"/>
      <c r="E207" s="40">
        <v>0.036</v>
      </c>
      <c r="F207" s="9">
        <v>0.96</v>
      </c>
      <c r="G207" s="268"/>
    </row>
    <row r="208" spans="1:7" s="44" customFormat="1" ht="26.25" customHeight="1">
      <c r="A208" s="308" t="s">
        <v>1174</v>
      </c>
      <c r="B208" s="29"/>
      <c r="C208" s="29"/>
      <c r="D208" s="8"/>
      <c r="E208" s="25">
        <f>SUM(E207)</f>
        <v>0.036</v>
      </c>
      <c r="F208" s="60">
        <f>SUM(F207:F207)</f>
        <v>0.96</v>
      </c>
      <c r="G208" s="260">
        <f>SUM(E208:F208)</f>
        <v>0.996</v>
      </c>
    </row>
    <row r="209" spans="1:7" s="43" customFormat="1" ht="26.25" customHeight="1">
      <c r="A209" s="400" t="s">
        <v>2260</v>
      </c>
      <c r="B209" s="130"/>
      <c r="C209" s="130"/>
      <c r="D209" s="17"/>
      <c r="E209" s="85"/>
      <c r="F209" s="9"/>
      <c r="G209" s="373"/>
    </row>
    <row r="210" spans="1:7" s="43" customFormat="1" ht="26.25" customHeight="1">
      <c r="A210" s="307" t="s">
        <v>2261</v>
      </c>
      <c r="B210" s="28" t="s">
        <v>2253</v>
      </c>
      <c r="C210" s="28" t="s">
        <v>2253</v>
      </c>
      <c r="D210" s="10"/>
      <c r="E210" s="40">
        <v>0.034</v>
      </c>
      <c r="F210" s="9">
        <v>0.94</v>
      </c>
      <c r="G210" s="268"/>
    </row>
    <row r="211" spans="1:7" s="43" customFormat="1" ht="26.25" customHeight="1">
      <c r="A211" s="308" t="s">
        <v>1174</v>
      </c>
      <c r="B211" s="28"/>
      <c r="C211" s="28"/>
      <c r="D211" s="10"/>
      <c r="E211" s="25">
        <f>SUM(E210)</f>
        <v>0.034</v>
      </c>
      <c r="F211" s="60">
        <f>SUM(F210:F210)</f>
        <v>0.94</v>
      </c>
      <c r="G211" s="260">
        <f>SUM(E211:F211)</f>
        <v>0.974</v>
      </c>
    </row>
    <row r="212" spans="1:7" s="43" customFormat="1" ht="26.25" customHeight="1">
      <c r="A212" s="400" t="s">
        <v>2262</v>
      </c>
      <c r="B212" s="130"/>
      <c r="C212" s="130"/>
      <c r="D212" s="17"/>
      <c r="E212" s="85"/>
      <c r="F212" s="9"/>
      <c r="G212" s="373"/>
    </row>
    <row r="213" spans="1:7" s="43" customFormat="1" ht="26.25" customHeight="1">
      <c r="A213" s="307" t="s">
        <v>2263</v>
      </c>
      <c r="B213" s="28" t="s">
        <v>2253</v>
      </c>
      <c r="C213" s="28" t="s">
        <v>2264</v>
      </c>
      <c r="D213" s="10"/>
      <c r="E213" s="40">
        <v>0.052</v>
      </c>
      <c r="F213" s="9">
        <v>0.2</v>
      </c>
      <c r="G213" s="268"/>
    </row>
    <row r="214" spans="1:7" s="43" customFormat="1" ht="26.25" customHeight="1">
      <c r="A214" s="307" t="s">
        <v>2265</v>
      </c>
      <c r="B214" s="28" t="s">
        <v>2263</v>
      </c>
      <c r="C214" s="28" t="s">
        <v>2264</v>
      </c>
      <c r="D214" s="10"/>
      <c r="E214" s="40">
        <v>0.03</v>
      </c>
      <c r="F214" s="9">
        <v>0.6</v>
      </c>
      <c r="G214" s="268"/>
    </row>
    <row r="215" spans="1:7" s="43" customFormat="1" ht="26.25" customHeight="1">
      <c r="A215" s="308" t="s">
        <v>1174</v>
      </c>
      <c r="B215" s="29"/>
      <c r="C215" s="29"/>
      <c r="D215" s="8"/>
      <c r="E215" s="25">
        <f>SUM(E213:E214)</f>
        <v>0.08199999999999999</v>
      </c>
      <c r="F215" s="60">
        <f>SUM(F213:F214)</f>
        <v>0.8</v>
      </c>
      <c r="G215" s="260">
        <f>SUM(E215:F215)</f>
        <v>0.882</v>
      </c>
    </row>
    <row r="216" spans="1:7" s="43" customFormat="1" ht="26.25" customHeight="1">
      <c r="A216" s="400" t="s">
        <v>2266</v>
      </c>
      <c r="B216" s="130"/>
      <c r="C216" s="130"/>
      <c r="D216" s="17"/>
      <c r="E216" s="85"/>
      <c r="F216" s="9"/>
      <c r="G216" s="373"/>
    </row>
    <row r="217" spans="1:7" s="43" customFormat="1" ht="26.25" customHeight="1">
      <c r="A217" s="307" t="s">
        <v>2267</v>
      </c>
      <c r="B217" s="28" t="s">
        <v>2253</v>
      </c>
      <c r="C217" s="28" t="s">
        <v>361</v>
      </c>
      <c r="D217" s="10"/>
      <c r="E217" s="40">
        <v>0.07</v>
      </c>
      <c r="F217" s="9">
        <v>0.7</v>
      </c>
      <c r="G217" s="268"/>
    </row>
    <row r="218" spans="1:7" s="43" customFormat="1" ht="26.25" customHeight="1">
      <c r="A218" s="307" t="s">
        <v>2268</v>
      </c>
      <c r="B218" s="28" t="s">
        <v>2267</v>
      </c>
      <c r="C218" s="28" t="s">
        <v>361</v>
      </c>
      <c r="D218" s="10"/>
      <c r="E218" s="40">
        <v>0.03</v>
      </c>
      <c r="F218" s="9">
        <v>0.02</v>
      </c>
      <c r="G218" s="268"/>
    </row>
    <row r="219" spans="1:7" s="44" customFormat="1" ht="26.25" customHeight="1">
      <c r="A219" s="307" t="s">
        <v>2269</v>
      </c>
      <c r="B219" s="28" t="s">
        <v>2267</v>
      </c>
      <c r="C219" s="28" t="s">
        <v>361</v>
      </c>
      <c r="D219" s="10"/>
      <c r="E219" s="40">
        <v>0.03</v>
      </c>
      <c r="F219" s="9">
        <v>0.02</v>
      </c>
      <c r="G219" s="268"/>
    </row>
    <row r="220" spans="1:7" s="43" customFormat="1" ht="26.25" customHeight="1">
      <c r="A220" s="307" t="s">
        <v>2270</v>
      </c>
      <c r="B220" s="28" t="s">
        <v>2267</v>
      </c>
      <c r="C220" s="28" t="s">
        <v>2271</v>
      </c>
      <c r="D220" s="10"/>
      <c r="E220" s="10"/>
      <c r="F220" s="9">
        <v>0.3</v>
      </c>
      <c r="G220" s="268"/>
    </row>
    <row r="221" spans="1:7" s="43" customFormat="1" ht="26.25" customHeight="1">
      <c r="A221" s="308" t="s">
        <v>1174</v>
      </c>
      <c r="B221" s="29"/>
      <c r="C221" s="29"/>
      <c r="D221" s="8"/>
      <c r="E221" s="25">
        <f>SUM(E217,E218,E219)</f>
        <v>0.13</v>
      </c>
      <c r="F221" s="60">
        <f>SUM(F217:F220)</f>
        <v>1.04</v>
      </c>
      <c r="G221" s="260">
        <f>SUM(E221:F221)</f>
        <v>1.17</v>
      </c>
    </row>
    <row r="222" spans="1:7" s="43" customFormat="1" ht="26.25" customHeight="1">
      <c r="A222" s="407" t="s">
        <v>2272</v>
      </c>
      <c r="B222" s="130"/>
      <c r="C222" s="130"/>
      <c r="D222" s="17"/>
      <c r="E222" s="17"/>
      <c r="F222" s="9"/>
      <c r="G222" s="373"/>
    </row>
    <row r="223" spans="1:7" s="43" customFormat="1" ht="26.25" customHeight="1">
      <c r="A223" s="307" t="s">
        <v>2273</v>
      </c>
      <c r="B223" s="28" t="s">
        <v>2253</v>
      </c>
      <c r="C223" s="28" t="s">
        <v>361</v>
      </c>
      <c r="D223" s="10"/>
      <c r="E223" s="40">
        <v>0.07</v>
      </c>
      <c r="F223" s="9">
        <v>0.48</v>
      </c>
      <c r="G223" s="371"/>
    </row>
    <row r="224" spans="1:7" s="43" customFormat="1" ht="26.25" customHeight="1">
      <c r="A224" s="307" t="s">
        <v>2274</v>
      </c>
      <c r="B224" s="28" t="s">
        <v>2273</v>
      </c>
      <c r="C224" s="28" t="s">
        <v>361</v>
      </c>
      <c r="D224" s="10"/>
      <c r="E224" s="40">
        <v>0.03</v>
      </c>
      <c r="F224" s="9">
        <v>0.36</v>
      </c>
      <c r="G224" s="371"/>
    </row>
    <row r="225" spans="1:7" s="44" customFormat="1" ht="26.25" customHeight="1">
      <c r="A225" s="307" t="s">
        <v>2275</v>
      </c>
      <c r="B225" s="28" t="s">
        <v>2273</v>
      </c>
      <c r="C225" s="28" t="s">
        <v>361</v>
      </c>
      <c r="D225" s="10"/>
      <c r="E225" s="40">
        <v>0.03</v>
      </c>
      <c r="F225" s="9">
        <v>0.3</v>
      </c>
      <c r="G225" s="371"/>
    </row>
    <row r="226" spans="1:7" s="44" customFormat="1" ht="26.25" customHeight="1">
      <c r="A226" s="308" t="s">
        <v>1174</v>
      </c>
      <c r="B226" s="28"/>
      <c r="C226" s="28"/>
      <c r="D226" s="10"/>
      <c r="E226" s="25">
        <f>SUM(E223,E224,E225)</f>
        <v>0.13</v>
      </c>
      <c r="F226" s="60">
        <f>SUM(F223:F225)</f>
        <v>1.14</v>
      </c>
      <c r="G226" s="260">
        <f>SUM(E226:F226)</f>
        <v>1.27</v>
      </c>
    </row>
    <row r="227" spans="1:7" s="44" customFormat="1" ht="26.25" customHeight="1">
      <c r="A227" s="400" t="s">
        <v>2276</v>
      </c>
      <c r="B227" s="130"/>
      <c r="C227" s="130"/>
      <c r="D227" s="17"/>
      <c r="E227" s="85"/>
      <c r="F227" s="9"/>
      <c r="G227" s="373"/>
    </row>
    <row r="228" spans="1:7" ht="26.25" customHeight="1">
      <c r="A228" s="307" t="s">
        <v>2277</v>
      </c>
      <c r="B228" s="28" t="s">
        <v>2278</v>
      </c>
      <c r="C228" s="28" t="s">
        <v>2277</v>
      </c>
      <c r="D228" s="10"/>
      <c r="E228" s="40">
        <v>0.05</v>
      </c>
      <c r="F228" s="9">
        <v>1.12</v>
      </c>
      <c r="G228" s="371"/>
    </row>
    <row r="229" spans="1:7" ht="26.25" customHeight="1">
      <c r="A229" s="308" t="s">
        <v>1174</v>
      </c>
      <c r="B229" s="29"/>
      <c r="C229" s="29"/>
      <c r="D229" s="8"/>
      <c r="E229" s="25">
        <f>SUM(E228)</f>
        <v>0.05</v>
      </c>
      <c r="F229" s="60">
        <f>SUM(F228)</f>
        <v>1.12</v>
      </c>
      <c r="G229" s="260">
        <f>SUM(E229:F229)</f>
        <v>1.1700000000000002</v>
      </c>
    </row>
    <row r="230" spans="1:7" ht="26.25" customHeight="1">
      <c r="A230" s="400" t="s">
        <v>2279</v>
      </c>
      <c r="B230" s="55"/>
      <c r="C230" s="130"/>
      <c r="D230" s="17"/>
      <c r="E230" s="85"/>
      <c r="F230" s="9"/>
      <c r="G230" s="373"/>
    </row>
    <row r="231" spans="1:7" ht="26.25" customHeight="1">
      <c r="A231" s="307" t="s">
        <v>2280</v>
      </c>
      <c r="B231" s="28" t="s">
        <v>2281</v>
      </c>
      <c r="C231" s="28" t="s">
        <v>2282</v>
      </c>
      <c r="D231" s="10"/>
      <c r="E231" s="40">
        <v>0.03</v>
      </c>
      <c r="F231" s="9">
        <v>0.2</v>
      </c>
      <c r="G231" s="371"/>
    </row>
    <row r="232" spans="1:7" ht="26.25" customHeight="1">
      <c r="A232" s="307" t="s">
        <v>2283</v>
      </c>
      <c r="B232" s="28" t="s">
        <v>2280</v>
      </c>
      <c r="C232" s="28" t="s">
        <v>361</v>
      </c>
      <c r="D232" s="10"/>
      <c r="E232" s="40">
        <v>0.03</v>
      </c>
      <c r="F232" s="9">
        <v>0.02</v>
      </c>
      <c r="G232" s="371"/>
    </row>
    <row r="233" spans="1:7" ht="26.25" customHeight="1">
      <c r="A233" s="307" t="s">
        <v>2284</v>
      </c>
      <c r="B233" s="28" t="s">
        <v>2280</v>
      </c>
      <c r="C233" s="28" t="s">
        <v>361</v>
      </c>
      <c r="D233" s="10"/>
      <c r="E233" s="40">
        <v>0.03</v>
      </c>
      <c r="F233" s="9">
        <v>0.3</v>
      </c>
      <c r="G233" s="371"/>
    </row>
    <row r="234" spans="1:7" ht="26.25" customHeight="1">
      <c r="A234" s="308" t="s">
        <v>1174</v>
      </c>
      <c r="B234" s="29"/>
      <c r="C234" s="29"/>
      <c r="D234" s="8"/>
      <c r="E234" s="25">
        <f>SUM(E231,E232,E233)</f>
        <v>0.09</v>
      </c>
      <c r="F234" s="60">
        <f>SUM(F231:F233)</f>
        <v>0.52</v>
      </c>
      <c r="G234" s="260">
        <f>SUM(E234:F234)</f>
        <v>0.61</v>
      </c>
    </row>
    <row r="235" spans="1:7" ht="26.25" customHeight="1">
      <c r="A235" s="400" t="s">
        <v>2285</v>
      </c>
      <c r="B235" s="28"/>
      <c r="C235" s="28"/>
      <c r="D235" s="10"/>
      <c r="E235" s="40"/>
      <c r="F235" s="9"/>
      <c r="G235" s="371"/>
    </row>
    <row r="236" spans="1:7" ht="26.25" customHeight="1">
      <c r="A236" s="307" t="s">
        <v>2286</v>
      </c>
      <c r="B236" s="28" t="s">
        <v>2253</v>
      </c>
      <c r="C236" s="28" t="s">
        <v>354</v>
      </c>
      <c r="D236" s="10"/>
      <c r="E236" s="40">
        <v>0.06</v>
      </c>
      <c r="F236" s="9">
        <v>0.84</v>
      </c>
      <c r="G236" s="371"/>
    </row>
    <row r="237" spans="1:7" ht="26.25" customHeight="1">
      <c r="A237" s="307" t="s">
        <v>2287</v>
      </c>
      <c r="B237" s="28" t="s">
        <v>2286</v>
      </c>
      <c r="C237" s="28" t="s">
        <v>361</v>
      </c>
      <c r="D237" s="10"/>
      <c r="E237" s="40">
        <v>0.03</v>
      </c>
      <c r="F237" s="9">
        <v>0.024</v>
      </c>
      <c r="G237" s="371"/>
    </row>
    <row r="238" spans="1:7" ht="26.25" customHeight="1">
      <c r="A238" s="307" t="s">
        <v>2288</v>
      </c>
      <c r="B238" s="28" t="s">
        <v>2289</v>
      </c>
      <c r="C238" s="28" t="s">
        <v>2287</v>
      </c>
      <c r="D238" s="10"/>
      <c r="E238" s="10"/>
      <c r="F238" s="9">
        <v>0.04</v>
      </c>
      <c r="G238" s="371"/>
    </row>
    <row r="239" spans="1:7" ht="26.25" customHeight="1">
      <c r="A239" s="307" t="s">
        <v>2289</v>
      </c>
      <c r="B239" s="28" t="s">
        <v>2286</v>
      </c>
      <c r="C239" s="28" t="s">
        <v>2287</v>
      </c>
      <c r="D239" s="10"/>
      <c r="E239" s="10"/>
      <c r="F239" s="9">
        <v>0.16</v>
      </c>
      <c r="G239" s="371"/>
    </row>
    <row r="240" spans="1:7" ht="26.25" customHeight="1">
      <c r="A240" s="307" t="s">
        <v>2290</v>
      </c>
      <c r="B240" s="28" t="s">
        <v>2286</v>
      </c>
      <c r="C240" s="28" t="s">
        <v>2287</v>
      </c>
      <c r="D240" s="10"/>
      <c r="E240" s="10"/>
      <c r="F240" s="9">
        <v>0.92</v>
      </c>
      <c r="G240" s="371"/>
    </row>
    <row r="241" spans="1:7" ht="26.25" customHeight="1">
      <c r="A241" s="308" t="s">
        <v>1174</v>
      </c>
      <c r="B241" s="29"/>
      <c r="C241" s="29"/>
      <c r="D241" s="8"/>
      <c r="E241" s="25">
        <f>SUM(E236,E237)</f>
        <v>0.09</v>
      </c>
      <c r="F241" s="60">
        <f>SUM(F236:F240)</f>
        <v>1.984</v>
      </c>
      <c r="G241" s="260">
        <f>SUM(E241:F241)</f>
        <v>2.074</v>
      </c>
    </row>
    <row r="242" spans="1:7" ht="26.25" customHeight="1">
      <c r="A242" s="400" t="s">
        <v>2291</v>
      </c>
      <c r="B242" s="139"/>
      <c r="C242" s="139"/>
      <c r="D242" s="34"/>
      <c r="E242" s="34"/>
      <c r="F242" s="9"/>
      <c r="G242" s="373"/>
    </row>
    <row r="243" spans="1:7" ht="26.25" customHeight="1">
      <c r="A243" s="311" t="s">
        <v>2292</v>
      </c>
      <c r="B243" s="28" t="s">
        <v>2253</v>
      </c>
      <c r="C243" s="28" t="s">
        <v>2293</v>
      </c>
      <c r="D243" s="10"/>
      <c r="E243" s="40">
        <v>0.131</v>
      </c>
      <c r="F243" s="9">
        <v>0.46</v>
      </c>
      <c r="G243" s="371"/>
    </row>
    <row r="244" spans="1:7" ht="26.25" customHeight="1">
      <c r="A244" s="307" t="s">
        <v>2293</v>
      </c>
      <c r="B244" s="28" t="s">
        <v>2294</v>
      </c>
      <c r="C244" s="28" t="s">
        <v>2259</v>
      </c>
      <c r="D244" s="10"/>
      <c r="E244" s="10"/>
      <c r="F244" s="9">
        <v>0.92</v>
      </c>
      <c r="G244" s="371"/>
    </row>
    <row r="245" spans="1:7" ht="26.25" customHeight="1">
      <c r="A245" s="308" t="s">
        <v>1174</v>
      </c>
      <c r="B245" s="29"/>
      <c r="C245" s="29"/>
      <c r="D245" s="8"/>
      <c r="E245" s="25">
        <f>SUM(E243)</f>
        <v>0.131</v>
      </c>
      <c r="F245" s="60">
        <f>SUM(F243:F244)</f>
        <v>1.3800000000000001</v>
      </c>
      <c r="G245" s="260">
        <f>SUM(E245:F245)</f>
        <v>1.5110000000000001</v>
      </c>
    </row>
    <row r="246" spans="1:7" ht="26.25" customHeight="1">
      <c r="A246" s="400" t="s">
        <v>2295</v>
      </c>
      <c r="B246" s="130"/>
      <c r="C246" s="130"/>
      <c r="D246" s="17"/>
      <c r="E246" s="17"/>
      <c r="F246" s="9"/>
      <c r="G246" s="373"/>
    </row>
    <row r="247" spans="1:7" ht="26.25" customHeight="1">
      <c r="A247" s="307" t="s">
        <v>2296</v>
      </c>
      <c r="B247" s="28" t="s">
        <v>2253</v>
      </c>
      <c r="C247" s="28" t="s">
        <v>2297</v>
      </c>
      <c r="D247" s="10"/>
      <c r="E247" s="40">
        <v>0.02</v>
      </c>
      <c r="F247" s="9">
        <v>0.42</v>
      </c>
      <c r="G247" s="371"/>
    </row>
    <row r="248" spans="1:7" ht="26.25" customHeight="1">
      <c r="A248" s="307" t="s">
        <v>2298</v>
      </c>
      <c r="B248" s="28" t="s">
        <v>2296</v>
      </c>
      <c r="C248" s="28" t="s">
        <v>361</v>
      </c>
      <c r="D248" s="10"/>
      <c r="E248" s="40">
        <v>0.03</v>
      </c>
      <c r="F248" s="9">
        <v>0.74</v>
      </c>
      <c r="G248" s="371"/>
    </row>
    <row r="249" spans="1:7" ht="26.25" customHeight="1">
      <c r="A249" s="308" t="s">
        <v>1174</v>
      </c>
      <c r="B249" s="29"/>
      <c r="C249" s="29"/>
      <c r="D249" s="8"/>
      <c r="E249" s="25">
        <f>SUM(E247,E248)</f>
        <v>0.05</v>
      </c>
      <c r="F249" s="60">
        <f>SUM(F247:F248)</f>
        <v>1.16</v>
      </c>
      <c r="G249" s="260">
        <f>SUM(E249:F249)</f>
        <v>1.21</v>
      </c>
    </row>
    <row r="250" spans="1:7" ht="26.25" customHeight="1">
      <c r="A250" s="400" t="s">
        <v>2299</v>
      </c>
      <c r="B250" s="130"/>
      <c r="C250" s="130"/>
      <c r="D250" s="17"/>
      <c r="E250" s="85"/>
      <c r="F250" s="9"/>
      <c r="G250" s="373"/>
    </row>
    <row r="251" spans="1:7" ht="26.25" customHeight="1">
      <c r="A251" s="408" t="s">
        <v>2300</v>
      </c>
      <c r="B251" s="28" t="s">
        <v>2301</v>
      </c>
      <c r="C251" s="28" t="s">
        <v>2302</v>
      </c>
      <c r="D251" s="10"/>
      <c r="E251" s="40">
        <v>0.02</v>
      </c>
      <c r="F251" s="9">
        <v>0.1</v>
      </c>
      <c r="G251" s="371"/>
    </row>
    <row r="252" spans="1:7" ht="26.25" customHeight="1">
      <c r="A252" s="311" t="s">
        <v>2303</v>
      </c>
      <c r="B252" s="51" t="s">
        <v>2300</v>
      </c>
      <c r="C252" s="51" t="s">
        <v>1173</v>
      </c>
      <c r="D252" s="10"/>
      <c r="E252" s="40">
        <v>0.03</v>
      </c>
      <c r="F252" s="53">
        <v>2.16</v>
      </c>
      <c r="G252" s="371"/>
    </row>
    <row r="253" spans="1:7" ht="26.25" customHeight="1">
      <c r="A253" s="311" t="s">
        <v>2304</v>
      </c>
      <c r="B253" s="28" t="s">
        <v>2303</v>
      </c>
      <c r="C253" s="28" t="s">
        <v>361</v>
      </c>
      <c r="D253" s="10"/>
      <c r="E253" s="40">
        <v>0.03</v>
      </c>
      <c r="F253" s="9">
        <v>0.12</v>
      </c>
      <c r="G253" s="371"/>
    </row>
    <row r="254" spans="1:7" ht="26.25" customHeight="1">
      <c r="A254" s="307" t="s">
        <v>2305</v>
      </c>
      <c r="B254" s="28" t="s">
        <v>2303</v>
      </c>
      <c r="C254" s="28" t="s">
        <v>2300</v>
      </c>
      <c r="D254" s="10"/>
      <c r="E254" s="40"/>
      <c r="F254" s="9">
        <v>0.2</v>
      </c>
      <c r="G254" s="371"/>
    </row>
    <row r="255" spans="1:7" ht="26.25" customHeight="1">
      <c r="A255" s="308" t="s">
        <v>1174</v>
      </c>
      <c r="B255" s="29"/>
      <c r="C255" s="29"/>
      <c r="D255" s="8"/>
      <c r="E255" s="25">
        <f>SUM(E251,E252,E253)</f>
        <v>0.08</v>
      </c>
      <c r="F255" s="60">
        <f>SUM(F251:F254)</f>
        <v>2.5800000000000005</v>
      </c>
      <c r="G255" s="260">
        <f>SUM(E255:F255)</f>
        <v>2.6600000000000006</v>
      </c>
    </row>
    <row r="256" spans="1:7" ht="26.25" customHeight="1">
      <c r="A256" s="400" t="s">
        <v>2306</v>
      </c>
      <c r="B256" s="130"/>
      <c r="C256" s="130"/>
      <c r="D256" s="17"/>
      <c r="E256" s="85"/>
      <c r="F256" s="9"/>
      <c r="G256" s="373"/>
    </row>
    <row r="257" spans="1:7" ht="26.25" customHeight="1">
      <c r="A257" s="307" t="s">
        <v>2307</v>
      </c>
      <c r="B257" s="28" t="s">
        <v>2253</v>
      </c>
      <c r="C257" s="28" t="s">
        <v>2308</v>
      </c>
      <c r="D257" s="10"/>
      <c r="E257" s="40">
        <v>0.02</v>
      </c>
      <c r="F257" s="9">
        <v>0.2</v>
      </c>
      <c r="G257" s="371"/>
    </row>
    <row r="258" spans="1:7" ht="26.25" customHeight="1">
      <c r="A258" s="307" t="s">
        <v>2309</v>
      </c>
      <c r="B258" s="51" t="s">
        <v>2308</v>
      </c>
      <c r="C258" s="51" t="s">
        <v>1173</v>
      </c>
      <c r="D258" s="10"/>
      <c r="E258" s="40">
        <v>0.03</v>
      </c>
      <c r="F258" s="9">
        <v>1.04</v>
      </c>
      <c r="G258" s="371"/>
    </row>
    <row r="259" spans="1:7" ht="26.25" customHeight="1">
      <c r="A259" s="307" t="s">
        <v>2310</v>
      </c>
      <c r="B259" s="28" t="s">
        <v>2309</v>
      </c>
      <c r="C259" s="28" t="s">
        <v>2308</v>
      </c>
      <c r="D259" s="10"/>
      <c r="E259" s="40"/>
      <c r="F259" s="9">
        <v>0.1</v>
      </c>
      <c r="G259" s="371"/>
    </row>
    <row r="260" spans="1:7" ht="26.25" customHeight="1">
      <c r="A260" s="307" t="s">
        <v>2311</v>
      </c>
      <c r="B260" s="28" t="s">
        <v>2309</v>
      </c>
      <c r="C260" s="28" t="s">
        <v>2308</v>
      </c>
      <c r="D260" s="10"/>
      <c r="E260" s="40"/>
      <c r="F260" s="9">
        <v>0.1</v>
      </c>
      <c r="G260" s="371"/>
    </row>
    <row r="261" spans="1:7" ht="26.25" customHeight="1">
      <c r="A261" s="308" t="s">
        <v>1174</v>
      </c>
      <c r="B261" s="28"/>
      <c r="C261" s="28"/>
      <c r="D261" s="10"/>
      <c r="E261" s="25">
        <f>SUM(E257,E258)</f>
        <v>0.05</v>
      </c>
      <c r="F261" s="60">
        <f>SUM(F257:F260)</f>
        <v>1.4400000000000002</v>
      </c>
      <c r="G261" s="260">
        <f>SUM(E261:F261)</f>
        <v>1.4900000000000002</v>
      </c>
    </row>
    <row r="262" spans="1:7" ht="26.25" customHeight="1">
      <c r="A262" s="400" t="s">
        <v>2312</v>
      </c>
      <c r="B262" s="130"/>
      <c r="C262" s="130"/>
      <c r="D262" s="17"/>
      <c r="E262" s="85"/>
      <c r="F262" s="9"/>
      <c r="G262" s="373"/>
    </row>
    <row r="263" spans="1:7" ht="26.25" customHeight="1">
      <c r="A263" s="307" t="s">
        <v>2313</v>
      </c>
      <c r="B263" s="28" t="s">
        <v>2314</v>
      </c>
      <c r="C263" s="28" t="s">
        <v>2315</v>
      </c>
      <c r="D263" s="10"/>
      <c r="E263" s="40">
        <v>0.02</v>
      </c>
      <c r="F263" s="9">
        <v>0.74</v>
      </c>
      <c r="G263" s="371"/>
    </row>
    <row r="264" spans="1:7" ht="26.25" customHeight="1">
      <c r="A264" s="307" t="s">
        <v>2315</v>
      </c>
      <c r="B264" s="28" t="s">
        <v>2316</v>
      </c>
      <c r="C264" s="28" t="s">
        <v>2313</v>
      </c>
      <c r="D264" s="10"/>
      <c r="E264" s="40">
        <v>0.03</v>
      </c>
      <c r="F264" s="9">
        <v>0.78</v>
      </c>
      <c r="G264" s="371"/>
    </row>
    <row r="265" spans="1:7" ht="26.25" customHeight="1">
      <c r="A265" s="307" t="s">
        <v>2353</v>
      </c>
      <c r="B265" s="28" t="s">
        <v>2315</v>
      </c>
      <c r="C265" s="51" t="s">
        <v>2315</v>
      </c>
      <c r="D265" s="40"/>
      <c r="E265" s="40"/>
      <c r="F265" s="9">
        <v>0.78</v>
      </c>
      <c r="G265" s="371"/>
    </row>
    <row r="266" spans="1:7" ht="26.25" customHeight="1">
      <c r="A266" s="307" t="s">
        <v>2317</v>
      </c>
      <c r="B266" s="28" t="s">
        <v>2253</v>
      </c>
      <c r="C266" s="28" t="s">
        <v>361</v>
      </c>
      <c r="D266" s="10"/>
      <c r="E266" s="40">
        <v>0.05</v>
      </c>
      <c r="F266" s="9">
        <v>0.48</v>
      </c>
      <c r="G266" s="371"/>
    </row>
    <row r="267" spans="1:7" ht="26.25" customHeight="1">
      <c r="A267" s="308" t="s">
        <v>1174</v>
      </c>
      <c r="B267" s="28"/>
      <c r="C267" s="28"/>
      <c r="D267" s="10"/>
      <c r="E267" s="25">
        <f>SUM(E263,E264,E266)</f>
        <v>0.1</v>
      </c>
      <c r="F267" s="60">
        <f>SUM(F263:F266)</f>
        <v>2.78</v>
      </c>
      <c r="G267" s="260">
        <f>SUM(E267:F267)</f>
        <v>2.88</v>
      </c>
    </row>
    <row r="268" spans="1:7" ht="26.25" customHeight="1">
      <c r="A268" s="400" t="s">
        <v>2318</v>
      </c>
      <c r="B268" s="55"/>
      <c r="C268" s="139"/>
      <c r="D268" s="34"/>
      <c r="E268" s="59"/>
      <c r="F268" s="58"/>
      <c r="G268" s="373"/>
    </row>
    <row r="269" spans="1:7" ht="26.25" customHeight="1">
      <c r="A269" s="307" t="s">
        <v>2319</v>
      </c>
      <c r="B269" s="28" t="s">
        <v>2253</v>
      </c>
      <c r="C269" s="28" t="s">
        <v>2320</v>
      </c>
      <c r="D269" s="10"/>
      <c r="E269" s="40">
        <v>0.02</v>
      </c>
      <c r="F269" s="9">
        <v>0.7</v>
      </c>
      <c r="G269" s="371"/>
    </row>
    <row r="270" spans="1:7" ht="26.25" customHeight="1">
      <c r="A270" s="307" t="s">
        <v>2321</v>
      </c>
      <c r="B270" s="28" t="s">
        <v>2319</v>
      </c>
      <c r="C270" s="28" t="s">
        <v>361</v>
      </c>
      <c r="D270" s="10"/>
      <c r="E270" s="40">
        <v>0.03</v>
      </c>
      <c r="F270" s="9">
        <v>0.54</v>
      </c>
      <c r="G270" s="371"/>
    </row>
    <row r="271" spans="1:7" ht="26.25" customHeight="1">
      <c r="A271" s="307" t="s">
        <v>2320</v>
      </c>
      <c r="B271" s="28" t="s">
        <v>2319</v>
      </c>
      <c r="C271" s="28" t="s">
        <v>2281</v>
      </c>
      <c r="D271" s="10"/>
      <c r="E271" s="40">
        <v>0.02</v>
      </c>
      <c r="F271" s="9">
        <v>0.56</v>
      </c>
      <c r="G271" s="371"/>
    </row>
    <row r="272" spans="1:7" ht="26.25" customHeight="1">
      <c r="A272" s="307" t="s">
        <v>2322</v>
      </c>
      <c r="B272" s="28" t="s">
        <v>2320</v>
      </c>
      <c r="C272" s="28" t="s">
        <v>361</v>
      </c>
      <c r="D272" s="10"/>
      <c r="E272" s="40">
        <v>0.03</v>
      </c>
      <c r="F272" s="9">
        <v>0.1</v>
      </c>
      <c r="G272" s="371"/>
    </row>
    <row r="273" spans="1:7" ht="26.25" customHeight="1">
      <c r="A273" s="308" t="s">
        <v>1174</v>
      </c>
      <c r="B273" s="28"/>
      <c r="C273" s="28"/>
      <c r="D273" s="10"/>
      <c r="E273" s="25">
        <f>SUM(E269,E270,E271,E272)</f>
        <v>0.1</v>
      </c>
      <c r="F273" s="60">
        <f>SUM(F269:F272)</f>
        <v>1.9000000000000001</v>
      </c>
      <c r="G273" s="260">
        <f>SUM(E273:F273)</f>
        <v>2</v>
      </c>
    </row>
    <row r="274" spans="1:7" ht="26.25" customHeight="1">
      <c r="A274" s="400" t="s">
        <v>2323</v>
      </c>
      <c r="B274" s="28"/>
      <c r="C274" s="28"/>
      <c r="D274" s="10"/>
      <c r="E274" s="10"/>
      <c r="F274" s="9"/>
      <c r="G274" s="371"/>
    </row>
    <row r="275" spans="1:7" ht="26.25" customHeight="1">
      <c r="A275" s="263" t="s">
        <v>2324</v>
      </c>
      <c r="B275" s="54" t="s">
        <v>2192</v>
      </c>
      <c r="C275" s="54" t="s">
        <v>2325</v>
      </c>
      <c r="D275" s="54"/>
      <c r="E275" s="40">
        <v>2.9</v>
      </c>
      <c r="F275" s="40">
        <v>3.1</v>
      </c>
      <c r="G275" s="409"/>
    </row>
    <row r="276" spans="1:7" ht="26.25" customHeight="1">
      <c r="A276" s="311" t="s">
        <v>2326</v>
      </c>
      <c r="B276" s="51" t="s">
        <v>2192</v>
      </c>
      <c r="C276" s="51" t="s">
        <v>349</v>
      </c>
      <c r="D276" s="40"/>
      <c r="E276" s="40"/>
      <c r="F276" s="53">
        <v>1</v>
      </c>
      <c r="G276" s="371"/>
    </row>
    <row r="277" spans="1:7" ht="26.25" customHeight="1">
      <c r="A277" s="308" t="s">
        <v>1174</v>
      </c>
      <c r="B277" s="128"/>
      <c r="C277" s="128"/>
      <c r="D277" s="30"/>
      <c r="E277" s="25">
        <f>SUM(E275)</f>
        <v>2.9</v>
      </c>
      <c r="F277" s="60">
        <f>SUM(F275:F276)</f>
        <v>4.1</v>
      </c>
      <c r="G277" s="260">
        <f>SUM(E277:F277)</f>
        <v>7</v>
      </c>
    </row>
    <row r="278" spans="1:7" ht="26.25" customHeight="1">
      <c r="A278" s="387" t="s">
        <v>2706</v>
      </c>
      <c r="B278" s="51"/>
      <c r="C278" s="142"/>
      <c r="D278" s="143"/>
      <c r="E278" s="143"/>
      <c r="F278" s="140"/>
      <c r="G278" s="410"/>
    </row>
    <row r="279" spans="1:7" ht="26.25" customHeight="1">
      <c r="A279" s="263" t="s">
        <v>2327</v>
      </c>
      <c r="B279" s="54" t="s">
        <v>1193</v>
      </c>
      <c r="C279" s="54" t="s">
        <v>2328</v>
      </c>
      <c r="D279" s="141"/>
      <c r="E279" s="40">
        <v>0.07</v>
      </c>
      <c r="F279" s="141"/>
      <c r="G279" s="411"/>
    </row>
    <row r="280" spans="1:7" ht="26.25" customHeight="1">
      <c r="A280" s="311" t="s">
        <v>2329</v>
      </c>
      <c r="B280" s="51" t="s">
        <v>1193</v>
      </c>
      <c r="C280" s="51" t="s">
        <v>2330</v>
      </c>
      <c r="D280" s="144"/>
      <c r="E280" s="40">
        <v>0.31</v>
      </c>
      <c r="F280" s="141"/>
      <c r="G280" s="411"/>
    </row>
    <row r="281" spans="1:7" ht="26.25" customHeight="1">
      <c r="A281" s="311" t="s">
        <v>2331</v>
      </c>
      <c r="B281" s="51" t="s">
        <v>2329</v>
      </c>
      <c r="C281" s="51" t="s">
        <v>1197</v>
      </c>
      <c r="D281" s="144"/>
      <c r="E281" s="40">
        <v>0.15</v>
      </c>
      <c r="F281" s="53">
        <v>0.1</v>
      </c>
      <c r="G281" s="410"/>
    </row>
    <row r="282" spans="1:7" ht="26.25" customHeight="1">
      <c r="A282" s="263" t="s">
        <v>2332</v>
      </c>
      <c r="B282" s="54" t="s">
        <v>2329</v>
      </c>
      <c r="C282" s="54" t="s">
        <v>2328</v>
      </c>
      <c r="D282" s="141"/>
      <c r="E282" s="40">
        <v>0.02</v>
      </c>
      <c r="F282" s="53"/>
      <c r="G282" s="410"/>
    </row>
    <row r="283" spans="1:7" ht="26.25" customHeight="1">
      <c r="A283" s="311" t="s">
        <v>2333</v>
      </c>
      <c r="B283" s="51" t="s">
        <v>2334</v>
      </c>
      <c r="C283" s="51" t="s">
        <v>2335</v>
      </c>
      <c r="D283" s="144"/>
      <c r="E283" s="144"/>
      <c r="F283" s="40">
        <v>0.08</v>
      </c>
      <c r="G283" s="410"/>
    </row>
    <row r="284" spans="1:7" ht="26.25" customHeight="1">
      <c r="A284" s="308" t="s">
        <v>1174</v>
      </c>
      <c r="B284" s="28"/>
      <c r="C284" s="28"/>
      <c r="D284" s="10"/>
      <c r="E284" s="25">
        <f>SUM(E279,E280,E281,E282)</f>
        <v>0.55</v>
      </c>
      <c r="F284" s="60">
        <f>SUM(F281:F283)</f>
        <v>0.18</v>
      </c>
      <c r="G284" s="260">
        <f>SUM(E284:F284)</f>
        <v>0.73</v>
      </c>
    </row>
    <row r="285" spans="1:7" ht="11.25" customHeight="1">
      <c r="A285" s="412"/>
      <c r="B285" s="146"/>
      <c r="C285" s="146"/>
      <c r="D285" s="39"/>
      <c r="E285" s="64"/>
      <c r="F285" s="136"/>
      <c r="G285" s="294"/>
    </row>
    <row r="286" spans="1:7" ht="26.25" customHeight="1">
      <c r="A286" s="308" t="s">
        <v>2336</v>
      </c>
      <c r="B286" s="486" t="s">
        <v>2673</v>
      </c>
      <c r="C286" s="487"/>
      <c r="D286" s="488"/>
      <c r="E286" s="25">
        <f>SUM(E8,E25,E46,E55,E74,E80,E93,E102,E106,E113,E117,E123,E132,E140,E148,E153,E157,E162,E168,E184)</f>
        <v>7.393999999999999</v>
      </c>
      <c r="F286" s="60">
        <f>SUM(F8,F25,F46,F55,F74,F80,F93,F102,F106,F113,F117,F123,F132,F140,F148,F153,F157,F162,F168,F184)</f>
        <v>68.7</v>
      </c>
      <c r="G286" s="260">
        <f>SUM(G8,G25,G46,G55,G74,G80,G93,G102,G106,G113,G117,G123,G132,G140,G148,G153,G157,G162,G168,G184)</f>
        <v>76.09400000000001</v>
      </c>
    </row>
    <row r="287" spans="1:7" ht="26.25" customHeight="1">
      <c r="A287" s="308"/>
      <c r="B287" s="486" t="s">
        <v>2674</v>
      </c>
      <c r="C287" s="487"/>
      <c r="D287" s="488"/>
      <c r="E287" s="25">
        <f>SUM(E188,E196,E200,E205,E208,E211,E215,E221,E226,E229,E234,E241,E245,E249,E255,E261,E267,E273,E277,E284)</f>
        <v>6.872999999999998</v>
      </c>
      <c r="F287" s="60">
        <f>SUM(F188,F196,F200,F205,F208,F211,F215,F221,F226,F229,F234,F241,F245,F249,F255,F261,F267,F273,F277,F284)</f>
        <v>35.584</v>
      </c>
      <c r="G287" s="260">
        <f>SUM(G188,G196,G200,G205,G208,G211,G215,G221,G226,G229,G234,G241,G245,G249,G255,G261,G267,G273,G277,G284)</f>
        <v>42.45700000000001</v>
      </c>
    </row>
    <row r="288" spans="1:7" ht="26.25" customHeight="1" thickBot="1">
      <c r="A288" s="393" t="s">
        <v>2052</v>
      </c>
      <c r="B288" s="413"/>
      <c r="C288" s="413"/>
      <c r="D288" s="295"/>
      <c r="E288" s="272">
        <f>SUM(E286:E287)</f>
        <v>14.266999999999998</v>
      </c>
      <c r="F288" s="397">
        <f>SUM(F286:F287)</f>
        <v>104.284</v>
      </c>
      <c r="G288" s="273">
        <f>SUM(E288:F288)</f>
        <v>118.551</v>
      </c>
    </row>
    <row r="289" spans="1:7" ht="26.25" customHeight="1">
      <c r="A289" s="96"/>
      <c r="B289" s="96"/>
      <c r="C289" s="96"/>
      <c r="D289" s="89"/>
      <c r="E289" s="89"/>
      <c r="F289" s="94"/>
      <c r="G289" s="86"/>
    </row>
    <row r="290" spans="1:7" ht="26.25" customHeight="1">
      <c r="A290" s="96"/>
      <c r="B290" s="96"/>
      <c r="C290" s="96"/>
      <c r="D290" s="89"/>
      <c r="E290" s="89"/>
      <c r="F290" s="94"/>
      <c r="G290" s="86"/>
    </row>
    <row r="291" spans="1:7" ht="26.25" customHeight="1">
      <c r="A291" s="96"/>
      <c r="B291" s="96"/>
      <c r="C291" s="96"/>
      <c r="D291" s="89"/>
      <c r="E291" s="89"/>
      <c r="F291" s="94"/>
      <c r="G291" s="86"/>
    </row>
    <row r="292" spans="1:7" ht="26.25" customHeight="1">
      <c r="A292" s="96"/>
      <c r="B292" s="96"/>
      <c r="C292" s="96"/>
      <c r="D292" s="89"/>
      <c r="E292" s="89"/>
      <c r="F292" s="94"/>
      <c r="G292" s="86"/>
    </row>
    <row r="293" spans="1:7" ht="26.25" customHeight="1">
      <c r="A293" s="96"/>
      <c r="B293" s="96"/>
      <c r="C293" s="96"/>
      <c r="D293" s="89"/>
      <c r="E293" s="89"/>
      <c r="F293" s="94"/>
      <c r="G293" s="86"/>
    </row>
    <row r="294" spans="1:7" ht="26.25" customHeight="1">
      <c r="A294" s="96"/>
      <c r="B294" s="96"/>
      <c r="C294" s="96"/>
      <c r="D294" s="89"/>
      <c r="E294" s="89"/>
      <c r="F294" s="94"/>
      <c r="G294" s="86"/>
    </row>
    <row r="295" spans="1:7" ht="26.25" customHeight="1">
      <c r="A295" s="96"/>
      <c r="B295" s="96"/>
      <c r="C295" s="96"/>
      <c r="D295" s="89"/>
      <c r="E295" s="89"/>
      <c r="F295" s="94"/>
      <c r="G295" s="86"/>
    </row>
    <row r="296" spans="1:7" ht="26.25" customHeight="1">
      <c r="A296" s="96"/>
      <c r="B296" s="96"/>
      <c r="C296" s="96"/>
      <c r="D296" s="89"/>
      <c r="E296" s="89"/>
      <c r="F296" s="94"/>
      <c r="G296" s="86"/>
    </row>
    <row r="297" spans="1:7" ht="26.25" customHeight="1">
      <c r="A297" s="96"/>
      <c r="B297" s="96"/>
      <c r="C297" s="96"/>
      <c r="D297" s="89"/>
      <c r="E297" s="89"/>
      <c r="F297" s="94"/>
      <c r="G297" s="86"/>
    </row>
    <row r="298" spans="1:7" ht="26.25" customHeight="1">
      <c r="A298" s="96"/>
      <c r="B298" s="96"/>
      <c r="C298" s="96"/>
      <c r="D298" s="89"/>
      <c r="E298" s="89"/>
      <c r="F298" s="94"/>
      <c r="G298" s="86"/>
    </row>
    <row r="299" spans="1:7" ht="26.25" customHeight="1">
      <c r="A299" s="96"/>
      <c r="B299" s="96"/>
      <c r="C299" s="96"/>
      <c r="D299" s="89"/>
      <c r="E299" s="89"/>
      <c r="F299" s="94"/>
      <c r="G299" s="86"/>
    </row>
    <row r="300" spans="1:7" ht="26.25" customHeight="1">
      <c r="A300" s="96"/>
      <c r="B300" s="96"/>
      <c r="C300" s="96"/>
      <c r="D300" s="89"/>
      <c r="E300" s="89"/>
      <c r="F300" s="94"/>
      <c r="G300" s="86"/>
    </row>
    <row r="301" spans="1:7" ht="26.25" customHeight="1">
      <c r="A301" s="96"/>
      <c r="B301" s="96"/>
      <c r="C301" s="96"/>
      <c r="D301" s="89"/>
      <c r="E301" s="89"/>
      <c r="F301" s="94"/>
      <c r="G301" s="86"/>
    </row>
    <row r="302" spans="1:7" ht="26.25" customHeight="1">
      <c r="A302" s="96"/>
      <c r="B302" s="96"/>
      <c r="C302" s="96"/>
      <c r="D302" s="89"/>
      <c r="E302" s="89"/>
      <c r="F302" s="94"/>
      <c r="G302" s="86"/>
    </row>
    <row r="303" spans="1:7" ht="26.25" customHeight="1">
      <c r="A303" s="96"/>
      <c r="B303" s="96"/>
      <c r="C303" s="96"/>
      <c r="D303" s="89"/>
      <c r="E303" s="89"/>
      <c r="F303" s="94"/>
      <c r="G303" s="86"/>
    </row>
    <row r="304" spans="1:7" ht="26.25" customHeight="1">
      <c r="A304" s="96"/>
      <c r="B304" s="96"/>
      <c r="C304" s="96"/>
      <c r="D304" s="89"/>
      <c r="E304" s="89"/>
      <c r="F304" s="94"/>
      <c r="G304" s="86"/>
    </row>
    <row r="305" spans="1:7" ht="26.25" customHeight="1">
      <c r="A305" s="96"/>
      <c r="B305" s="96"/>
      <c r="C305" s="96"/>
      <c r="D305" s="89"/>
      <c r="E305" s="89"/>
      <c r="F305" s="94"/>
      <c r="G305" s="86"/>
    </row>
    <row r="306" spans="1:7" ht="26.25" customHeight="1">
      <c r="A306" s="117"/>
      <c r="B306" s="117"/>
      <c r="C306" s="117"/>
      <c r="D306" s="86"/>
      <c r="E306" s="86"/>
      <c r="F306" s="118"/>
      <c r="G306" s="86"/>
    </row>
    <row r="307" spans="1:7" ht="26.25" customHeight="1">
      <c r="A307" s="149"/>
      <c r="B307" s="116"/>
      <c r="C307" s="96"/>
      <c r="D307" s="89"/>
      <c r="E307" s="89"/>
      <c r="F307" s="94"/>
      <c r="G307" s="86"/>
    </row>
    <row r="308" spans="1:7" ht="26.25" customHeight="1">
      <c r="A308" s="96"/>
      <c r="B308" s="96"/>
      <c r="C308" s="96"/>
      <c r="D308" s="89"/>
      <c r="E308" s="89"/>
      <c r="F308" s="94"/>
      <c r="G308" s="86"/>
    </row>
    <row r="309" spans="1:7" ht="26.25" customHeight="1">
      <c r="A309" s="96"/>
      <c r="B309" s="96"/>
      <c r="C309" s="96"/>
      <c r="D309" s="89"/>
      <c r="E309" s="89"/>
      <c r="F309" s="94"/>
      <c r="G309" s="86"/>
    </row>
    <row r="310" spans="1:7" ht="26.25" customHeight="1">
      <c r="A310" s="96"/>
      <c r="B310" s="96"/>
      <c r="C310" s="96"/>
      <c r="D310" s="89"/>
      <c r="E310" s="89"/>
      <c r="F310" s="94"/>
      <c r="G310" s="86"/>
    </row>
    <row r="311" spans="1:7" ht="26.25" customHeight="1">
      <c r="A311" s="117"/>
      <c r="B311" s="86"/>
      <c r="C311" s="86"/>
      <c r="D311" s="86"/>
      <c r="E311" s="86"/>
      <c r="F311" s="118"/>
      <c r="G311" s="86"/>
    </row>
    <row r="312" spans="1:7" ht="26.25" customHeight="1">
      <c r="A312" s="149"/>
      <c r="B312" s="96"/>
      <c r="C312" s="96"/>
      <c r="D312" s="89"/>
      <c r="E312" s="89"/>
      <c r="F312" s="94"/>
      <c r="G312" s="86"/>
    </row>
    <row r="313" spans="1:7" ht="26.25" customHeight="1">
      <c r="A313" s="96"/>
      <c r="B313" s="96"/>
      <c r="C313" s="96"/>
      <c r="D313" s="89"/>
      <c r="E313" s="89"/>
      <c r="F313" s="94"/>
      <c r="G313" s="86"/>
    </row>
    <row r="314" spans="1:7" ht="26.25" customHeight="1">
      <c r="A314" s="96"/>
      <c r="B314" s="96"/>
      <c r="C314" s="96"/>
      <c r="D314" s="89"/>
      <c r="E314" s="89"/>
      <c r="F314" s="94"/>
      <c r="G314" s="86"/>
    </row>
    <row r="315" spans="1:7" ht="26.25" customHeight="1">
      <c r="A315" s="96"/>
      <c r="B315" s="96"/>
      <c r="C315" s="96"/>
      <c r="D315" s="89"/>
      <c r="E315" s="89"/>
      <c r="F315" s="94"/>
      <c r="G315" s="86"/>
    </row>
    <row r="316" spans="1:7" ht="26.25" customHeight="1">
      <c r="A316" s="96"/>
      <c r="B316" s="96"/>
      <c r="C316" s="96"/>
      <c r="D316" s="89"/>
      <c r="E316" s="89"/>
      <c r="F316" s="94"/>
      <c r="G316" s="86"/>
    </row>
    <row r="317" spans="1:7" ht="26.25" customHeight="1">
      <c r="A317" s="96"/>
      <c r="B317" s="96"/>
      <c r="C317" s="96"/>
      <c r="D317" s="89"/>
      <c r="E317" s="89"/>
      <c r="F317" s="94"/>
      <c r="G317" s="86"/>
    </row>
    <row r="318" spans="1:7" ht="26.25" customHeight="1">
      <c r="A318" s="117"/>
      <c r="B318" s="117"/>
      <c r="C318" s="117"/>
      <c r="D318" s="86"/>
      <c r="E318" s="86"/>
      <c r="F318" s="118"/>
      <c r="G318" s="86"/>
    </row>
    <row r="319" spans="1:7" ht="26.25" customHeight="1">
      <c r="A319" s="149"/>
      <c r="B319" s="150"/>
      <c r="C319" s="150"/>
      <c r="D319" s="151"/>
      <c r="E319" s="151"/>
      <c r="F319" s="94"/>
      <c r="G319" s="151"/>
    </row>
    <row r="320" spans="1:7" ht="26.25" customHeight="1">
      <c r="A320" s="96"/>
      <c r="B320" s="96"/>
      <c r="C320" s="96"/>
      <c r="D320" s="89"/>
      <c r="E320" s="89"/>
      <c r="F320" s="94"/>
      <c r="G320" s="86"/>
    </row>
    <row r="321" spans="1:7" ht="26.25" customHeight="1">
      <c r="A321" s="96"/>
      <c r="B321" s="96"/>
      <c r="C321" s="96"/>
      <c r="D321" s="89"/>
      <c r="E321" s="89"/>
      <c r="F321" s="94"/>
      <c r="G321" s="86"/>
    </row>
    <row r="322" spans="1:7" ht="26.25" customHeight="1">
      <c r="A322" s="96"/>
      <c r="B322" s="96"/>
      <c r="C322" s="96"/>
      <c r="D322" s="89"/>
      <c r="E322" s="89"/>
      <c r="F322" s="94"/>
      <c r="G322" s="86"/>
    </row>
    <row r="323" spans="1:7" ht="26.25" customHeight="1">
      <c r="A323" s="96"/>
      <c r="B323" s="96"/>
      <c r="C323" s="96"/>
      <c r="D323" s="89"/>
      <c r="E323" s="89"/>
      <c r="F323" s="94"/>
      <c r="G323" s="86"/>
    </row>
    <row r="324" spans="1:7" ht="26.25" customHeight="1">
      <c r="A324" s="96"/>
      <c r="B324" s="96"/>
      <c r="C324" s="96"/>
      <c r="D324" s="89"/>
      <c r="E324" s="89"/>
      <c r="F324" s="94"/>
      <c r="G324" s="86"/>
    </row>
    <row r="325" spans="1:7" ht="26.25" customHeight="1">
      <c r="A325" s="96"/>
      <c r="B325" s="96"/>
      <c r="C325" s="96"/>
      <c r="D325" s="89"/>
      <c r="E325" s="89"/>
      <c r="F325" s="94"/>
      <c r="G325" s="86"/>
    </row>
    <row r="326" spans="1:7" ht="26.25" customHeight="1">
      <c r="A326" s="96"/>
      <c r="B326" s="96"/>
      <c r="C326" s="96"/>
      <c r="D326" s="89"/>
      <c r="E326" s="89"/>
      <c r="F326" s="94"/>
      <c r="G326" s="86"/>
    </row>
    <row r="327" spans="1:7" ht="26.25" customHeight="1">
      <c r="A327" s="96"/>
      <c r="B327" s="96"/>
      <c r="C327" s="96"/>
      <c r="D327" s="89"/>
      <c r="E327" s="89"/>
      <c r="F327" s="94"/>
      <c r="G327" s="86"/>
    </row>
    <row r="328" spans="1:7" ht="26.25" customHeight="1">
      <c r="A328" s="96"/>
      <c r="B328" s="96"/>
      <c r="C328" s="96"/>
      <c r="D328" s="89"/>
      <c r="E328" s="89"/>
      <c r="F328" s="94"/>
      <c r="G328" s="86"/>
    </row>
    <row r="329" spans="1:7" ht="26.25" customHeight="1">
      <c r="A329" s="117"/>
      <c r="B329" s="96"/>
      <c r="C329" s="96"/>
      <c r="D329" s="89"/>
      <c r="E329" s="86"/>
      <c r="F329" s="118"/>
      <c r="G329" s="86"/>
    </row>
    <row r="330" spans="1:7" ht="26.25" customHeight="1">
      <c r="A330" s="152"/>
      <c r="B330" s="96"/>
      <c r="C330" s="96"/>
      <c r="D330" s="89"/>
      <c r="E330" s="89"/>
      <c r="F330" s="118"/>
      <c r="G330" s="86"/>
    </row>
    <row r="331" spans="1:7" ht="26.25" customHeight="1">
      <c r="A331" s="96"/>
      <c r="B331" s="96"/>
      <c r="C331" s="96"/>
      <c r="D331" s="89"/>
      <c r="E331" s="89"/>
      <c r="F331" s="94"/>
      <c r="G331" s="86"/>
    </row>
    <row r="332" spans="1:7" ht="26.25" customHeight="1">
      <c r="A332" s="117"/>
      <c r="B332" s="96"/>
      <c r="C332" s="96"/>
      <c r="D332" s="89"/>
      <c r="E332" s="86"/>
      <c r="F332" s="118"/>
      <c r="G332" s="86"/>
    </row>
    <row r="333" spans="1:7" ht="26.25" customHeight="1">
      <c r="A333" s="149"/>
      <c r="B333" s="116"/>
      <c r="C333" s="96"/>
      <c r="D333" s="89"/>
      <c r="E333" s="89"/>
      <c r="F333" s="94"/>
      <c r="G333" s="86"/>
    </row>
    <row r="334" spans="1:7" ht="26.25" customHeight="1">
      <c r="A334" s="96"/>
      <c r="B334" s="96"/>
      <c r="C334" s="96"/>
      <c r="D334" s="89"/>
      <c r="E334" s="89"/>
      <c r="F334" s="94"/>
      <c r="G334" s="86"/>
    </row>
    <row r="335" spans="1:7" ht="26.25" customHeight="1">
      <c r="A335" s="96"/>
      <c r="B335" s="96"/>
      <c r="C335" s="96"/>
      <c r="D335" s="89"/>
      <c r="E335" s="89"/>
      <c r="F335" s="94"/>
      <c r="G335" s="86"/>
    </row>
    <row r="336" spans="1:7" ht="26.25" customHeight="1">
      <c r="A336" s="96"/>
      <c r="B336" s="96"/>
      <c r="C336" s="96"/>
      <c r="D336" s="89"/>
      <c r="E336" s="89"/>
      <c r="F336" s="94"/>
      <c r="G336" s="86"/>
    </row>
    <row r="337" spans="1:7" ht="26.25" customHeight="1">
      <c r="A337" s="96"/>
      <c r="B337" s="96"/>
      <c r="C337" s="96"/>
      <c r="D337" s="89"/>
      <c r="E337" s="89"/>
      <c r="F337" s="94"/>
      <c r="G337" s="86"/>
    </row>
    <row r="338" spans="1:7" ht="26.25" customHeight="1">
      <c r="A338" s="96"/>
      <c r="B338" s="96"/>
      <c r="C338" s="96"/>
      <c r="D338" s="89"/>
      <c r="E338" s="89"/>
      <c r="F338" s="94"/>
      <c r="G338" s="86"/>
    </row>
    <row r="339" spans="1:7" ht="26.25" customHeight="1">
      <c r="A339" s="96"/>
      <c r="B339" s="96"/>
      <c r="C339" s="96"/>
      <c r="D339" s="89"/>
      <c r="E339" s="89"/>
      <c r="F339" s="94"/>
      <c r="G339" s="86"/>
    </row>
    <row r="340" spans="1:7" ht="26.25" customHeight="1">
      <c r="A340" s="96"/>
      <c r="B340" s="96"/>
      <c r="C340" s="96"/>
      <c r="D340" s="89"/>
      <c r="E340" s="89"/>
      <c r="F340" s="94"/>
      <c r="G340" s="86"/>
    </row>
    <row r="341" spans="1:7" ht="26.25" customHeight="1">
      <c r="A341" s="96"/>
      <c r="B341" s="96"/>
      <c r="C341" s="96"/>
      <c r="D341" s="89"/>
      <c r="E341" s="89"/>
      <c r="F341" s="94"/>
      <c r="G341" s="86"/>
    </row>
    <row r="342" spans="1:7" ht="26.25" customHeight="1">
      <c r="A342" s="96"/>
      <c r="B342" s="96"/>
      <c r="C342" s="96"/>
      <c r="D342" s="89"/>
      <c r="E342" s="89"/>
      <c r="F342" s="94"/>
      <c r="G342" s="86"/>
    </row>
    <row r="343" spans="1:7" ht="26.25" customHeight="1">
      <c r="A343" s="96"/>
      <c r="B343" s="96"/>
      <c r="C343" s="96"/>
      <c r="D343" s="89"/>
      <c r="E343" s="89"/>
      <c r="F343" s="94"/>
      <c r="G343" s="86"/>
    </row>
    <row r="344" spans="1:7" ht="26.25" customHeight="1">
      <c r="A344" s="96"/>
      <c r="B344" s="96"/>
      <c r="C344" s="96"/>
      <c r="D344" s="89"/>
      <c r="E344" s="89"/>
      <c r="F344" s="94"/>
      <c r="G344" s="86"/>
    </row>
    <row r="345" spans="1:7" ht="26.25" customHeight="1">
      <c r="A345" s="96"/>
      <c r="B345" s="96"/>
      <c r="C345" s="96"/>
      <c r="D345" s="89"/>
      <c r="E345" s="89"/>
      <c r="F345" s="94"/>
      <c r="G345" s="86"/>
    </row>
    <row r="346" spans="1:7" ht="26.25" customHeight="1">
      <c r="A346" s="96"/>
      <c r="B346" s="96"/>
      <c r="C346" s="96"/>
      <c r="D346" s="89"/>
      <c r="E346" s="89"/>
      <c r="F346" s="94"/>
      <c r="G346" s="86"/>
    </row>
    <row r="347" spans="1:7" ht="26.25" customHeight="1">
      <c r="A347" s="96"/>
      <c r="B347" s="96"/>
      <c r="C347" s="96"/>
      <c r="D347" s="89"/>
      <c r="E347" s="89"/>
      <c r="F347" s="94"/>
      <c r="G347" s="86"/>
    </row>
    <row r="348" spans="1:7" ht="26.25" customHeight="1">
      <c r="A348" s="96"/>
      <c r="B348" s="96"/>
      <c r="C348" s="96"/>
      <c r="D348" s="89"/>
      <c r="E348" s="89"/>
      <c r="F348" s="94"/>
      <c r="G348" s="86"/>
    </row>
    <row r="349" spans="1:7" ht="26.25" customHeight="1">
      <c r="A349" s="96"/>
      <c r="B349" s="96"/>
      <c r="C349" s="96"/>
      <c r="D349" s="89"/>
      <c r="E349" s="89"/>
      <c r="F349" s="94"/>
      <c r="G349" s="86"/>
    </row>
    <row r="350" spans="1:7" ht="26.25" customHeight="1">
      <c r="A350" s="96"/>
      <c r="B350" s="96"/>
      <c r="C350" s="96"/>
      <c r="D350" s="89"/>
      <c r="E350" s="89"/>
      <c r="F350" s="94"/>
      <c r="G350" s="86"/>
    </row>
    <row r="351" spans="1:7" ht="26.25" customHeight="1">
      <c r="A351" s="96"/>
      <c r="B351" s="96"/>
      <c r="C351" s="96"/>
      <c r="D351" s="89"/>
      <c r="E351" s="89"/>
      <c r="F351" s="94"/>
      <c r="G351" s="86"/>
    </row>
    <row r="352" spans="1:7" ht="26.25" customHeight="1">
      <c r="A352" s="96"/>
      <c r="B352" s="96"/>
      <c r="C352" s="96"/>
      <c r="D352" s="89"/>
      <c r="E352" s="89"/>
      <c r="F352" s="94"/>
      <c r="G352" s="86"/>
    </row>
    <row r="353" spans="1:7" ht="26.25" customHeight="1">
      <c r="A353" s="96"/>
      <c r="B353" s="96"/>
      <c r="C353" s="96"/>
      <c r="D353" s="89"/>
      <c r="E353" s="89"/>
      <c r="F353" s="94"/>
      <c r="G353" s="86"/>
    </row>
    <row r="354" spans="1:7" ht="26.25" customHeight="1">
      <c r="A354" s="117"/>
      <c r="B354" s="458"/>
      <c r="C354" s="458"/>
      <c r="D354" s="458"/>
      <c r="E354" s="86"/>
      <c r="F354" s="118"/>
      <c r="G354" s="86"/>
    </row>
    <row r="355" spans="1:7" ht="11.25" customHeight="1">
      <c r="A355" s="117"/>
      <c r="B355" s="117"/>
      <c r="C355" s="117"/>
      <c r="D355" s="86"/>
      <c r="E355" s="86"/>
      <c r="F355" s="118"/>
      <c r="G355" s="86"/>
    </row>
    <row r="356" spans="1:7" ht="26.25" customHeight="1">
      <c r="A356" s="117"/>
      <c r="B356" s="456"/>
      <c r="C356" s="456"/>
      <c r="D356" s="456"/>
      <c r="E356" s="86"/>
      <c r="F356" s="118"/>
      <c r="G356" s="86"/>
    </row>
    <row r="357" spans="1:7" ht="26.25" customHeight="1">
      <c r="A357" s="117"/>
      <c r="B357" s="456"/>
      <c r="C357" s="456"/>
      <c r="D357" s="456"/>
      <c r="E357" s="86"/>
      <c r="F357" s="118"/>
      <c r="G357" s="86"/>
    </row>
    <row r="358" spans="1:7" ht="26.25" customHeight="1">
      <c r="A358" s="117"/>
      <c r="B358" s="86"/>
      <c r="C358" s="86"/>
      <c r="D358" s="86"/>
      <c r="E358" s="86"/>
      <c r="F358" s="118"/>
      <c r="G358" s="86"/>
    </row>
  </sheetData>
  <sheetProtection password="CC0B" sheet="1"/>
  <mergeCells count="6">
    <mergeCell ref="A1:G1"/>
    <mergeCell ref="B354:D354"/>
    <mergeCell ref="B356:D356"/>
    <mergeCell ref="B357:D357"/>
    <mergeCell ref="B286:D286"/>
    <mergeCell ref="B287:D287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4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19" sqref="C19"/>
    </sheetView>
  </sheetViews>
  <sheetFormatPr defaultColWidth="46.57421875" defaultRowHeight="12.75"/>
  <cols>
    <col min="1" max="1" width="60.7109375" style="62" customWidth="1"/>
    <col min="2" max="3" width="50.00390625" style="62" bestFit="1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2355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416" t="s">
        <v>2356</v>
      </c>
      <c r="B3" s="414"/>
      <c r="C3" s="414"/>
      <c r="D3" s="358"/>
      <c r="E3" s="358"/>
      <c r="F3" s="415"/>
      <c r="G3" s="359"/>
    </row>
    <row r="4" spans="1:7" s="4" customFormat="1" ht="26.25" customHeight="1">
      <c r="A4" s="311" t="s">
        <v>2357</v>
      </c>
      <c r="B4" s="51" t="s">
        <v>2358</v>
      </c>
      <c r="C4" s="51" t="s">
        <v>2359</v>
      </c>
      <c r="D4" s="40"/>
      <c r="E4" s="40"/>
      <c r="F4" s="53">
        <v>0.31</v>
      </c>
      <c r="G4" s="257"/>
    </row>
    <row r="5" spans="1:7" s="4" customFormat="1" ht="26.25" customHeight="1">
      <c r="A5" s="311" t="s">
        <v>2360</v>
      </c>
      <c r="B5" s="51" t="s">
        <v>2357</v>
      </c>
      <c r="C5" s="51" t="s">
        <v>361</v>
      </c>
      <c r="D5" s="40"/>
      <c r="E5" s="40"/>
      <c r="F5" s="53">
        <v>0.24</v>
      </c>
      <c r="G5" s="257"/>
    </row>
    <row r="6" spans="1:7" s="4" customFormat="1" ht="26.25" customHeight="1">
      <c r="A6" s="311" t="s">
        <v>457</v>
      </c>
      <c r="B6" s="51" t="s">
        <v>2360</v>
      </c>
      <c r="C6" s="51" t="s">
        <v>361</v>
      </c>
      <c r="D6" s="40"/>
      <c r="E6" s="40"/>
      <c r="F6" s="53">
        <v>0.05</v>
      </c>
      <c r="G6" s="257"/>
    </row>
    <row r="7" spans="1:7" s="4" customFormat="1" ht="26.25" customHeight="1">
      <c r="A7" s="311" t="s">
        <v>2361</v>
      </c>
      <c r="B7" s="51" t="s">
        <v>2357</v>
      </c>
      <c r="C7" s="51" t="s">
        <v>361</v>
      </c>
      <c r="D7" s="40"/>
      <c r="E7" s="40"/>
      <c r="F7" s="53">
        <v>0.05</v>
      </c>
      <c r="G7" s="257"/>
    </row>
    <row r="8" spans="1:7" s="4" customFormat="1" ht="26.25" customHeight="1">
      <c r="A8" s="311" t="s">
        <v>2358</v>
      </c>
      <c r="B8" s="51" t="s">
        <v>1175</v>
      </c>
      <c r="C8" s="51" t="s">
        <v>2362</v>
      </c>
      <c r="D8" s="40"/>
      <c r="E8" s="40"/>
      <c r="F8" s="53">
        <v>0.73</v>
      </c>
      <c r="G8" s="257"/>
    </row>
    <row r="9" spans="1:7" s="4" customFormat="1" ht="26.25" customHeight="1">
      <c r="A9" s="311" t="s">
        <v>2363</v>
      </c>
      <c r="B9" s="51" t="s">
        <v>2358</v>
      </c>
      <c r="C9" s="51" t="s">
        <v>361</v>
      </c>
      <c r="D9" s="40"/>
      <c r="E9" s="40"/>
      <c r="F9" s="53">
        <v>0.01</v>
      </c>
      <c r="G9" s="257"/>
    </row>
    <row r="10" spans="1:7" s="4" customFormat="1" ht="26.25" customHeight="1">
      <c r="A10" s="311" t="s">
        <v>1308</v>
      </c>
      <c r="B10" s="51" t="s">
        <v>2358</v>
      </c>
      <c r="C10" s="51" t="s">
        <v>2364</v>
      </c>
      <c r="D10" s="40"/>
      <c r="E10" s="40"/>
      <c r="F10" s="53">
        <v>0.66</v>
      </c>
      <c r="G10" s="257"/>
    </row>
    <row r="11" spans="1:7" s="4" customFormat="1" ht="26.25" customHeight="1">
      <c r="A11" s="311" t="s">
        <v>2365</v>
      </c>
      <c r="B11" s="51" t="s">
        <v>1308</v>
      </c>
      <c r="C11" s="51" t="s">
        <v>361</v>
      </c>
      <c r="D11" s="40"/>
      <c r="E11" s="40"/>
      <c r="F11" s="53">
        <v>0.1</v>
      </c>
      <c r="G11" s="257"/>
    </row>
    <row r="12" spans="1:7" s="4" customFormat="1" ht="26.25" customHeight="1">
      <c r="A12" s="311" t="s">
        <v>2366</v>
      </c>
      <c r="B12" s="51" t="s">
        <v>1308</v>
      </c>
      <c r="C12" s="51" t="s">
        <v>361</v>
      </c>
      <c r="D12" s="40"/>
      <c r="E12" s="40"/>
      <c r="F12" s="53">
        <v>0.08</v>
      </c>
      <c r="G12" s="257"/>
    </row>
    <row r="13" spans="1:7" s="4" customFormat="1" ht="26.25" customHeight="1">
      <c r="A13" s="311" t="s">
        <v>1308</v>
      </c>
      <c r="B13" s="51" t="s">
        <v>2364</v>
      </c>
      <c r="C13" s="51" t="s">
        <v>361</v>
      </c>
      <c r="D13" s="40"/>
      <c r="E13" s="40"/>
      <c r="F13" s="53">
        <v>0.05</v>
      </c>
      <c r="G13" s="257"/>
    </row>
    <row r="14" spans="1:7" s="4" customFormat="1" ht="26.25" customHeight="1">
      <c r="A14" s="311" t="s">
        <v>2364</v>
      </c>
      <c r="B14" s="51" t="s">
        <v>1308</v>
      </c>
      <c r="C14" s="51" t="s">
        <v>2367</v>
      </c>
      <c r="D14" s="40"/>
      <c r="E14" s="40"/>
      <c r="F14" s="53">
        <v>0.3</v>
      </c>
      <c r="G14" s="257"/>
    </row>
    <row r="15" spans="1:7" s="3" customFormat="1" ht="26.25" customHeight="1">
      <c r="A15" s="311" t="s">
        <v>2368</v>
      </c>
      <c r="B15" s="51" t="s">
        <v>1308</v>
      </c>
      <c r="C15" s="51" t="s">
        <v>361</v>
      </c>
      <c r="D15" s="40"/>
      <c r="E15" s="40"/>
      <c r="F15" s="53">
        <v>0.01</v>
      </c>
      <c r="G15" s="257"/>
    </row>
    <row r="16" spans="1:7" s="4" customFormat="1" ht="26.25" customHeight="1">
      <c r="A16" s="311" t="s">
        <v>2369</v>
      </c>
      <c r="B16" s="51" t="s">
        <v>1308</v>
      </c>
      <c r="C16" s="51" t="s">
        <v>361</v>
      </c>
      <c r="D16" s="40"/>
      <c r="E16" s="40"/>
      <c r="F16" s="53">
        <v>0.15</v>
      </c>
      <c r="G16" s="257"/>
    </row>
    <row r="17" spans="1:7" s="4" customFormat="1" ht="26.25" customHeight="1">
      <c r="A17" s="311" t="s">
        <v>2367</v>
      </c>
      <c r="B17" s="51" t="s">
        <v>2358</v>
      </c>
      <c r="C17" s="51" t="s">
        <v>2364</v>
      </c>
      <c r="D17" s="40"/>
      <c r="E17" s="40"/>
      <c r="F17" s="53">
        <v>0.82</v>
      </c>
      <c r="G17" s="257"/>
    </row>
    <row r="18" spans="1:7" s="4" customFormat="1" ht="26.25" customHeight="1">
      <c r="A18" s="311" t="s">
        <v>2367</v>
      </c>
      <c r="B18" s="51" t="s">
        <v>2364</v>
      </c>
      <c r="C18" s="51" t="s">
        <v>361</v>
      </c>
      <c r="D18" s="40"/>
      <c r="E18" s="40"/>
      <c r="F18" s="53">
        <v>0.18</v>
      </c>
      <c r="G18" s="257"/>
    </row>
    <row r="19" spans="1:7" s="4" customFormat="1" ht="26.25" customHeight="1">
      <c r="A19" s="311" t="s">
        <v>2360</v>
      </c>
      <c r="B19" s="51" t="s">
        <v>2358</v>
      </c>
      <c r="C19" s="51" t="s">
        <v>2357</v>
      </c>
      <c r="D19" s="40"/>
      <c r="E19" s="40"/>
      <c r="F19" s="53">
        <v>0.15</v>
      </c>
      <c r="G19" s="257"/>
    </row>
    <row r="20" spans="1:7" s="4" customFormat="1" ht="26.25" customHeight="1">
      <c r="A20" s="311" t="s">
        <v>2357</v>
      </c>
      <c r="B20" s="51" t="s">
        <v>2359</v>
      </c>
      <c r="C20" s="51" t="s">
        <v>361</v>
      </c>
      <c r="D20" s="40"/>
      <c r="E20" s="40"/>
      <c r="F20" s="53">
        <v>0.16</v>
      </c>
      <c r="G20" s="257"/>
    </row>
    <row r="21" spans="1:7" s="4" customFormat="1" ht="26.25" customHeight="1">
      <c r="A21" s="308" t="s">
        <v>1174</v>
      </c>
      <c r="B21" s="51"/>
      <c r="C21" s="51"/>
      <c r="D21" s="40"/>
      <c r="E21" s="25">
        <f>SUM(0)</f>
        <v>0</v>
      </c>
      <c r="F21" s="60">
        <f>SUM(F4:F20)</f>
        <v>4.05</v>
      </c>
      <c r="G21" s="260">
        <f>SUM(E21,F21)</f>
        <v>4.05</v>
      </c>
    </row>
    <row r="22" spans="1:7" s="3" customFormat="1" ht="26.25" customHeight="1">
      <c r="A22" s="387" t="s">
        <v>2370</v>
      </c>
      <c r="B22" s="51"/>
      <c r="C22" s="51"/>
      <c r="D22" s="40"/>
      <c r="E22" s="40"/>
      <c r="F22" s="53"/>
      <c r="G22" s="257"/>
    </row>
    <row r="23" spans="1:7" s="5" customFormat="1" ht="26.25" customHeight="1">
      <c r="A23" s="311" t="s">
        <v>2371</v>
      </c>
      <c r="B23" s="51" t="s">
        <v>2362</v>
      </c>
      <c r="C23" s="51" t="s">
        <v>459</v>
      </c>
      <c r="D23" s="40"/>
      <c r="E23" s="40">
        <v>0.2</v>
      </c>
      <c r="F23" s="53">
        <v>0.63</v>
      </c>
      <c r="G23" s="257"/>
    </row>
    <row r="24" spans="1:7" s="4" customFormat="1" ht="26.25" customHeight="1">
      <c r="A24" s="311" t="s">
        <v>2372</v>
      </c>
      <c r="B24" s="51" t="s">
        <v>2373</v>
      </c>
      <c r="C24" s="51" t="s">
        <v>2374</v>
      </c>
      <c r="D24" s="40" t="s">
        <v>1764</v>
      </c>
      <c r="E24" s="40"/>
      <c r="F24" s="53">
        <v>0.39</v>
      </c>
      <c r="G24" s="257"/>
    </row>
    <row r="25" spans="1:7" s="109" customFormat="1" ht="26.25" customHeight="1">
      <c r="A25" s="311" t="s">
        <v>2374</v>
      </c>
      <c r="B25" s="51" t="s">
        <v>2372</v>
      </c>
      <c r="C25" s="51" t="s">
        <v>2375</v>
      </c>
      <c r="D25" s="40" t="s">
        <v>1764</v>
      </c>
      <c r="E25" s="40"/>
      <c r="F25" s="53">
        <v>0.37</v>
      </c>
      <c r="G25" s="257"/>
    </row>
    <row r="26" spans="1:7" s="4" customFormat="1" ht="26.25" customHeight="1">
      <c r="A26" s="311" t="s">
        <v>2376</v>
      </c>
      <c r="B26" s="51" t="s">
        <v>2374</v>
      </c>
      <c r="C26" s="51" t="s">
        <v>523</v>
      </c>
      <c r="D26" s="40" t="s">
        <v>1764</v>
      </c>
      <c r="E26" s="40"/>
      <c r="F26" s="53">
        <v>0.31</v>
      </c>
      <c r="G26" s="257"/>
    </row>
    <row r="27" spans="1:7" s="4" customFormat="1" ht="26.25" customHeight="1">
      <c r="A27" s="311" t="s">
        <v>2377</v>
      </c>
      <c r="B27" s="51" t="s">
        <v>2372</v>
      </c>
      <c r="C27" s="51" t="s">
        <v>523</v>
      </c>
      <c r="D27" s="40" t="s">
        <v>1764</v>
      </c>
      <c r="E27" s="40"/>
      <c r="F27" s="53">
        <v>0.26</v>
      </c>
      <c r="G27" s="257"/>
    </row>
    <row r="28" spans="1:7" s="4" customFormat="1" ht="26.25" customHeight="1">
      <c r="A28" s="311" t="s">
        <v>523</v>
      </c>
      <c r="B28" s="51" t="s">
        <v>2375</v>
      </c>
      <c r="C28" s="51" t="s">
        <v>530</v>
      </c>
      <c r="D28" s="40" t="s">
        <v>1764</v>
      </c>
      <c r="E28" s="40"/>
      <c r="F28" s="53">
        <v>0.61</v>
      </c>
      <c r="G28" s="257"/>
    </row>
    <row r="29" spans="1:7" s="3" customFormat="1" ht="26.25" customHeight="1">
      <c r="A29" s="311" t="s">
        <v>2378</v>
      </c>
      <c r="B29" s="51" t="s">
        <v>523</v>
      </c>
      <c r="C29" s="51" t="s">
        <v>2375</v>
      </c>
      <c r="D29" s="40" t="s">
        <v>1764</v>
      </c>
      <c r="E29" s="40"/>
      <c r="F29" s="53">
        <v>0.32</v>
      </c>
      <c r="G29" s="257"/>
    </row>
    <row r="30" spans="1:7" s="103" customFormat="1" ht="26.25" customHeight="1">
      <c r="A30" s="311" t="s">
        <v>530</v>
      </c>
      <c r="B30" s="51" t="s">
        <v>523</v>
      </c>
      <c r="C30" s="51" t="s">
        <v>2375</v>
      </c>
      <c r="D30" s="40" t="s">
        <v>1764</v>
      </c>
      <c r="E30" s="40"/>
      <c r="F30" s="53">
        <v>0.59</v>
      </c>
      <c r="G30" s="257"/>
    </row>
    <row r="31" spans="1:7" s="43" customFormat="1" ht="26.25" customHeight="1">
      <c r="A31" s="311" t="s">
        <v>2377</v>
      </c>
      <c r="B31" s="51" t="s">
        <v>530</v>
      </c>
      <c r="C31" s="51" t="s">
        <v>2379</v>
      </c>
      <c r="D31" s="40" t="s">
        <v>1742</v>
      </c>
      <c r="E31" s="40">
        <v>0.08</v>
      </c>
      <c r="F31" s="53">
        <v>0.18</v>
      </c>
      <c r="G31" s="257"/>
    </row>
    <row r="32" spans="1:7" s="43" customFormat="1" ht="26.25" customHeight="1">
      <c r="A32" s="311" t="s">
        <v>2380</v>
      </c>
      <c r="B32" s="51" t="s">
        <v>2377</v>
      </c>
      <c r="C32" s="51" t="s">
        <v>1173</v>
      </c>
      <c r="D32" s="40" t="s">
        <v>1764</v>
      </c>
      <c r="E32" s="40"/>
      <c r="F32" s="53">
        <v>0.08</v>
      </c>
      <c r="G32" s="257"/>
    </row>
    <row r="33" spans="1:7" s="91" customFormat="1" ht="26.25" customHeight="1">
      <c r="A33" s="311" t="s">
        <v>2381</v>
      </c>
      <c r="B33" s="51" t="s">
        <v>2375</v>
      </c>
      <c r="C33" s="51" t="s">
        <v>1175</v>
      </c>
      <c r="D33" s="40" t="s">
        <v>1764</v>
      </c>
      <c r="E33" s="40"/>
      <c r="F33" s="53">
        <v>1.08</v>
      </c>
      <c r="G33" s="257"/>
    </row>
    <row r="34" spans="1:7" s="91" customFormat="1" ht="26.25" customHeight="1">
      <c r="A34" s="311" t="s">
        <v>1240</v>
      </c>
      <c r="B34" s="51" t="s">
        <v>2381</v>
      </c>
      <c r="C34" s="51" t="s">
        <v>1175</v>
      </c>
      <c r="D34" s="40" t="s">
        <v>1764</v>
      </c>
      <c r="E34" s="40"/>
      <c r="F34" s="53">
        <v>0.02</v>
      </c>
      <c r="G34" s="257"/>
    </row>
    <row r="35" spans="1:7" s="43" customFormat="1" ht="26.25" customHeight="1">
      <c r="A35" s="311" t="s">
        <v>2378</v>
      </c>
      <c r="B35" s="51" t="s">
        <v>2375</v>
      </c>
      <c r="C35" s="51" t="s">
        <v>1173</v>
      </c>
      <c r="D35" s="40" t="s">
        <v>1742</v>
      </c>
      <c r="E35" s="40"/>
      <c r="F35" s="53">
        <v>0.2</v>
      </c>
      <c r="G35" s="257"/>
    </row>
    <row r="36" spans="1:7" s="91" customFormat="1" ht="26.25" customHeight="1">
      <c r="A36" s="311" t="s">
        <v>2382</v>
      </c>
      <c r="B36" s="51" t="s">
        <v>2359</v>
      </c>
      <c r="C36" s="51" t="s">
        <v>1173</v>
      </c>
      <c r="D36" s="40" t="s">
        <v>1742</v>
      </c>
      <c r="E36" s="40"/>
      <c r="F36" s="53">
        <v>0.61</v>
      </c>
      <c r="G36" s="257"/>
    </row>
    <row r="37" spans="1:7" s="43" customFormat="1" ht="26.25" customHeight="1">
      <c r="A37" s="311" t="s">
        <v>2383</v>
      </c>
      <c r="B37" s="51" t="s">
        <v>2382</v>
      </c>
      <c r="C37" s="51" t="s">
        <v>1173</v>
      </c>
      <c r="D37" s="40"/>
      <c r="E37" s="40"/>
      <c r="F37" s="53">
        <v>0.14</v>
      </c>
      <c r="G37" s="257"/>
    </row>
    <row r="38" spans="1:7" s="43" customFormat="1" ht="26.25" customHeight="1">
      <c r="A38" s="311" t="s">
        <v>2384</v>
      </c>
      <c r="B38" s="51" t="s">
        <v>2382</v>
      </c>
      <c r="C38" s="51" t="s">
        <v>1173</v>
      </c>
      <c r="D38" s="40" t="s">
        <v>1742</v>
      </c>
      <c r="E38" s="40"/>
      <c r="F38" s="53">
        <v>0.03</v>
      </c>
      <c r="G38" s="257"/>
    </row>
    <row r="39" spans="1:7" s="43" customFormat="1" ht="26.25" customHeight="1">
      <c r="A39" s="311" t="s">
        <v>523</v>
      </c>
      <c r="B39" s="51" t="s">
        <v>2375</v>
      </c>
      <c r="C39" s="51" t="s">
        <v>2382</v>
      </c>
      <c r="D39" s="40" t="s">
        <v>1764</v>
      </c>
      <c r="E39" s="40"/>
      <c r="F39" s="53">
        <v>0.08</v>
      </c>
      <c r="G39" s="257"/>
    </row>
    <row r="40" spans="1:7" s="43" customFormat="1" ht="26.25" customHeight="1">
      <c r="A40" s="308" t="s">
        <v>1174</v>
      </c>
      <c r="B40" s="128"/>
      <c r="C40" s="128"/>
      <c r="D40" s="30"/>
      <c r="E40" s="25">
        <f>SUM(E23,E31)</f>
        <v>0.28</v>
      </c>
      <c r="F40" s="60">
        <f>SUM(F23:F39)</f>
        <v>5.9</v>
      </c>
      <c r="G40" s="260">
        <f>SUM(E40,F40)</f>
        <v>6.180000000000001</v>
      </c>
    </row>
    <row r="41" spans="1:7" s="43" customFormat="1" ht="26.25" customHeight="1">
      <c r="A41" s="387" t="s">
        <v>2385</v>
      </c>
      <c r="B41" s="51"/>
      <c r="C41" s="51"/>
      <c r="D41" s="40"/>
      <c r="E41" s="40"/>
      <c r="F41" s="53"/>
      <c r="G41" s="257"/>
    </row>
    <row r="42" spans="1:7" s="43" customFormat="1" ht="26.25" customHeight="1">
      <c r="A42" s="311" t="s">
        <v>2386</v>
      </c>
      <c r="B42" s="51" t="s">
        <v>459</v>
      </c>
      <c r="C42" s="51" t="s">
        <v>2388</v>
      </c>
      <c r="D42" s="40" t="s">
        <v>1742</v>
      </c>
      <c r="E42" s="40"/>
      <c r="F42" s="53">
        <v>0.28</v>
      </c>
      <c r="G42" s="257"/>
    </row>
    <row r="43" spans="1:7" s="43" customFormat="1" ht="26.25" customHeight="1">
      <c r="A43" s="311" t="s">
        <v>2389</v>
      </c>
      <c r="B43" s="51" t="s">
        <v>2386</v>
      </c>
      <c r="C43" s="51" t="s">
        <v>349</v>
      </c>
      <c r="D43" s="40" t="s">
        <v>1742</v>
      </c>
      <c r="E43" s="40"/>
      <c r="F43" s="53">
        <v>0.38</v>
      </c>
      <c r="G43" s="257"/>
    </row>
    <row r="44" spans="1:7" s="43" customFormat="1" ht="26.25" customHeight="1">
      <c r="A44" s="311" t="s">
        <v>459</v>
      </c>
      <c r="B44" s="51" t="s">
        <v>2390</v>
      </c>
      <c r="C44" s="51" t="s">
        <v>2391</v>
      </c>
      <c r="D44" s="40" t="s">
        <v>1742</v>
      </c>
      <c r="E44" s="40"/>
      <c r="F44" s="53">
        <v>0.35</v>
      </c>
      <c r="G44" s="257"/>
    </row>
    <row r="45" spans="1:7" s="43" customFormat="1" ht="26.25" customHeight="1">
      <c r="A45" s="311" t="s">
        <v>2388</v>
      </c>
      <c r="B45" s="51" t="s">
        <v>459</v>
      </c>
      <c r="C45" s="51" t="s">
        <v>1173</v>
      </c>
      <c r="D45" s="40" t="s">
        <v>1742</v>
      </c>
      <c r="E45" s="40"/>
      <c r="F45" s="53">
        <v>0.41</v>
      </c>
      <c r="G45" s="257"/>
    </row>
    <row r="46" spans="1:7" s="43" customFormat="1" ht="26.25" customHeight="1">
      <c r="A46" s="311" t="s">
        <v>2379</v>
      </c>
      <c r="B46" s="51" t="s">
        <v>459</v>
      </c>
      <c r="C46" s="51" t="s">
        <v>460</v>
      </c>
      <c r="D46" s="40" t="s">
        <v>1742</v>
      </c>
      <c r="E46" s="40"/>
      <c r="F46" s="53">
        <v>1.2</v>
      </c>
      <c r="G46" s="257"/>
    </row>
    <row r="47" spans="1:7" s="43" customFormat="1" ht="26.25" customHeight="1">
      <c r="A47" s="311" t="s">
        <v>2392</v>
      </c>
      <c r="B47" s="51" t="s">
        <v>2379</v>
      </c>
      <c r="C47" s="51" t="s">
        <v>2379</v>
      </c>
      <c r="D47" s="40" t="s">
        <v>1742</v>
      </c>
      <c r="E47" s="40"/>
      <c r="F47" s="53">
        <v>0.26</v>
      </c>
      <c r="G47" s="257"/>
    </row>
    <row r="48" spans="1:7" s="43" customFormat="1" ht="26.25" customHeight="1">
      <c r="A48" s="311" t="s">
        <v>2393</v>
      </c>
      <c r="B48" s="51" t="s">
        <v>2649</v>
      </c>
      <c r="C48" s="51" t="s">
        <v>2394</v>
      </c>
      <c r="D48" s="40" t="s">
        <v>1764</v>
      </c>
      <c r="E48" s="40"/>
      <c r="F48" s="53">
        <v>0.32</v>
      </c>
      <c r="G48" s="257"/>
    </row>
    <row r="49" spans="1:7" s="43" customFormat="1" ht="26.25" customHeight="1">
      <c r="A49" s="311" t="s">
        <v>2394</v>
      </c>
      <c r="B49" s="51" t="s">
        <v>2393</v>
      </c>
      <c r="C49" s="51" t="s">
        <v>2379</v>
      </c>
      <c r="D49" s="40" t="s">
        <v>1764</v>
      </c>
      <c r="E49" s="40"/>
      <c r="F49" s="53">
        <v>0.46</v>
      </c>
      <c r="G49" s="257"/>
    </row>
    <row r="50" spans="1:7" s="43" customFormat="1" ht="26.25" customHeight="1">
      <c r="A50" s="311" t="s">
        <v>2396</v>
      </c>
      <c r="B50" s="51" t="s">
        <v>2379</v>
      </c>
      <c r="C50" s="51" t="s">
        <v>2389</v>
      </c>
      <c r="D50" s="40" t="s">
        <v>1742</v>
      </c>
      <c r="E50" s="40"/>
      <c r="F50" s="53">
        <v>0.65</v>
      </c>
      <c r="G50" s="257"/>
    </row>
    <row r="51" spans="1:7" s="44" customFormat="1" ht="26.25" customHeight="1">
      <c r="A51" s="311" t="s">
        <v>2397</v>
      </c>
      <c r="B51" s="51" t="s">
        <v>2396</v>
      </c>
      <c r="C51" s="51" t="s">
        <v>2389</v>
      </c>
      <c r="D51" s="40" t="s">
        <v>1742</v>
      </c>
      <c r="E51" s="40"/>
      <c r="F51" s="53">
        <v>0.09</v>
      </c>
      <c r="G51" s="257"/>
    </row>
    <row r="52" spans="1:7" s="44" customFormat="1" ht="26.25" customHeight="1">
      <c r="A52" s="311" t="s">
        <v>2389</v>
      </c>
      <c r="B52" s="51" t="s">
        <v>2396</v>
      </c>
      <c r="C52" s="51" t="s">
        <v>2379</v>
      </c>
      <c r="D52" s="40" t="s">
        <v>1742</v>
      </c>
      <c r="E52" s="40"/>
      <c r="F52" s="53">
        <v>0.75</v>
      </c>
      <c r="G52" s="257"/>
    </row>
    <row r="53" spans="1:7" s="43" customFormat="1" ht="26.25" customHeight="1">
      <c r="A53" s="311" t="s">
        <v>2398</v>
      </c>
      <c r="B53" s="51" t="s">
        <v>2359</v>
      </c>
      <c r="C53" s="51" t="s">
        <v>361</v>
      </c>
      <c r="D53" s="40"/>
      <c r="E53" s="40">
        <v>0.15</v>
      </c>
      <c r="F53" s="53">
        <v>0.17</v>
      </c>
      <c r="G53" s="257"/>
    </row>
    <row r="54" spans="1:7" s="43" customFormat="1" ht="26.25" customHeight="1">
      <c r="A54" s="308" t="s">
        <v>1174</v>
      </c>
      <c r="B54" s="51"/>
      <c r="C54" s="51"/>
      <c r="D54" s="40"/>
      <c r="E54" s="25">
        <f>SUM(E53)</f>
        <v>0.15</v>
      </c>
      <c r="F54" s="60">
        <f>SUM(F42:F53)</f>
        <v>5.319999999999999</v>
      </c>
      <c r="G54" s="260">
        <f>SUM(E54,F54)</f>
        <v>5.47</v>
      </c>
    </row>
    <row r="55" spans="1:7" s="43" customFormat="1" ht="26.25" customHeight="1">
      <c r="A55" s="387" t="s">
        <v>2399</v>
      </c>
      <c r="B55" s="133"/>
      <c r="C55" s="133"/>
      <c r="D55" s="85"/>
      <c r="E55" s="85"/>
      <c r="F55" s="53"/>
      <c r="G55" s="330"/>
    </row>
    <row r="56" spans="1:7" s="43" customFormat="1" ht="26.25" customHeight="1">
      <c r="A56" s="311" t="s">
        <v>2400</v>
      </c>
      <c r="B56" s="51" t="s">
        <v>2401</v>
      </c>
      <c r="C56" s="51" t="s">
        <v>2394</v>
      </c>
      <c r="D56" s="40"/>
      <c r="E56" s="40">
        <v>0.43</v>
      </c>
      <c r="F56" s="53">
        <v>0.8</v>
      </c>
      <c r="G56" s="257"/>
    </row>
    <row r="57" spans="1:7" s="43" customFormat="1" ht="26.25" customHeight="1">
      <c r="A57" s="311" t="s">
        <v>2402</v>
      </c>
      <c r="B57" s="51" t="s">
        <v>2400</v>
      </c>
      <c r="C57" s="51" t="s">
        <v>361</v>
      </c>
      <c r="D57" s="40"/>
      <c r="E57" s="40"/>
      <c r="F57" s="53">
        <v>0.42</v>
      </c>
      <c r="G57" s="257"/>
    </row>
    <row r="58" spans="1:7" s="43" customFormat="1" ht="26.25" customHeight="1">
      <c r="A58" s="311" t="s">
        <v>2396</v>
      </c>
      <c r="B58" s="51" t="s">
        <v>2402</v>
      </c>
      <c r="C58" s="51" t="s">
        <v>2400</v>
      </c>
      <c r="D58" s="40"/>
      <c r="E58" s="40"/>
      <c r="F58" s="53">
        <v>0.28</v>
      </c>
      <c r="G58" s="257"/>
    </row>
    <row r="59" spans="1:7" s="43" customFormat="1" ht="26.25" customHeight="1">
      <c r="A59" s="311" t="s">
        <v>2403</v>
      </c>
      <c r="B59" s="51" t="s">
        <v>2396</v>
      </c>
      <c r="C59" s="51" t="s">
        <v>349</v>
      </c>
      <c r="D59" s="40"/>
      <c r="E59" s="40"/>
      <c r="F59" s="53">
        <v>0.47</v>
      </c>
      <c r="G59" s="257"/>
    </row>
    <row r="60" spans="1:7" s="43" customFormat="1" ht="26.25" customHeight="1">
      <c r="A60" s="311" t="s">
        <v>2404</v>
      </c>
      <c r="B60" s="51" t="s">
        <v>2403</v>
      </c>
      <c r="C60" s="51" t="s">
        <v>361</v>
      </c>
      <c r="D60" s="40"/>
      <c r="E60" s="40"/>
      <c r="F60" s="53">
        <v>0.01</v>
      </c>
      <c r="G60" s="257"/>
    </row>
    <row r="61" spans="1:7" s="43" customFormat="1" ht="26.25" customHeight="1">
      <c r="A61" s="311" t="s">
        <v>2400</v>
      </c>
      <c r="B61" s="51" t="s">
        <v>2394</v>
      </c>
      <c r="C61" s="51" t="s">
        <v>530</v>
      </c>
      <c r="D61" s="40" t="s">
        <v>1742</v>
      </c>
      <c r="E61" s="40"/>
      <c r="F61" s="53">
        <v>0.5</v>
      </c>
      <c r="G61" s="257"/>
    </row>
    <row r="62" spans="1:7" s="43" customFormat="1" ht="26.25" customHeight="1">
      <c r="A62" s="311" t="s">
        <v>530</v>
      </c>
      <c r="B62" s="51" t="s">
        <v>2405</v>
      </c>
      <c r="C62" s="51" t="s">
        <v>2406</v>
      </c>
      <c r="D62" s="40" t="s">
        <v>1742</v>
      </c>
      <c r="E62" s="40"/>
      <c r="F62" s="53">
        <v>0.22</v>
      </c>
      <c r="G62" s="257"/>
    </row>
    <row r="63" spans="1:7" s="43" customFormat="1" ht="26.25" customHeight="1">
      <c r="A63" s="311" t="s">
        <v>2407</v>
      </c>
      <c r="B63" s="51" t="s">
        <v>2408</v>
      </c>
      <c r="C63" s="51" t="s">
        <v>2395</v>
      </c>
      <c r="D63" s="40" t="s">
        <v>1742</v>
      </c>
      <c r="E63" s="40"/>
      <c r="F63" s="53">
        <v>0.21</v>
      </c>
      <c r="G63" s="257"/>
    </row>
    <row r="64" spans="1:7" s="43" customFormat="1" ht="26.25" customHeight="1">
      <c r="A64" s="311" t="s">
        <v>2395</v>
      </c>
      <c r="B64" s="51" t="s">
        <v>2407</v>
      </c>
      <c r="C64" s="51" t="s">
        <v>2406</v>
      </c>
      <c r="D64" s="40" t="s">
        <v>1742</v>
      </c>
      <c r="E64" s="40"/>
      <c r="F64" s="53">
        <v>0.18</v>
      </c>
      <c r="G64" s="257"/>
    </row>
    <row r="65" spans="1:7" s="43" customFormat="1" ht="26.25" customHeight="1">
      <c r="A65" s="311" t="s">
        <v>2408</v>
      </c>
      <c r="B65" s="51" t="s">
        <v>2407</v>
      </c>
      <c r="C65" s="51" t="s">
        <v>2406</v>
      </c>
      <c r="D65" s="40" t="s">
        <v>1742</v>
      </c>
      <c r="E65" s="40"/>
      <c r="F65" s="53">
        <v>0.18</v>
      </c>
      <c r="G65" s="257"/>
    </row>
    <row r="66" spans="1:7" s="43" customFormat="1" ht="26.25" customHeight="1">
      <c r="A66" s="311" t="s">
        <v>2406</v>
      </c>
      <c r="B66" s="51" t="s">
        <v>2408</v>
      </c>
      <c r="C66" s="51" t="s">
        <v>349</v>
      </c>
      <c r="D66" s="40" t="s">
        <v>1742</v>
      </c>
      <c r="E66" s="40"/>
      <c r="F66" s="53">
        <v>0.28</v>
      </c>
      <c r="G66" s="257"/>
    </row>
    <row r="67" spans="1:7" s="43" customFormat="1" ht="26.25" customHeight="1">
      <c r="A67" s="311" t="s">
        <v>2409</v>
      </c>
      <c r="B67" s="51" t="s">
        <v>2408</v>
      </c>
      <c r="C67" s="51" t="s">
        <v>459</v>
      </c>
      <c r="D67" s="40" t="s">
        <v>1742</v>
      </c>
      <c r="E67" s="40"/>
      <c r="F67" s="53">
        <v>0.1</v>
      </c>
      <c r="G67" s="257"/>
    </row>
    <row r="68" spans="1:7" s="43" customFormat="1" ht="26.25" customHeight="1">
      <c r="A68" s="311" t="s">
        <v>459</v>
      </c>
      <c r="B68" s="51" t="s">
        <v>2409</v>
      </c>
      <c r="C68" s="51" t="s">
        <v>2405</v>
      </c>
      <c r="D68" s="40" t="s">
        <v>1742</v>
      </c>
      <c r="E68" s="40"/>
      <c r="F68" s="53">
        <v>0.11</v>
      </c>
      <c r="G68" s="257"/>
    </row>
    <row r="69" spans="1:7" s="43" customFormat="1" ht="26.25" customHeight="1">
      <c r="A69" s="311" t="s">
        <v>2394</v>
      </c>
      <c r="B69" s="51" t="s">
        <v>2410</v>
      </c>
      <c r="C69" s="51" t="s">
        <v>2400</v>
      </c>
      <c r="D69" s="40"/>
      <c r="E69" s="40"/>
      <c r="F69" s="53">
        <v>0.23</v>
      </c>
      <c r="G69" s="257"/>
    </row>
    <row r="70" spans="1:7" s="44" customFormat="1" ht="26.25" customHeight="1">
      <c r="A70" s="311" t="s">
        <v>2410</v>
      </c>
      <c r="B70" s="51" t="s">
        <v>2411</v>
      </c>
      <c r="C70" s="51" t="s">
        <v>2394</v>
      </c>
      <c r="D70" s="40"/>
      <c r="E70" s="40"/>
      <c r="F70" s="53">
        <v>0.33</v>
      </c>
      <c r="G70" s="257"/>
    </row>
    <row r="71" spans="1:7" s="43" customFormat="1" ht="26.25" customHeight="1">
      <c r="A71" s="311" t="s">
        <v>2412</v>
      </c>
      <c r="B71" s="51" t="s">
        <v>2410</v>
      </c>
      <c r="C71" s="51" t="s">
        <v>361</v>
      </c>
      <c r="D71" s="40"/>
      <c r="E71" s="40"/>
      <c r="F71" s="53">
        <v>0.09</v>
      </c>
      <c r="G71" s="257"/>
    </row>
    <row r="72" spans="1:7" s="43" customFormat="1" ht="26.25" customHeight="1">
      <c r="A72" s="308" t="s">
        <v>1174</v>
      </c>
      <c r="B72" s="51"/>
      <c r="C72" s="51"/>
      <c r="D72" s="40"/>
      <c r="E72" s="25">
        <f>SUM(E56)</f>
        <v>0.43</v>
      </c>
      <c r="F72" s="60">
        <f>SUM(F56:F71)</f>
        <v>4.41</v>
      </c>
      <c r="G72" s="260">
        <f>SUM(E72,F72)</f>
        <v>4.84</v>
      </c>
    </row>
    <row r="73" spans="1:7" s="43" customFormat="1" ht="26.25" customHeight="1">
      <c r="A73" s="387" t="s">
        <v>2413</v>
      </c>
      <c r="B73" s="51" t="s">
        <v>2414</v>
      </c>
      <c r="C73" s="51"/>
      <c r="D73" s="40"/>
      <c r="E73" s="40"/>
      <c r="F73" s="53">
        <v>0.4</v>
      </c>
      <c r="G73" s="257"/>
    </row>
    <row r="74" spans="1:7" s="44" customFormat="1" ht="26.25" customHeight="1">
      <c r="A74" s="308" t="s">
        <v>1174</v>
      </c>
      <c r="B74" s="51"/>
      <c r="C74" s="51"/>
      <c r="D74" s="40"/>
      <c r="E74" s="25">
        <f>SUM(0)</f>
        <v>0</v>
      </c>
      <c r="F74" s="60">
        <v>0.4</v>
      </c>
      <c r="G74" s="260">
        <f>SUM(E74,F74)</f>
        <v>0.4</v>
      </c>
    </row>
    <row r="75" spans="1:7" s="43" customFormat="1" ht="26.25" customHeight="1">
      <c r="A75" s="387" t="s">
        <v>2415</v>
      </c>
      <c r="B75" s="133"/>
      <c r="C75" s="133"/>
      <c r="D75" s="85"/>
      <c r="E75" s="85"/>
      <c r="F75" s="53"/>
      <c r="G75" s="330"/>
    </row>
    <row r="76" spans="1:7" s="43" customFormat="1" ht="26.25" customHeight="1">
      <c r="A76" s="311" t="s">
        <v>2416</v>
      </c>
      <c r="B76" s="51" t="s">
        <v>460</v>
      </c>
      <c r="C76" s="51" t="s">
        <v>2417</v>
      </c>
      <c r="D76" s="40" t="s">
        <v>1742</v>
      </c>
      <c r="E76" s="40">
        <v>0.016</v>
      </c>
      <c r="F76" s="53">
        <v>0.83</v>
      </c>
      <c r="G76" s="257"/>
    </row>
    <row r="77" spans="1:7" s="43" customFormat="1" ht="26.25" customHeight="1">
      <c r="A77" s="311" t="s">
        <v>2418</v>
      </c>
      <c r="B77" s="51" t="s">
        <v>2416</v>
      </c>
      <c r="C77" s="51" t="s">
        <v>2419</v>
      </c>
      <c r="D77" s="40" t="s">
        <v>1742</v>
      </c>
      <c r="E77" s="40"/>
      <c r="F77" s="53">
        <v>0.27</v>
      </c>
      <c r="G77" s="257"/>
    </row>
    <row r="78" spans="1:7" s="43" customFormat="1" ht="26.25" customHeight="1">
      <c r="A78" s="311" t="s">
        <v>2419</v>
      </c>
      <c r="B78" s="51" t="s">
        <v>2416</v>
      </c>
      <c r="C78" s="51" t="s">
        <v>361</v>
      </c>
      <c r="D78" s="40" t="s">
        <v>1764</v>
      </c>
      <c r="E78" s="40"/>
      <c r="F78" s="53">
        <v>0.58</v>
      </c>
      <c r="G78" s="257"/>
    </row>
    <row r="79" spans="1:7" s="43" customFormat="1" ht="26.25" customHeight="1">
      <c r="A79" s="311" t="s">
        <v>2412</v>
      </c>
      <c r="B79" s="51" t="s">
        <v>2419</v>
      </c>
      <c r="C79" s="51" t="s">
        <v>361</v>
      </c>
      <c r="D79" s="40" t="s">
        <v>1764</v>
      </c>
      <c r="E79" s="40"/>
      <c r="F79" s="53">
        <v>0.07</v>
      </c>
      <c r="G79" s="257"/>
    </row>
    <row r="80" spans="1:7" s="43" customFormat="1" ht="26.25" customHeight="1">
      <c r="A80" s="311" t="s">
        <v>2417</v>
      </c>
      <c r="B80" s="51" t="s">
        <v>2416</v>
      </c>
      <c r="C80" s="51" t="s">
        <v>2417</v>
      </c>
      <c r="D80" s="40" t="s">
        <v>1742</v>
      </c>
      <c r="E80" s="40"/>
      <c r="F80" s="53">
        <v>0.53</v>
      </c>
      <c r="G80" s="257"/>
    </row>
    <row r="81" spans="1:7" s="43" customFormat="1" ht="26.25" customHeight="1">
      <c r="A81" s="311" t="s">
        <v>2389</v>
      </c>
      <c r="B81" s="51" t="s">
        <v>2417</v>
      </c>
      <c r="C81" s="51" t="s">
        <v>349</v>
      </c>
      <c r="D81" s="40" t="s">
        <v>1764</v>
      </c>
      <c r="E81" s="40"/>
      <c r="F81" s="53">
        <v>0.03</v>
      </c>
      <c r="G81" s="257"/>
    </row>
    <row r="82" spans="1:7" s="43" customFormat="1" ht="26.25" customHeight="1">
      <c r="A82" s="311" t="s">
        <v>2420</v>
      </c>
      <c r="B82" s="51" t="s">
        <v>2421</v>
      </c>
      <c r="C82" s="51" t="s">
        <v>2416</v>
      </c>
      <c r="D82" s="40" t="s">
        <v>1742</v>
      </c>
      <c r="E82" s="40"/>
      <c r="F82" s="53">
        <v>0.2</v>
      </c>
      <c r="G82" s="257"/>
    </row>
    <row r="83" spans="1:7" s="43" customFormat="1" ht="26.25" customHeight="1">
      <c r="A83" s="311" t="s">
        <v>2422</v>
      </c>
      <c r="B83" s="51" t="s">
        <v>2416</v>
      </c>
      <c r="C83" s="51" t="s">
        <v>361</v>
      </c>
      <c r="D83" s="40" t="s">
        <v>1742</v>
      </c>
      <c r="E83" s="40"/>
      <c r="F83" s="53">
        <v>0.89</v>
      </c>
      <c r="G83" s="257"/>
    </row>
    <row r="84" spans="1:7" s="43" customFormat="1" ht="26.25" customHeight="1">
      <c r="A84" s="311" t="s">
        <v>2393</v>
      </c>
      <c r="B84" s="51" t="s">
        <v>2422</v>
      </c>
      <c r="C84" s="51" t="s">
        <v>349</v>
      </c>
      <c r="D84" s="40" t="s">
        <v>1764</v>
      </c>
      <c r="E84" s="40"/>
      <c r="F84" s="53">
        <v>0.01</v>
      </c>
      <c r="G84" s="257"/>
    </row>
    <row r="85" spans="1:7" s="43" customFormat="1" ht="26.25" customHeight="1">
      <c r="A85" s="308" t="s">
        <v>1174</v>
      </c>
      <c r="B85" s="51"/>
      <c r="C85" s="51"/>
      <c r="D85" s="40"/>
      <c r="E85" s="25">
        <f>SUM(E76)</f>
        <v>0.016</v>
      </c>
      <c r="F85" s="60">
        <f>SUM(F76:F84)</f>
        <v>3.41</v>
      </c>
      <c r="G85" s="260">
        <f>SUM(E85,F85)</f>
        <v>3.426</v>
      </c>
    </row>
    <row r="86" spans="1:7" s="43" customFormat="1" ht="26.25" customHeight="1">
      <c r="A86" s="387" t="s">
        <v>2423</v>
      </c>
      <c r="B86" s="133"/>
      <c r="C86" s="133"/>
      <c r="D86" s="85"/>
      <c r="E86" s="85"/>
      <c r="F86" s="53"/>
      <c r="G86" s="330"/>
    </row>
    <row r="87" spans="1:7" s="43" customFormat="1" ht="26.25" customHeight="1">
      <c r="A87" s="311" t="s">
        <v>2424</v>
      </c>
      <c r="B87" s="51" t="s">
        <v>460</v>
      </c>
      <c r="C87" s="51" t="s">
        <v>349</v>
      </c>
      <c r="D87" s="40" t="s">
        <v>1742</v>
      </c>
      <c r="E87" s="40">
        <v>0.105</v>
      </c>
      <c r="F87" s="53">
        <v>0.42</v>
      </c>
      <c r="G87" s="257"/>
    </row>
    <row r="88" spans="1:7" s="43" customFormat="1" ht="26.25" customHeight="1">
      <c r="A88" s="311" t="s">
        <v>2425</v>
      </c>
      <c r="B88" s="51" t="s">
        <v>2424</v>
      </c>
      <c r="C88" s="51" t="s">
        <v>361</v>
      </c>
      <c r="D88" s="40" t="s">
        <v>1742</v>
      </c>
      <c r="E88" s="40">
        <v>0.09</v>
      </c>
      <c r="F88" s="53">
        <v>0.18</v>
      </c>
      <c r="G88" s="257"/>
    </row>
    <row r="89" spans="1:7" s="43" customFormat="1" ht="26.25" customHeight="1">
      <c r="A89" s="311" t="s">
        <v>2426</v>
      </c>
      <c r="B89" s="51" t="s">
        <v>2424</v>
      </c>
      <c r="C89" s="51" t="s">
        <v>361</v>
      </c>
      <c r="D89" s="40" t="s">
        <v>1742</v>
      </c>
      <c r="E89" s="40"/>
      <c r="F89" s="53">
        <v>0.16</v>
      </c>
      <c r="G89" s="257"/>
    </row>
    <row r="90" spans="1:7" s="43" customFormat="1" ht="26.25" customHeight="1">
      <c r="A90" s="311" t="s">
        <v>2707</v>
      </c>
      <c r="B90" s="51" t="s">
        <v>2428</v>
      </c>
      <c r="C90" s="51" t="s">
        <v>2429</v>
      </c>
      <c r="D90" s="40"/>
      <c r="E90" s="40"/>
      <c r="F90" s="53">
        <v>0.02</v>
      </c>
      <c r="G90" s="257"/>
    </row>
    <row r="91" spans="1:7" s="43" customFormat="1" ht="26.25" customHeight="1">
      <c r="A91" s="308" t="s">
        <v>1174</v>
      </c>
      <c r="B91" s="51"/>
      <c r="C91" s="51"/>
      <c r="D91" s="40"/>
      <c r="E91" s="25">
        <f>SUM(E87,E88)</f>
        <v>0.195</v>
      </c>
      <c r="F91" s="60">
        <f>SUM(F87:F90)</f>
        <v>0.78</v>
      </c>
      <c r="G91" s="260">
        <f>SUM(E91,F91)</f>
        <v>0.9750000000000001</v>
      </c>
    </row>
    <row r="92" spans="1:7" s="43" customFormat="1" ht="26.25" customHeight="1">
      <c r="A92" s="390" t="s">
        <v>2430</v>
      </c>
      <c r="B92" s="51"/>
      <c r="C92" s="51"/>
      <c r="D92" s="40"/>
      <c r="E92" s="40"/>
      <c r="F92" s="129"/>
      <c r="G92" s="257"/>
    </row>
    <row r="93" spans="1:7" s="43" customFormat="1" ht="26.25" customHeight="1">
      <c r="A93" s="311" t="s">
        <v>2429</v>
      </c>
      <c r="B93" s="51" t="s">
        <v>460</v>
      </c>
      <c r="C93" s="51" t="s">
        <v>2418</v>
      </c>
      <c r="D93" s="40"/>
      <c r="E93" s="40"/>
      <c r="F93" s="53">
        <v>0.46</v>
      </c>
      <c r="G93" s="257"/>
    </row>
    <row r="94" spans="1:7" s="43" customFormat="1" ht="26.25" customHeight="1">
      <c r="A94" s="308" t="s">
        <v>1174</v>
      </c>
      <c r="B94" s="51"/>
      <c r="C94" s="51"/>
      <c r="D94" s="40"/>
      <c r="E94" s="25">
        <f>SUM(0)</f>
        <v>0</v>
      </c>
      <c r="F94" s="60">
        <f>SUM(F93)</f>
        <v>0.46</v>
      </c>
      <c r="G94" s="260">
        <f>SUM(E94,F94)</f>
        <v>0.46</v>
      </c>
    </row>
    <row r="95" spans="1:7" s="44" customFormat="1" ht="26.25" customHeight="1">
      <c r="A95" s="387" t="s">
        <v>2431</v>
      </c>
      <c r="B95" s="51"/>
      <c r="C95" s="51"/>
      <c r="D95" s="40"/>
      <c r="E95" s="40"/>
      <c r="F95" s="53"/>
      <c r="G95" s="257"/>
    </row>
    <row r="96" spans="1:7" s="43" customFormat="1" ht="26.25" customHeight="1">
      <c r="A96" s="489" t="s">
        <v>2432</v>
      </c>
      <c r="B96" s="490"/>
      <c r="C96" s="51" t="s">
        <v>2433</v>
      </c>
      <c r="D96" s="40"/>
      <c r="E96" s="40">
        <v>0.04</v>
      </c>
      <c r="F96" s="53"/>
      <c r="G96" s="257"/>
    </row>
    <row r="97" spans="1:7" s="43" customFormat="1" ht="26.25" customHeight="1">
      <c r="A97" s="311" t="s">
        <v>2418</v>
      </c>
      <c r="B97" s="51" t="s">
        <v>349</v>
      </c>
      <c r="C97" s="51" t="s">
        <v>2434</v>
      </c>
      <c r="D97" s="40" t="s">
        <v>1764</v>
      </c>
      <c r="E97" s="40"/>
      <c r="F97" s="53">
        <v>0.4</v>
      </c>
      <c r="G97" s="257"/>
    </row>
    <row r="98" spans="1:7" s="43" customFormat="1" ht="26.25" customHeight="1">
      <c r="A98" s="311" t="s">
        <v>2429</v>
      </c>
      <c r="B98" s="51" t="s">
        <v>2418</v>
      </c>
      <c r="C98" s="51" t="s">
        <v>1175</v>
      </c>
      <c r="D98" s="40" t="s">
        <v>1764</v>
      </c>
      <c r="E98" s="40"/>
      <c r="F98" s="53">
        <v>0.23</v>
      </c>
      <c r="G98" s="257"/>
    </row>
    <row r="99" spans="1:7" s="43" customFormat="1" ht="26.25" customHeight="1">
      <c r="A99" s="311" t="s">
        <v>2435</v>
      </c>
      <c r="B99" s="51" t="s">
        <v>2418</v>
      </c>
      <c r="C99" s="51" t="s">
        <v>2429</v>
      </c>
      <c r="D99" s="40" t="s">
        <v>1764</v>
      </c>
      <c r="E99" s="40"/>
      <c r="F99" s="53">
        <v>0.32</v>
      </c>
      <c r="G99" s="257"/>
    </row>
    <row r="100" spans="1:7" s="43" customFormat="1" ht="26.25" customHeight="1">
      <c r="A100" s="311" t="s">
        <v>2436</v>
      </c>
      <c r="B100" s="51" t="s">
        <v>2418</v>
      </c>
      <c r="C100" s="51" t="s">
        <v>2436</v>
      </c>
      <c r="D100" s="40" t="s">
        <v>1764</v>
      </c>
      <c r="E100" s="40"/>
      <c r="F100" s="53">
        <v>0.26</v>
      </c>
      <c r="G100" s="257"/>
    </row>
    <row r="101" spans="1:7" s="43" customFormat="1" ht="26.25" customHeight="1">
      <c r="A101" s="308" t="s">
        <v>1174</v>
      </c>
      <c r="B101" s="51"/>
      <c r="C101" s="51"/>
      <c r="D101" s="40"/>
      <c r="E101" s="25">
        <f>SUM(E96)</f>
        <v>0.04</v>
      </c>
      <c r="F101" s="60">
        <f>SUM(F96:F100)</f>
        <v>1.21</v>
      </c>
      <c r="G101" s="260">
        <f>SUM(E101,F101)</f>
        <v>1.25</v>
      </c>
    </row>
    <row r="102" spans="1:7" s="43" customFormat="1" ht="26.25" customHeight="1">
      <c r="A102" s="390" t="s">
        <v>2437</v>
      </c>
      <c r="B102" s="127"/>
      <c r="C102" s="51"/>
      <c r="D102" s="40"/>
      <c r="E102" s="40"/>
      <c r="F102" s="129"/>
      <c r="G102" s="257"/>
    </row>
    <row r="103" spans="1:7" s="43" customFormat="1" ht="26.25" customHeight="1">
      <c r="A103" s="311" t="s">
        <v>2438</v>
      </c>
      <c r="B103" s="51" t="s">
        <v>2439</v>
      </c>
      <c r="C103" s="51" t="s">
        <v>1173</v>
      </c>
      <c r="D103" s="40"/>
      <c r="E103" s="40"/>
      <c r="F103" s="53">
        <v>0.25</v>
      </c>
      <c r="G103" s="257"/>
    </row>
    <row r="104" spans="1:7" s="43" customFormat="1" ht="26.25" customHeight="1">
      <c r="A104" s="311" t="s">
        <v>2440</v>
      </c>
      <c r="B104" s="51" t="s">
        <v>2438</v>
      </c>
      <c r="C104" s="51" t="s">
        <v>1173</v>
      </c>
      <c r="D104" s="40"/>
      <c r="E104" s="40"/>
      <c r="F104" s="53">
        <v>0.1</v>
      </c>
      <c r="G104" s="257"/>
    </row>
    <row r="105" spans="1:7" s="43" customFormat="1" ht="26.25" customHeight="1">
      <c r="A105" s="311" t="s">
        <v>2427</v>
      </c>
      <c r="B105" s="51" t="s">
        <v>2438</v>
      </c>
      <c r="C105" s="51" t="s">
        <v>2441</v>
      </c>
      <c r="D105" s="40"/>
      <c r="E105" s="40"/>
      <c r="F105" s="53">
        <v>0.01</v>
      </c>
      <c r="G105" s="257"/>
    </row>
    <row r="106" spans="1:7" s="43" customFormat="1" ht="26.25" customHeight="1">
      <c r="A106" s="308" t="s">
        <v>1174</v>
      </c>
      <c r="B106" s="51"/>
      <c r="C106" s="51"/>
      <c r="D106" s="40"/>
      <c r="E106" s="25">
        <f>SUM(0)</f>
        <v>0</v>
      </c>
      <c r="F106" s="60">
        <f>SUM(F103:F105)</f>
        <v>0.36</v>
      </c>
      <c r="G106" s="260">
        <f>SUM(E106,F106)</f>
        <v>0.36</v>
      </c>
    </row>
    <row r="107" spans="1:7" s="43" customFormat="1" ht="26.25" customHeight="1">
      <c r="A107" s="387" t="s">
        <v>2442</v>
      </c>
      <c r="B107" s="51"/>
      <c r="C107" s="51"/>
      <c r="D107" s="40"/>
      <c r="E107" s="40"/>
      <c r="F107" s="53"/>
      <c r="G107" s="257"/>
    </row>
    <row r="108" spans="1:7" s="43" customFormat="1" ht="26.25" customHeight="1">
      <c r="A108" s="311" t="s">
        <v>2395</v>
      </c>
      <c r="B108" s="51" t="s">
        <v>460</v>
      </c>
      <c r="C108" s="51" t="s">
        <v>2443</v>
      </c>
      <c r="D108" s="40" t="s">
        <v>1742</v>
      </c>
      <c r="E108" s="40">
        <v>0.015</v>
      </c>
      <c r="F108" s="53">
        <v>0.18</v>
      </c>
      <c r="G108" s="257"/>
    </row>
    <row r="109" spans="1:7" s="44" customFormat="1" ht="26.25" customHeight="1">
      <c r="A109" s="311" t="s">
        <v>2443</v>
      </c>
      <c r="B109" s="51" t="s">
        <v>523</v>
      </c>
      <c r="C109" s="51" t="s">
        <v>1175</v>
      </c>
      <c r="D109" s="40" t="s">
        <v>1742</v>
      </c>
      <c r="E109" s="40"/>
      <c r="F109" s="53">
        <v>0.12</v>
      </c>
      <c r="G109" s="257"/>
    </row>
    <row r="110" spans="1:7" s="43" customFormat="1" ht="26.25" customHeight="1">
      <c r="A110" s="311" t="s">
        <v>2444</v>
      </c>
      <c r="B110" s="51" t="s">
        <v>2395</v>
      </c>
      <c r="C110" s="51" t="s">
        <v>530</v>
      </c>
      <c r="D110" s="40" t="s">
        <v>1742</v>
      </c>
      <c r="E110" s="40"/>
      <c r="F110" s="53">
        <v>0.17</v>
      </c>
      <c r="G110" s="257"/>
    </row>
    <row r="111" spans="1:7" s="43" customFormat="1" ht="26.25" customHeight="1">
      <c r="A111" s="311" t="s">
        <v>523</v>
      </c>
      <c r="B111" s="51" t="s">
        <v>2444</v>
      </c>
      <c r="C111" s="51" t="s">
        <v>1173</v>
      </c>
      <c r="D111" s="40" t="s">
        <v>1742</v>
      </c>
      <c r="E111" s="40"/>
      <c r="F111" s="53">
        <v>0.38</v>
      </c>
      <c r="G111" s="257"/>
    </row>
    <row r="112" spans="1:7" s="43" customFormat="1" ht="26.25" customHeight="1">
      <c r="A112" s="311" t="s">
        <v>2445</v>
      </c>
      <c r="B112" s="51" t="s">
        <v>1175</v>
      </c>
      <c r="C112" s="51" t="s">
        <v>1175</v>
      </c>
      <c r="D112" s="40" t="s">
        <v>1742</v>
      </c>
      <c r="E112" s="40"/>
      <c r="F112" s="53">
        <v>0.22</v>
      </c>
      <c r="G112" s="257"/>
    </row>
    <row r="113" spans="1:7" s="44" customFormat="1" ht="26.25" customHeight="1">
      <c r="A113" s="311" t="s">
        <v>2395</v>
      </c>
      <c r="B113" s="51" t="s">
        <v>2445</v>
      </c>
      <c r="C113" s="51" t="s">
        <v>1175</v>
      </c>
      <c r="D113" s="40" t="s">
        <v>1742</v>
      </c>
      <c r="E113" s="40"/>
      <c r="F113" s="53">
        <v>0.12</v>
      </c>
      <c r="G113" s="257"/>
    </row>
    <row r="114" spans="1:7" s="44" customFormat="1" ht="26.25" customHeight="1">
      <c r="A114" s="311" t="s">
        <v>530</v>
      </c>
      <c r="B114" s="51" t="s">
        <v>2445</v>
      </c>
      <c r="C114" s="51" t="s">
        <v>1175</v>
      </c>
      <c r="D114" s="40" t="s">
        <v>1742</v>
      </c>
      <c r="E114" s="40"/>
      <c r="F114" s="53">
        <v>0.12</v>
      </c>
      <c r="G114" s="257"/>
    </row>
    <row r="115" spans="1:7" s="43" customFormat="1" ht="26.25" customHeight="1">
      <c r="A115" s="311" t="s">
        <v>2446</v>
      </c>
      <c r="B115" s="51" t="s">
        <v>523</v>
      </c>
      <c r="C115" s="51" t="s">
        <v>1175</v>
      </c>
      <c r="D115" s="40" t="s">
        <v>1742</v>
      </c>
      <c r="E115" s="40"/>
      <c r="F115" s="53">
        <v>0.07</v>
      </c>
      <c r="G115" s="257"/>
    </row>
    <row r="116" spans="1:7" s="43" customFormat="1" ht="26.25" customHeight="1">
      <c r="A116" s="311" t="s">
        <v>530</v>
      </c>
      <c r="B116" s="51" t="s">
        <v>2446</v>
      </c>
      <c r="C116" s="51" t="s">
        <v>460</v>
      </c>
      <c r="D116" s="40" t="s">
        <v>1742</v>
      </c>
      <c r="E116" s="40">
        <v>0.015</v>
      </c>
      <c r="F116" s="53">
        <v>0.21</v>
      </c>
      <c r="G116" s="257"/>
    </row>
    <row r="117" spans="1:7" s="43" customFormat="1" ht="26.25" customHeight="1">
      <c r="A117" s="308" t="s">
        <v>1174</v>
      </c>
      <c r="B117" s="51"/>
      <c r="C117" s="51"/>
      <c r="D117" s="40"/>
      <c r="E117" s="25">
        <f>SUM(E108,E116)</f>
        <v>0.03</v>
      </c>
      <c r="F117" s="60">
        <f>SUM(F108:F116)</f>
        <v>1.59</v>
      </c>
      <c r="G117" s="260">
        <f>SUM(E117,F117)</f>
        <v>1.62</v>
      </c>
    </row>
    <row r="118" spans="1:7" s="43" customFormat="1" ht="26.25" customHeight="1">
      <c r="A118" s="387" t="s">
        <v>2447</v>
      </c>
      <c r="B118" s="154"/>
      <c r="C118" s="154"/>
      <c r="D118" s="59"/>
      <c r="E118" s="59"/>
      <c r="F118" s="52"/>
      <c r="G118" s="364"/>
    </row>
    <row r="119" spans="1:7" s="43" customFormat="1" ht="26.25" customHeight="1">
      <c r="A119" s="311" t="s">
        <v>2448</v>
      </c>
      <c r="B119" s="51" t="s">
        <v>460</v>
      </c>
      <c r="C119" s="51" t="s">
        <v>2362</v>
      </c>
      <c r="D119" s="40"/>
      <c r="E119" s="40">
        <v>0.47</v>
      </c>
      <c r="F119" s="53">
        <v>1.37</v>
      </c>
      <c r="G119" s="257"/>
    </row>
    <row r="120" spans="1:7" s="43" customFormat="1" ht="26.25" customHeight="1">
      <c r="A120" s="308" t="s">
        <v>1174</v>
      </c>
      <c r="B120" s="51"/>
      <c r="C120" s="51"/>
      <c r="D120" s="40"/>
      <c r="E120" s="25">
        <f>SUM(E119)</f>
        <v>0.47</v>
      </c>
      <c r="F120" s="60">
        <f>SUM(F119)</f>
        <v>1.37</v>
      </c>
      <c r="G120" s="260">
        <f>SUM(E120,F120)</f>
        <v>1.84</v>
      </c>
    </row>
    <row r="121" spans="1:7" s="43" customFormat="1" ht="26.25" customHeight="1">
      <c r="A121" s="387" t="s">
        <v>2449</v>
      </c>
      <c r="B121" s="154"/>
      <c r="C121" s="154"/>
      <c r="D121" s="59"/>
      <c r="E121" s="59"/>
      <c r="F121" s="52"/>
      <c r="G121" s="364"/>
    </row>
    <row r="122" spans="1:7" s="43" customFormat="1" ht="26.25" customHeight="1">
      <c r="A122" s="311" t="s">
        <v>2450</v>
      </c>
      <c r="B122" s="51" t="s">
        <v>2451</v>
      </c>
      <c r="C122" s="51" t="s">
        <v>2452</v>
      </c>
      <c r="D122" s="40"/>
      <c r="E122" s="40"/>
      <c r="F122" s="53">
        <v>0.25</v>
      </c>
      <c r="G122" s="257"/>
    </row>
    <row r="123" spans="1:7" s="45" customFormat="1" ht="26.25" customHeight="1">
      <c r="A123" s="311" t="s">
        <v>2452</v>
      </c>
      <c r="B123" s="51" t="s">
        <v>2451</v>
      </c>
      <c r="C123" s="51" t="s">
        <v>361</v>
      </c>
      <c r="D123" s="40"/>
      <c r="E123" s="40"/>
      <c r="F123" s="53">
        <v>1.19</v>
      </c>
      <c r="G123" s="257"/>
    </row>
    <row r="124" spans="1:7" s="43" customFormat="1" ht="26.25" customHeight="1">
      <c r="A124" s="311" t="s">
        <v>2453</v>
      </c>
      <c r="B124" s="51" t="s">
        <v>2452</v>
      </c>
      <c r="C124" s="51" t="s">
        <v>2452</v>
      </c>
      <c r="D124" s="40"/>
      <c r="E124" s="40"/>
      <c r="F124" s="53">
        <v>0.12</v>
      </c>
      <c r="G124" s="257"/>
    </row>
    <row r="125" spans="1:14" s="43" customFormat="1" ht="26.25" customHeight="1">
      <c r="A125" s="311" t="s">
        <v>2454</v>
      </c>
      <c r="B125" s="51" t="s">
        <v>2452</v>
      </c>
      <c r="C125" s="51" t="s">
        <v>2452</v>
      </c>
      <c r="D125" s="40"/>
      <c r="E125" s="40"/>
      <c r="F125" s="53">
        <v>0.08</v>
      </c>
      <c r="G125" s="257"/>
      <c r="N125" s="43">
        <v>0.25</v>
      </c>
    </row>
    <row r="126" spans="1:7" s="43" customFormat="1" ht="26.25" customHeight="1">
      <c r="A126" s="311" t="s">
        <v>2455</v>
      </c>
      <c r="B126" s="51" t="s">
        <v>2452</v>
      </c>
      <c r="C126" s="51" t="s">
        <v>2452</v>
      </c>
      <c r="D126" s="40"/>
      <c r="E126" s="40"/>
      <c r="F126" s="53">
        <v>0.09</v>
      </c>
      <c r="G126" s="257"/>
    </row>
    <row r="127" spans="1:7" s="43" customFormat="1" ht="26.25" customHeight="1">
      <c r="A127" s="311" t="s">
        <v>2456</v>
      </c>
      <c r="B127" s="51" t="s">
        <v>2452</v>
      </c>
      <c r="C127" s="51" t="s">
        <v>2455</v>
      </c>
      <c r="D127" s="40"/>
      <c r="E127" s="40"/>
      <c r="F127" s="53">
        <v>0.32</v>
      </c>
      <c r="G127" s="257"/>
    </row>
    <row r="128" spans="1:7" s="43" customFormat="1" ht="26.25" customHeight="1">
      <c r="A128" s="308" t="s">
        <v>1174</v>
      </c>
      <c r="B128" s="128"/>
      <c r="C128" s="128"/>
      <c r="D128" s="30"/>
      <c r="E128" s="25">
        <f>SUM(0)</f>
        <v>0</v>
      </c>
      <c r="F128" s="60">
        <f>SUM(F122:F127)</f>
        <v>2.0500000000000003</v>
      </c>
      <c r="G128" s="260">
        <f>SUM(E128,F128)</f>
        <v>2.0500000000000003</v>
      </c>
    </row>
    <row r="129" spans="1:7" s="43" customFormat="1" ht="26.25" customHeight="1">
      <c r="A129" s="387" t="s">
        <v>2457</v>
      </c>
      <c r="B129" s="51"/>
      <c r="C129" s="51"/>
      <c r="D129" s="40"/>
      <c r="E129" s="40"/>
      <c r="F129" s="53"/>
      <c r="G129" s="257"/>
    </row>
    <row r="130" spans="1:7" s="43" customFormat="1" ht="26.25" customHeight="1">
      <c r="A130" s="311" t="s">
        <v>2458</v>
      </c>
      <c r="B130" s="51" t="s">
        <v>2451</v>
      </c>
      <c r="C130" s="51" t="s">
        <v>2459</v>
      </c>
      <c r="D130" s="40"/>
      <c r="E130" s="40"/>
      <c r="F130" s="53">
        <v>0.21</v>
      </c>
      <c r="G130" s="257"/>
    </row>
    <row r="131" spans="1:7" s="43" customFormat="1" ht="26.25" customHeight="1">
      <c r="A131" s="311" t="s">
        <v>2459</v>
      </c>
      <c r="B131" s="51" t="s">
        <v>2451</v>
      </c>
      <c r="C131" s="51" t="s">
        <v>2459</v>
      </c>
      <c r="D131" s="40"/>
      <c r="E131" s="40"/>
      <c r="F131" s="53">
        <v>0.95</v>
      </c>
      <c r="G131" s="257"/>
    </row>
    <row r="132" spans="1:7" s="44" customFormat="1" ht="26.25" customHeight="1">
      <c r="A132" s="311" t="s">
        <v>2460</v>
      </c>
      <c r="B132" s="51" t="s">
        <v>2459</v>
      </c>
      <c r="C132" s="51" t="s">
        <v>2459</v>
      </c>
      <c r="D132" s="40"/>
      <c r="E132" s="40"/>
      <c r="F132" s="53">
        <v>0.12</v>
      </c>
      <c r="G132" s="257"/>
    </row>
    <row r="133" spans="1:7" s="43" customFormat="1" ht="26.25" customHeight="1">
      <c r="A133" s="311" t="s">
        <v>2461</v>
      </c>
      <c r="B133" s="51" t="s">
        <v>2459</v>
      </c>
      <c r="C133" s="51" t="s">
        <v>2459</v>
      </c>
      <c r="D133" s="40"/>
      <c r="E133" s="40"/>
      <c r="F133" s="53">
        <v>0.08</v>
      </c>
      <c r="G133" s="257"/>
    </row>
    <row r="134" spans="1:7" s="43" customFormat="1" ht="26.25" customHeight="1">
      <c r="A134" s="311" t="s">
        <v>2462</v>
      </c>
      <c r="B134" s="51" t="s">
        <v>2451</v>
      </c>
      <c r="C134" s="51" t="s">
        <v>2463</v>
      </c>
      <c r="D134" s="40"/>
      <c r="E134" s="40"/>
      <c r="F134" s="53">
        <v>0.17</v>
      </c>
      <c r="G134" s="257"/>
    </row>
    <row r="135" spans="1:7" s="43" customFormat="1" ht="26.25" customHeight="1">
      <c r="A135" s="308" t="s">
        <v>1174</v>
      </c>
      <c r="B135" s="128"/>
      <c r="C135" s="128"/>
      <c r="D135" s="30"/>
      <c r="E135" s="25">
        <f>SUM(0)</f>
        <v>0</v>
      </c>
      <c r="F135" s="60">
        <f>SUM(F130:F134)</f>
        <v>1.5299999999999998</v>
      </c>
      <c r="G135" s="260">
        <f>SUM(E135,F135)</f>
        <v>1.5299999999999998</v>
      </c>
    </row>
    <row r="136" spans="1:7" s="43" customFormat="1" ht="26.25" customHeight="1">
      <c r="A136" s="387" t="s">
        <v>2464</v>
      </c>
      <c r="B136" s="127"/>
      <c r="C136" s="51"/>
      <c r="D136" s="40"/>
      <c r="E136" s="40"/>
      <c r="F136" s="129"/>
      <c r="G136" s="257"/>
    </row>
    <row r="137" spans="1:7" s="43" customFormat="1" ht="26.25" customHeight="1">
      <c r="A137" s="311" t="s">
        <v>2465</v>
      </c>
      <c r="B137" s="51" t="s">
        <v>2451</v>
      </c>
      <c r="C137" s="51" t="s">
        <v>2466</v>
      </c>
      <c r="D137" s="40"/>
      <c r="E137" s="40"/>
      <c r="F137" s="53">
        <v>0.16</v>
      </c>
      <c r="G137" s="257"/>
    </row>
    <row r="138" spans="1:7" s="43" customFormat="1" ht="26.25" customHeight="1">
      <c r="A138" s="311" t="s">
        <v>2467</v>
      </c>
      <c r="B138" s="51" t="s">
        <v>2465</v>
      </c>
      <c r="C138" s="51" t="s">
        <v>2465</v>
      </c>
      <c r="D138" s="40"/>
      <c r="E138" s="40"/>
      <c r="F138" s="53">
        <v>0.77</v>
      </c>
      <c r="G138" s="257"/>
    </row>
    <row r="139" spans="1:7" s="44" customFormat="1" ht="26.25" customHeight="1">
      <c r="A139" s="311" t="s">
        <v>2468</v>
      </c>
      <c r="B139" s="51" t="s">
        <v>2467</v>
      </c>
      <c r="C139" s="51" t="s">
        <v>2467</v>
      </c>
      <c r="D139" s="40"/>
      <c r="E139" s="40"/>
      <c r="F139" s="53">
        <v>0.21</v>
      </c>
      <c r="G139" s="257"/>
    </row>
    <row r="140" spans="1:7" s="43" customFormat="1" ht="26.25" customHeight="1">
      <c r="A140" s="308" t="s">
        <v>1174</v>
      </c>
      <c r="B140" s="128"/>
      <c r="C140" s="128"/>
      <c r="D140" s="30"/>
      <c r="E140" s="25">
        <f>SUM(0)</f>
        <v>0</v>
      </c>
      <c r="F140" s="60">
        <f>SUM(F137:F139)</f>
        <v>1.1400000000000001</v>
      </c>
      <c r="G140" s="260">
        <f>SUM(E140,F140)</f>
        <v>1.1400000000000001</v>
      </c>
    </row>
    <row r="141" spans="1:7" s="43" customFormat="1" ht="26.25" customHeight="1">
      <c r="A141" s="387" t="s">
        <v>2469</v>
      </c>
      <c r="B141" s="168"/>
      <c r="C141" s="154"/>
      <c r="D141" s="59"/>
      <c r="E141" s="59"/>
      <c r="F141" s="52"/>
      <c r="G141" s="364"/>
    </row>
    <row r="142" spans="1:7" s="43" customFormat="1" ht="26.25" customHeight="1">
      <c r="A142" s="311" t="s">
        <v>2470</v>
      </c>
      <c r="B142" s="51" t="s">
        <v>2451</v>
      </c>
      <c r="C142" s="51" t="s">
        <v>2451</v>
      </c>
      <c r="D142" s="40"/>
      <c r="E142" s="40"/>
      <c r="F142" s="53">
        <v>0.28</v>
      </c>
      <c r="G142" s="257"/>
    </row>
    <row r="143" spans="1:7" s="44" customFormat="1" ht="26.25" customHeight="1">
      <c r="A143" s="311" t="s">
        <v>2471</v>
      </c>
      <c r="B143" s="51" t="s">
        <v>2470</v>
      </c>
      <c r="C143" s="51" t="s">
        <v>2451</v>
      </c>
      <c r="D143" s="40"/>
      <c r="E143" s="40"/>
      <c r="F143" s="53">
        <v>0.1</v>
      </c>
      <c r="G143" s="257"/>
    </row>
    <row r="144" spans="1:7" s="45" customFormat="1" ht="26.25" customHeight="1">
      <c r="A144" s="417" t="s">
        <v>1174</v>
      </c>
      <c r="B144" s="51"/>
      <c r="C144" s="51"/>
      <c r="D144" s="40"/>
      <c r="E144" s="25">
        <f>SUM(0)</f>
        <v>0</v>
      </c>
      <c r="F144" s="60">
        <f>SUM(F142,F143)</f>
        <v>0.38</v>
      </c>
      <c r="G144" s="260">
        <f>SUM(E144,F144)</f>
        <v>0.38</v>
      </c>
    </row>
    <row r="145" spans="1:7" s="43" customFormat="1" ht="26.25" customHeight="1">
      <c r="A145" s="390" t="s">
        <v>2472</v>
      </c>
      <c r="B145" s="51"/>
      <c r="C145" s="51"/>
      <c r="D145" s="40"/>
      <c r="E145" s="40"/>
      <c r="F145" s="53"/>
      <c r="G145" s="257"/>
    </row>
    <row r="146" spans="1:7" s="44" customFormat="1" ht="26.25" customHeight="1">
      <c r="A146" s="311" t="s">
        <v>2473</v>
      </c>
      <c r="B146" s="51" t="s">
        <v>2362</v>
      </c>
      <c r="C146" s="51" t="s">
        <v>349</v>
      </c>
      <c r="D146" s="40"/>
      <c r="E146" s="40"/>
      <c r="F146" s="53">
        <v>0.95</v>
      </c>
      <c r="G146" s="257"/>
    </row>
    <row r="147" spans="1:7" s="45" customFormat="1" ht="26.25" customHeight="1">
      <c r="A147" s="311" t="s">
        <v>2474</v>
      </c>
      <c r="B147" s="51" t="s">
        <v>2475</v>
      </c>
      <c r="C147" s="51" t="s">
        <v>522</v>
      </c>
      <c r="D147" s="40"/>
      <c r="E147" s="40"/>
      <c r="F147" s="53">
        <v>0.13</v>
      </c>
      <c r="G147" s="257"/>
    </row>
    <row r="148" spans="1:7" s="43" customFormat="1" ht="26.25" customHeight="1">
      <c r="A148" s="311" t="s">
        <v>522</v>
      </c>
      <c r="B148" s="51" t="s">
        <v>2475</v>
      </c>
      <c r="C148" s="51" t="s">
        <v>2474</v>
      </c>
      <c r="D148" s="40"/>
      <c r="E148" s="40"/>
      <c r="F148" s="53">
        <v>0.23</v>
      </c>
      <c r="G148" s="257"/>
    </row>
    <row r="149" spans="1:7" s="43" customFormat="1" ht="26.25" customHeight="1">
      <c r="A149" s="308" t="s">
        <v>1174</v>
      </c>
      <c r="B149" s="51"/>
      <c r="C149" s="51"/>
      <c r="D149" s="40"/>
      <c r="E149" s="25">
        <f>SUM(0)</f>
        <v>0</v>
      </c>
      <c r="F149" s="60">
        <f>SUM(F145:F148)</f>
        <v>1.31</v>
      </c>
      <c r="G149" s="260">
        <f>SUM(E149,F149)</f>
        <v>1.31</v>
      </c>
    </row>
    <row r="150" spans="1:7" s="44" customFormat="1" ht="26.25" customHeight="1">
      <c r="A150" s="387" t="s">
        <v>2476</v>
      </c>
      <c r="B150" s="154"/>
      <c r="C150" s="154"/>
      <c r="D150" s="59"/>
      <c r="E150" s="59"/>
      <c r="F150" s="126"/>
      <c r="G150" s="364"/>
    </row>
    <row r="151" spans="1:7" s="43" customFormat="1" ht="26.25" customHeight="1">
      <c r="A151" s="311" t="s">
        <v>2477</v>
      </c>
      <c r="B151" s="51" t="s">
        <v>2362</v>
      </c>
      <c r="C151" s="51" t="s">
        <v>361</v>
      </c>
      <c r="D151" s="40"/>
      <c r="E151" s="40">
        <v>0.035</v>
      </c>
      <c r="F151" s="53">
        <v>0.08</v>
      </c>
      <c r="G151" s="257"/>
    </row>
    <row r="152" spans="1:7" s="43" customFormat="1" ht="26.25" customHeight="1">
      <c r="A152" s="311" t="s">
        <v>1240</v>
      </c>
      <c r="B152" s="51" t="s">
        <v>2477</v>
      </c>
      <c r="C152" s="51" t="s">
        <v>1241</v>
      </c>
      <c r="D152" s="40"/>
      <c r="E152" s="40"/>
      <c r="F152" s="53">
        <v>0.03</v>
      </c>
      <c r="G152" s="257"/>
    </row>
    <row r="153" spans="1:7" s="43" customFormat="1" ht="26.25" customHeight="1">
      <c r="A153" s="311" t="s">
        <v>1241</v>
      </c>
      <c r="B153" s="51" t="s">
        <v>1240</v>
      </c>
      <c r="C153" s="51" t="s">
        <v>1240</v>
      </c>
      <c r="D153" s="40"/>
      <c r="E153" s="40"/>
      <c r="F153" s="53">
        <v>0.51</v>
      </c>
      <c r="G153" s="257"/>
    </row>
    <row r="154" spans="1:7" s="43" customFormat="1" ht="26.25" customHeight="1">
      <c r="A154" s="308" t="s">
        <v>1174</v>
      </c>
      <c r="B154" s="128"/>
      <c r="C154" s="128"/>
      <c r="D154" s="30"/>
      <c r="E154" s="25">
        <f>SUM(E151)</f>
        <v>0.035</v>
      </c>
      <c r="F154" s="60">
        <f>SUM(F151:F153)</f>
        <v>0.62</v>
      </c>
      <c r="G154" s="260">
        <f>SUM(E154,F154)</f>
        <v>0.655</v>
      </c>
    </row>
    <row r="155" spans="1:7" s="43" customFormat="1" ht="26.25" customHeight="1">
      <c r="A155" s="387" t="s">
        <v>2478</v>
      </c>
      <c r="B155" s="51"/>
      <c r="C155" s="51"/>
      <c r="D155" s="40"/>
      <c r="E155" s="40"/>
      <c r="F155" s="53"/>
      <c r="G155" s="257"/>
    </row>
    <row r="156" spans="1:7" s="43" customFormat="1" ht="26.25" customHeight="1">
      <c r="A156" s="311" t="s">
        <v>2479</v>
      </c>
      <c r="B156" s="51" t="s">
        <v>2362</v>
      </c>
      <c r="C156" s="51" t="s">
        <v>459</v>
      </c>
      <c r="D156" s="40" t="s">
        <v>1742</v>
      </c>
      <c r="E156" s="40">
        <v>0.025</v>
      </c>
      <c r="F156" s="53">
        <v>0.29</v>
      </c>
      <c r="G156" s="257"/>
    </row>
    <row r="157" spans="1:7" s="43" customFormat="1" ht="26.25" customHeight="1">
      <c r="A157" s="311" t="s">
        <v>2480</v>
      </c>
      <c r="B157" s="51" t="s">
        <v>2481</v>
      </c>
      <c r="C157" s="51" t="s">
        <v>1173</v>
      </c>
      <c r="D157" s="40" t="s">
        <v>1764</v>
      </c>
      <c r="E157" s="40"/>
      <c r="F157" s="53">
        <v>0.22</v>
      </c>
      <c r="G157" s="257"/>
    </row>
    <row r="158" spans="1:7" s="43" customFormat="1" ht="26.25" customHeight="1">
      <c r="A158" s="311" t="s">
        <v>2482</v>
      </c>
      <c r="B158" s="51" t="s">
        <v>2479</v>
      </c>
      <c r="C158" s="51" t="s">
        <v>1173</v>
      </c>
      <c r="D158" s="40" t="s">
        <v>1764</v>
      </c>
      <c r="E158" s="40"/>
      <c r="F158" s="53">
        <v>0.2</v>
      </c>
      <c r="G158" s="257"/>
    </row>
    <row r="159" spans="1:7" s="43" customFormat="1" ht="26.25" customHeight="1">
      <c r="A159" s="311" t="s">
        <v>459</v>
      </c>
      <c r="B159" s="51" t="s">
        <v>2483</v>
      </c>
      <c r="C159" s="51" t="s">
        <v>461</v>
      </c>
      <c r="D159" s="40" t="s">
        <v>1764</v>
      </c>
      <c r="E159" s="40"/>
      <c r="F159" s="53">
        <v>0.27</v>
      </c>
      <c r="G159" s="257"/>
    </row>
    <row r="160" spans="1:7" s="43" customFormat="1" ht="26.25" customHeight="1">
      <c r="A160" s="311" t="s">
        <v>2484</v>
      </c>
      <c r="B160" s="51" t="s">
        <v>459</v>
      </c>
      <c r="C160" s="51" t="s">
        <v>1173</v>
      </c>
      <c r="D160" s="40" t="s">
        <v>1764</v>
      </c>
      <c r="E160" s="40"/>
      <c r="F160" s="53">
        <v>0.04</v>
      </c>
      <c r="G160" s="257"/>
    </row>
    <row r="161" spans="1:7" s="43" customFormat="1" ht="26.25" customHeight="1">
      <c r="A161" s="311" t="s">
        <v>2477</v>
      </c>
      <c r="B161" s="51" t="s">
        <v>459</v>
      </c>
      <c r="C161" s="51" t="s">
        <v>1173</v>
      </c>
      <c r="D161" s="40" t="s">
        <v>1764</v>
      </c>
      <c r="E161" s="40"/>
      <c r="F161" s="53">
        <v>0.04</v>
      </c>
      <c r="G161" s="257"/>
    </row>
    <row r="162" spans="1:7" s="43" customFormat="1" ht="26.25" customHeight="1">
      <c r="A162" s="311" t="s">
        <v>2485</v>
      </c>
      <c r="B162" s="51" t="s">
        <v>459</v>
      </c>
      <c r="C162" s="51" t="s">
        <v>2394</v>
      </c>
      <c r="D162" s="40" t="s">
        <v>1764</v>
      </c>
      <c r="E162" s="40"/>
      <c r="F162" s="53">
        <v>0.17</v>
      </c>
      <c r="G162" s="257"/>
    </row>
    <row r="163" spans="1:7" s="43" customFormat="1" ht="26.25" customHeight="1">
      <c r="A163" s="311" t="s">
        <v>2389</v>
      </c>
      <c r="B163" s="51" t="s">
        <v>2486</v>
      </c>
      <c r="C163" s="51" t="s">
        <v>2487</v>
      </c>
      <c r="D163" s="40" t="s">
        <v>1764</v>
      </c>
      <c r="E163" s="40"/>
      <c r="F163" s="53">
        <v>0.24</v>
      </c>
      <c r="G163" s="257"/>
    </row>
    <row r="164" spans="1:7" s="43" customFormat="1" ht="26.25" customHeight="1">
      <c r="A164" s="311" t="s">
        <v>2396</v>
      </c>
      <c r="B164" s="51" t="s">
        <v>2486</v>
      </c>
      <c r="C164" s="51" t="s">
        <v>1173</v>
      </c>
      <c r="D164" s="40" t="s">
        <v>1764</v>
      </c>
      <c r="E164" s="40"/>
      <c r="F164" s="53">
        <v>0.16</v>
      </c>
      <c r="G164" s="257"/>
    </row>
    <row r="165" spans="1:7" s="43" customFormat="1" ht="26.25" customHeight="1">
      <c r="A165" s="311" t="s">
        <v>2486</v>
      </c>
      <c r="B165" s="51" t="s">
        <v>2394</v>
      </c>
      <c r="C165" s="51" t="s">
        <v>459</v>
      </c>
      <c r="D165" s="40" t="s">
        <v>1764</v>
      </c>
      <c r="E165" s="40"/>
      <c r="F165" s="53">
        <v>0.13</v>
      </c>
      <c r="G165" s="257"/>
    </row>
    <row r="166" spans="1:7" s="43" customFormat="1" ht="26.25" customHeight="1">
      <c r="A166" s="311" t="s">
        <v>2394</v>
      </c>
      <c r="B166" s="51" t="s">
        <v>2487</v>
      </c>
      <c r="C166" s="51" t="s">
        <v>2486</v>
      </c>
      <c r="D166" s="40" t="s">
        <v>1764</v>
      </c>
      <c r="E166" s="40"/>
      <c r="F166" s="53">
        <v>0.19</v>
      </c>
      <c r="G166" s="257"/>
    </row>
    <row r="167" spans="1:7" s="44" customFormat="1" ht="26.25" customHeight="1">
      <c r="A167" s="311" t="s">
        <v>461</v>
      </c>
      <c r="B167" s="51" t="s">
        <v>2394</v>
      </c>
      <c r="C167" s="51" t="s">
        <v>1173</v>
      </c>
      <c r="D167" s="40" t="s">
        <v>1764</v>
      </c>
      <c r="E167" s="40"/>
      <c r="F167" s="53">
        <v>0.18</v>
      </c>
      <c r="G167" s="257"/>
    </row>
    <row r="168" spans="1:7" s="43" customFormat="1" ht="26.25" customHeight="1">
      <c r="A168" s="311" t="s">
        <v>2488</v>
      </c>
      <c r="B168" s="51" t="s">
        <v>2481</v>
      </c>
      <c r="C168" s="51" t="s">
        <v>2481</v>
      </c>
      <c r="D168" s="40" t="s">
        <v>1764</v>
      </c>
      <c r="E168" s="40"/>
      <c r="F168" s="53">
        <v>0.14</v>
      </c>
      <c r="G168" s="257"/>
    </row>
    <row r="169" spans="1:7" s="43" customFormat="1" ht="26.25" customHeight="1">
      <c r="A169" s="311" t="s">
        <v>2489</v>
      </c>
      <c r="B169" s="51" t="s">
        <v>2362</v>
      </c>
      <c r="C169" s="51" t="s">
        <v>459</v>
      </c>
      <c r="D169" s="40"/>
      <c r="E169" s="40">
        <v>0.35</v>
      </c>
      <c r="F169" s="53">
        <v>0.55</v>
      </c>
      <c r="G169" s="257"/>
    </row>
    <row r="170" spans="1:7" s="43" customFormat="1" ht="26.25" customHeight="1">
      <c r="A170" s="311" t="s">
        <v>459</v>
      </c>
      <c r="B170" s="51" t="s">
        <v>2490</v>
      </c>
      <c r="C170" s="51" t="s">
        <v>2483</v>
      </c>
      <c r="D170" s="40"/>
      <c r="E170" s="40"/>
      <c r="F170" s="53">
        <v>0.08</v>
      </c>
      <c r="G170" s="257"/>
    </row>
    <row r="171" spans="1:7" s="43" customFormat="1" ht="26.25" customHeight="1">
      <c r="A171" s="311" t="s">
        <v>2483</v>
      </c>
      <c r="B171" s="51" t="s">
        <v>459</v>
      </c>
      <c r="C171" s="51" t="s">
        <v>2491</v>
      </c>
      <c r="D171" s="40"/>
      <c r="E171" s="40"/>
      <c r="F171" s="53">
        <v>0.61</v>
      </c>
      <c r="G171" s="257"/>
    </row>
    <row r="172" spans="1:7" s="43" customFormat="1" ht="26.25" customHeight="1">
      <c r="A172" s="308" t="s">
        <v>1174</v>
      </c>
      <c r="B172" s="51"/>
      <c r="C172" s="51"/>
      <c r="D172" s="40"/>
      <c r="E172" s="25">
        <f>SUM(E156,E169)</f>
        <v>0.375</v>
      </c>
      <c r="F172" s="60">
        <f>SUM(F156:F171)</f>
        <v>3.5100000000000002</v>
      </c>
      <c r="G172" s="260">
        <f>SUM(E172,F172)</f>
        <v>3.8850000000000002</v>
      </c>
    </row>
    <row r="173" spans="1:7" s="43" customFormat="1" ht="26.25" customHeight="1">
      <c r="A173" s="387" t="s">
        <v>2492</v>
      </c>
      <c r="B173" s="133"/>
      <c r="C173" s="133"/>
      <c r="D173" s="85"/>
      <c r="E173" s="85"/>
      <c r="F173" s="53"/>
      <c r="G173" s="330"/>
    </row>
    <row r="174" spans="1:7" s="44" customFormat="1" ht="26.25" customHeight="1">
      <c r="A174" s="311" t="s">
        <v>2493</v>
      </c>
      <c r="B174" s="51" t="s">
        <v>2483</v>
      </c>
      <c r="C174" s="51" t="s">
        <v>349</v>
      </c>
      <c r="D174" s="40"/>
      <c r="E174" s="40"/>
      <c r="F174" s="53">
        <v>2.204</v>
      </c>
      <c r="G174" s="257"/>
    </row>
    <row r="175" spans="1:7" s="43" customFormat="1" ht="26.25" customHeight="1">
      <c r="A175" s="311" t="s">
        <v>459</v>
      </c>
      <c r="B175" s="51" t="s">
        <v>2494</v>
      </c>
      <c r="C175" s="51" t="s">
        <v>2495</v>
      </c>
      <c r="D175" s="40"/>
      <c r="E175" s="40">
        <v>0.23</v>
      </c>
      <c r="F175" s="53">
        <v>0.23</v>
      </c>
      <c r="G175" s="257"/>
    </row>
    <row r="176" spans="1:7" s="43" customFormat="1" ht="26.25" customHeight="1">
      <c r="A176" s="308" t="s">
        <v>1174</v>
      </c>
      <c r="B176" s="51"/>
      <c r="C176" s="51"/>
      <c r="D176" s="40"/>
      <c r="E176" s="25">
        <f>SUM(E175)</f>
        <v>0.23</v>
      </c>
      <c r="F176" s="60">
        <f>SUM(F174:F175)</f>
        <v>2.434</v>
      </c>
      <c r="G176" s="260">
        <f>SUM(E176,F176)</f>
        <v>2.664</v>
      </c>
    </row>
    <row r="177" spans="1:7" s="44" customFormat="1" ht="26.25" customHeight="1">
      <c r="A177" s="387" t="s">
        <v>2496</v>
      </c>
      <c r="B177" s="133"/>
      <c r="C177" s="133"/>
      <c r="D177" s="85"/>
      <c r="E177" s="85"/>
      <c r="F177" s="52"/>
      <c r="G177" s="330"/>
    </row>
    <row r="178" spans="1:7" s="43" customFormat="1" ht="26.25" customHeight="1">
      <c r="A178" s="311" t="s">
        <v>2497</v>
      </c>
      <c r="B178" s="51" t="s">
        <v>2362</v>
      </c>
      <c r="C178" s="51" t="s">
        <v>361</v>
      </c>
      <c r="D178" s="40"/>
      <c r="E178" s="40"/>
      <c r="F178" s="53">
        <v>0.13</v>
      </c>
      <c r="G178" s="257"/>
    </row>
    <row r="179" spans="1:7" s="43" customFormat="1" ht="26.25" customHeight="1">
      <c r="A179" s="418" t="s">
        <v>2528</v>
      </c>
      <c r="B179" s="51" t="s">
        <v>1197</v>
      </c>
      <c r="C179" s="51" t="s">
        <v>2362</v>
      </c>
      <c r="D179" s="40"/>
      <c r="E179" s="40"/>
      <c r="F179" s="53">
        <v>0.06</v>
      </c>
      <c r="G179" s="257"/>
    </row>
    <row r="180" spans="1:7" s="43" customFormat="1" ht="26.25" customHeight="1">
      <c r="A180" s="418" t="s">
        <v>2529</v>
      </c>
      <c r="B180" s="51" t="s">
        <v>1197</v>
      </c>
      <c r="C180" s="51" t="s">
        <v>1197</v>
      </c>
      <c r="D180" s="40"/>
      <c r="E180" s="40"/>
      <c r="F180" s="53">
        <v>0.05</v>
      </c>
      <c r="G180" s="257"/>
    </row>
    <row r="181" spans="1:7" s="43" customFormat="1" ht="26.25" customHeight="1">
      <c r="A181" s="308" t="s">
        <v>1174</v>
      </c>
      <c r="B181" s="128"/>
      <c r="C181" s="128"/>
      <c r="D181" s="30"/>
      <c r="E181" s="25">
        <f>SUM(0)</f>
        <v>0</v>
      </c>
      <c r="F181" s="60">
        <f>SUM(F178:F178)</f>
        <v>0.13</v>
      </c>
      <c r="G181" s="260">
        <f>SUM(E181,F181)</f>
        <v>0.13</v>
      </c>
    </row>
    <row r="182" spans="1:7" s="43" customFormat="1" ht="26.25" customHeight="1">
      <c r="A182" s="387" t="s">
        <v>2498</v>
      </c>
      <c r="B182" s="51"/>
      <c r="C182" s="51"/>
      <c r="D182" s="40"/>
      <c r="E182" s="40"/>
      <c r="F182" s="53"/>
      <c r="G182" s="257"/>
    </row>
    <row r="183" spans="1:7" s="43" customFormat="1" ht="26.25" customHeight="1">
      <c r="A183" s="311" t="s">
        <v>2499</v>
      </c>
      <c r="B183" s="51" t="s">
        <v>2362</v>
      </c>
      <c r="C183" s="51" t="s">
        <v>2394</v>
      </c>
      <c r="D183" s="40" t="s">
        <v>1742</v>
      </c>
      <c r="E183" s="40">
        <v>0.03</v>
      </c>
      <c r="F183" s="53">
        <v>0.47</v>
      </c>
      <c r="G183" s="257"/>
    </row>
    <row r="184" spans="1:7" s="43" customFormat="1" ht="26.25" customHeight="1">
      <c r="A184" s="311" t="s">
        <v>2395</v>
      </c>
      <c r="B184" s="51" t="s">
        <v>2499</v>
      </c>
      <c r="C184" s="51" t="s">
        <v>2500</v>
      </c>
      <c r="D184" s="40" t="s">
        <v>1742</v>
      </c>
      <c r="E184" s="40"/>
      <c r="F184" s="53">
        <v>0.35</v>
      </c>
      <c r="G184" s="257"/>
    </row>
    <row r="185" spans="1:7" s="43" customFormat="1" ht="26.25" customHeight="1">
      <c r="A185" s="311" t="s">
        <v>2501</v>
      </c>
      <c r="B185" s="51" t="s">
        <v>2395</v>
      </c>
      <c r="C185" s="51" t="s">
        <v>2502</v>
      </c>
      <c r="D185" s="40" t="s">
        <v>1742</v>
      </c>
      <c r="E185" s="40"/>
      <c r="F185" s="53">
        <v>0.25</v>
      </c>
      <c r="G185" s="257"/>
    </row>
    <row r="186" spans="1:7" s="44" customFormat="1" ht="26.25" customHeight="1">
      <c r="A186" s="311" t="s">
        <v>2503</v>
      </c>
      <c r="B186" s="51" t="s">
        <v>2500</v>
      </c>
      <c r="C186" s="51" t="s">
        <v>2362</v>
      </c>
      <c r="D186" s="40" t="s">
        <v>1742</v>
      </c>
      <c r="E186" s="40">
        <v>0.07</v>
      </c>
      <c r="F186" s="53">
        <v>0.29</v>
      </c>
      <c r="G186" s="257"/>
    </row>
    <row r="187" spans="1:7" s="43" customFormat="1" ht="26.25" customHeight="1">
      <c r="A187" s="311" t="s">
        <v>2500</v>
      </c>
      <c r="B187" s="51" t="s">
        <v>2395</v>
      </c>
      <c r="C187" s="51" t="s">
        <v>2503</v>
      </c>
      <c r="D187" s="40" t="s">
        <v>1742</v>
      </c>
      <c r="E187" s="40"/>
      <c r="F187" s="53">
        <v>0.2</v>
      </c>
      <c r="G187" s="257"/>
    </row>
    <row r="188" spans="1:7" s="43" customFormat="1" ht="26.25" customHeight="1">
      <c r="A188" s="311" t="s">
        <v>2503</v>
      </c>
      <c r="B188" s="51" t="s">
        <v>2504</v>
      </c>
      <c r="C188" s="51" t="s">
        <v>1175</v>
      </c>
      <c r="D188" s="40" t="s">
        <v>1742</v>
      </c>
      <c r="E188" s="40"/>
      <c r="F188" s="53">
        <v>0.19</v>
      </c>
      <c r="G188" s="257"/>
    </row>
    <row r="189" spans="1:7" s="43" customFormat="1" ht="26.25" customHeight="1">
      <c r="A189" s="311" t="s">
        <v>2505</v>
      </c>
      <c r="B189" s="51" t="s">
        <v>2503</v>
      </c>
      <c r="C189" s="51" t="s">
        <v>361</v>
      </c>
      <c r="D189" s="40"/>
      <c r="E189" s="40"/>
      <c r="F189" s="53">
        <v>0.29</v>
      </c>
      <c r="G189" s="257"/>
    </row>
    <row r="190" spans="1:7" s="43" customFormat="1" ht="26.25" customHeight="1">
      <c r="A190" s="311" t="s">
        <v>2506</v>
      </c>
      <c r="B190" s="51" t="s">
        <v>2503</v>
      </c>
      <c r="C190" s="51" t="s">
        <v>361</v>
      </c>
      <c r="D190" s="40"/>
      <c r="E190" s="40"/>
      <c r="F190" s="53">
        <v>0.23</v>
      </c>
      <c r="G190" s="257"/>
    </row>
    <row r="191" spans="1:7" s="43" customFormat="1" ht="26.25" customHeight="1">
      <c r="A191" s="311" t="s">
        <v>2507</v>
      </c>
      <c r="B191" s="51" t="s">
        <v>2503</v>
      </c>
      <c r="C191" s="51" t="s">
        <v>1173</v>
      </c>
      <c r="D191" s="40" t="s">
        <v>1742</v>
      </c>
      <c r="E191" s="40"/>
      <c r="F191" s="53">
        <v>0.2</v>
      </c>
      <c r="G191" s="257"/>
    </row>
    <row r="192" spans="1:7" s="43" customFormat="1" ht="26.25" customHeight="1">
      <c r="A192" s="311" t="s">
        <v>2508</v>
      </c>
      <c r="B192" s="51" t="s">
        <v>2503</v>
      </c>
      <c r="C192" s="51" t="s">
        <v>1173</v>
      </c>
      <c r="D192" s="40" t="s">
        <v>1742</v>
      </c>
      <c r="E192" s="40"/>
      <c r="F192" s="53">
        <v>0.16</v>
      </c>
      <c r="G192" s="257"/>
    </row>
    <row r="193" spans="1:7" s="44" customFormat="1" ht="26.25" customHeight="1">
      <c r="A193" s="311" t="s">
        <v>2509</v>
      </c>
      <c r="B193" s="51" t="s">
        <v>2503</v>
      </c>
      <c r="C193" s="51" t="s">
        <v>1173</v>
      </c>
      <c r="D193" s="40" t="s">
        <v>1742</v>
      </c>
      <c r="E193" s="40"/>
      <c r="F193" s="53">
        <v>0.1</v>
      </c>
      <c r="G193" s="257"/>
    </row>
    <row r="194" spans="1:7" s="43" customFormat="1" ht="26.25" customHeight="1">
      <c r="A194" s="311" t="s">
        <v>2504</v>
      </c>
      <c r="B194" s="51" t="s">
        <v>2503</v>
      </c>
      <c r="C194" s="51" t="s">
        <v>1173</v>
      </c>
      <c r="D194" s="40" t="s">
        <v>1742</v>
      </c>
      <c r="E194" s="40"/>
      <c r="F194" s="53">
        <v>0.08</v>
      </c>
      <c r="G194" s="257"/>
    </row>
    <row r="195" spans="1:7" s="43" customFormat="1" ht="26.25" customHeight="1">
      <c r="A195" s="311" t="s">
        <v>1356</v>
      </c>
      <c r="B195" s="51" t="s">
        <v>2501</v>
      </c>
      <c r="C195" s="51" t="s">
        <v>1173</v>
      </c>
      <c r="D195" s="40" t="s">
        <v>1742</v>
      </c>
      <c r="E195" s="40"/>
      <c r="F195" s="53">
        <v>0.04</v>
      </c>
      <c r="G195" s="257"/>
    </row>
    <row r="196" spans="1:7" s="43" customFormat="1" ht="26.25" customHeight="1">
      <c r="A196" s="311" t="s">
        <v>523</v>
      </c>
      <c r="B196" s="51" t="s">
        <v>2499</v>
      </c>
      <c r="C196" s="51" t="s">
        <v>1173</v>
      </c>
      <c r="D196" s="40" t="s">
        <v>1764</v>
      </c>
      <c r="E196" s="40"/>
      <c r="F196" s="53">
        <v>0.28</v>
      </c>
      <c r="G196" s="257"/>
    </row>
    <row r="197" spans="1:7" s="43" customFormat="1" ht="26.25" customHeight="1">
      <c r="A197" s="311" t="s">
        <v>2510</v>
      </c>
      <c r="B197" s="51" t="s">
        <v>1356</v>
      </c>
      <c r="C197" s="51" t="s">
        <v>523</v>
      </c>
      <c r="D197" s="40" t="s">
        <v>1764</v>
      </c>
      <c r="E197" s="40"/>
      <c r="F197" s="53">
        <v>0.09</v>
      </c>
      <c r="G197" s="257"/>
    </row>
    <row r="198" spans="1:7" s="44" customFormat="1" ht="26.25" customHeight="1">
      <c r="A198" s="311" t="s">
        <v>2511</v>
      </c>
      <c r="B198" s="51" t="s">
        <v>2499</v>
      </c>
      <c r="C198" s="51" t="s">
        <v>1173</v>
      </c>
      <c r="D198" s="40" t="s">
        <v>1742</v>
      </c>
      <c r="E198" s="40"/>
      <c r="F198" s="53">
        <v>0.26</v>
      </c>
      <c r="G198" s="257"/>
    </row>
    <row r="199" spans="1:7" s="44" customFormat="1" ht="26.25" customHeight="1">
      <c r="A199" s="311" t="s">
        <v>2512</v>
      </c>
      <c r="B199" s="51" t="s">
        <v>2499</v>
      </c>
      <c r="C199" s="51" t="s">
        <v>1173</v>
      </c>
      <c r="D199" s="40" t="s">
        <v>1742</v>
      </c>
      <c r="E199" s="40"/>
      <c r="F199" s="53">
        <v>0.26</v>
      </c>
      <c r="G199" s="257"/>
    </row>
    <row r="200" spans="1:7" s="43" customFormat="1" ht="26.25" customHeight="1">
      <c r="A200" s="311" t="s">
        <v>2513</v>
      </c>
      <c r="B200" s="51" t="s">
        <v>2499</v>
      </c>
      <c r="C200" s="51" t="s">
        <v>1173</v>
      </c>
      <c r="D200" s="40" t="s">
        <v>1742</v>
      </c>
      <c r="E200" s="40"/>
      <c r="F200" s="53">
        <v>0.25</v>
      </c>
      <c r="G200" s="257"/>
    </row>
    <row r="201" spans="1:7" s="43" customFormat="1" ht="26.25" customHeight="1">
      <c r="A201" s="311" t="s">
        <v>2514</v>
      </c>
      <c r="B201" s="51" t="s">
        <v>2515</v>
      </c>
      <c r="C201" s="51" t="s">
        <v>1192</v>
      </c>
      <c r="D201" s="40" t="s">
        <v>1742</v>
      </c>
      <c r="E201" s="40"/>
      <c r="F201" s="53">
        <v>0.18</v>
      </c>
      <c r="G201" s="257"/>
    </row>
    <row r="202" spans="1:7" s="43" customFormat="1" ht="26.25" customHeight="1">
      <c r="A202" s="308" t="s">
        <v>1174</v>
      </c>
      <c r="B202" s="51"/>
      <c r="C202" s="51"/>
      <c r="D202" s="40"/>
      <c r="E202" s="25">
        <f>SUM(E183,E186)</f>
        <v>0.1</v>
      </c>
      <c r="F202" s="60">
        <f>SUM(F183:F201)</f>
        <v>4.169999999999999</v>
      </c>
      <c r="G202" s="260">
        <f>SUM(E202,F202)</f>
        <v>4.269999999999999</v>
      </c>
    </row>
    <row r="203" spans="1:7" s="43" customFormat="1" ht="26.25" customHeight="1">
      <c r="A203" s="387" t="s">
        <v>2516</v>
      </c>
      <c r="B203" s="51"/>
      <c r="C203" s="51"/>
      <c r="D203" s="40"/>
      <c r="E203" s="40"/>
      <c r="F203" s="53"/>
      <c r="G203" s="257"/>
    </row>
    <row r="204" spans="1:7" s="43" customFormat="1" ht="26.25" customHeight="1">
      <c r="A204" s="311" t="s">
        <v>2394</v>
      </c>
      <c r="B204" s="51" t="s">
        <v>1173</v>
      </c>
      <c r="C204" s="51" t="s">
        <v>1173</v>
      </c>
      <c r="D204" s="40" t="s">
        <v>1764</v>
      </c>
      <c r="E204" s="40"/>
      <c r="F204" s="53">
        <v>0.26</v>
      </c>
      <c r="G204" s="257"/>
    </row>
    <row r="205" spans="1:7" s="43" customFormat="1" ht="26.25" customHeight="1">
      <c r="A205" s="311" t="s">
        <v>2396</v>
      </c>
      <c r="B205" s="51" t="s">
        <v>2517</v>
      </c>
      <c r="C205" s="51" t="s">
        <v>1173</v>
      </c>
      <c r="D205" s="40" t="s">
        <v>1764</v>
      </c>
      <c r="E205" s="40"/>
      <c r="F205" s="53">
        <v>0.1</v>
      </c>
      <c r="G205" s="257"/>
    </row>
    <row r="206" spans="1:7" s="44" customFormat="1" ht="26.25" customHeight="1">
      <c r="A206" s="311" t="s">
        <v>2389</v>
      </c>
      <c r="B206" s="51" t="s">
        <v>2517</v>
      </c>
      <c r="C206" s="51" t="s">
        <v>1173</v>
      </c>
      <c r="D206" s="40" t="s">
        <v>1764</v>
      </c>
      <c r="E206" s="40"/>
      <c r="F206" s="53">
        <v>0.15</v>
      </c>
      <c r="G206" s="257"/>
    </row>
    <row r="207" spans="1:7" s="43" customFormat="1" ht="26.25" customHeight="1">
      <c r="A207" s="311" t="s">
        <v>2387</v>
      </c>
      <c r="B207" s="51" t="s">
        <v>2517</v>
      </c>
      <c r="C207" s="51" t="s">
        <v>2518</v>
      </c>
      <c r="D207" s="40" t="s">
        <v>1764</v>
      </c>
      <c r="E207" s="40"/>
      <c r="F207" s="53">
        <v>0.15</v>
      </c>
      <c r="G207" s="257"/>
    </row>
    <row r="208" spans="1:7" s="43" customFormat="1" ht="26.25" customHeight="1">
      <c r="A208" s="311" t="s">
        <v>459</v>
      </c>
      <c r="B208" s="51" t="s">
        <v>2517</v>
      </c>
      <c r="C208" s="51" t="s">
        <v>2518</v>
      </c>
      <c r="D208" s="40" t="s">
        <v>1742</v>
      </c>
      <c r="E208" s="40"/>
      <c r="F208" s="53">
        <v>0.15</v>
      </c>
      <c r="G208" s="257"/>
    </row>
    <row r="209" spans="1:7" s="43" customFormat="1" ht="26.25" customHeight="1">
      <c r="A209" s="311" t="s">
        <v>530</v>
      </c>
      <c r="B209" s="51" t="s">
        <v>2517</v>
      </c>
      <c r="C209" s="51" t="s">
        <v>2518</v>
      </c>
      <c r="D209" s="40" t="s">
        <v>1742</v>
      </c>
      <c r="E209" s="40"/>
      <c r="F209" s="53">
        <v>0.15</v>
      </c>
      <c r="G209" s="257"/>
    </row>
    <row r="210" spans="1:7" s="43" customFormat="1" ht="26.25" customHeight="1">
      <c r="A210" s="311" t="s">
        <v>1182</v>
      </c>
      <c r="B210" s="51" t="s">
        <v>2362</v>
      </c>
      <c r="C210" s="51" t="s">
        <v>1182</v>
      </c>
      <c r="D210" s="40" t="s">
        <v>1742</v>
      </c>
      <c r="E210" s="40"/>
      <c r="F210" s="53">
        <v>0.06</v>
      </c>
      <c r="G210" s="257"/>
    </row>
    <row r="211" spans="1:7" s="43" customFormat="1" ht="26.25" customHeight="1">
      <c r="A211" s="311" t="s">
        <v>523</v>
      </c>
      <c r="B211" s="51" t="s">
        <v>1184</v>
      </c>
      <c r="C211" s="51" t="s">
        <v>2519</v>
      </c>
      <c r="D211" s="40" t="s">
        <v>1742</v>
      </c>
      <c r="E211" s="40"/>
      <c r="F211" s="53">
        <v>0.37</v>
      </c>
      <c r="G211" s="257"/>
    </row>
    <row r="212" spans="1:7" s="43" customFormat="1" ht="26.25" customHeight="1">
      <c r="A212" s="311" t="s">
        <v>2520</v>
      </c>
      <c r="B212" s="51" t="s">
        <v>2521</v>
      </c>
      <c r="C212" s="51" t="s">
        <v>2394</v>
      </c>
      <c r="D212" s="40" t="s">
        <v>1742</v>
      </c>
      <c r="E212" s="40"/>
      <c r="F212" s="53">
        <v>0.16</v>
      </c>
      <c r="G212" s="257"/>
    </row>
    <row r="213" spans="1:7" s="43" customFormat="1" ht="26.25" customHeight="1">
      <c r="A213" s="311" t="s">
        <v>2394</v>
      </c>
      <c r="B213" s="51" t="s">
        <v>2522</v>
      </c>
      <c r="C213" s="51" t="s">
        <v>2523</v>
      </c>
      <c r="D213" s="40" t="s">
        <v>1742</v>
      </c>
      <c r="E213" s="40"/>
      <c r="F213" s="53">
        <v>0.09</v>
      </c>
      <c r="G213" s="257"/>
    </row>
    <row r="214" spans="1:7" s="43" customFormat="1" ht="26.25" customHeight="1">
      <c r="A214" s="311" t="s">
        <v>2524</v>
      </c>
      <c r="B214" s="51" t="s">
        <v>2518</v>
      </c>
      <c r="C214" s="51" t="s">
        <v>1184</v>
      </c>
      <c r="D214" s="40" t="s">
        <v>1742</v>
      </c>
      <c r="E214" s="40"/>
      <c r="F214" s="53">
        <v>0.07</v>
      </c>
      <c r="G214" s="257"/>
    </row>
    <row r="215" spans="1:7" s="43" customFormat="1" ht="26.25" customHeight="1">
      <c r="A215" s="311" t="s">
        <v>530</v>
      </c>
      <c r="B215" s="51" t="s">
        <v>1184</v>
      </c>
      <c r="C215" s="51" t="s">
        <v>2518</v>
      </c>
      <c r="D215" s="40" t="s">
        <v>1742</v>
      </c>
      <c r="E215" s="40"/>
      <c r="F215" s="53">
        <v>0.07</v>
      </c>
      <c r="G215" s="257"/>
    </row>
    <row r="216" spans="1:7" s="43" customFormat="1" ht="26.25" customHeight="1">
      <c r="A216" s="311" t="s">
        <v>1184</v>
      </c>
      <c r="B216" s="51" t="s">
        <v>2394</v>
      </c>
      <c r="C216" s="51" t="s">
        <v>2362</v>
      </c>
      <c r="D216" s="40" t="s">
        <v>1742</v>
      </c>
      <c r="E216" s="40"/>
      <c r="F216" s="53">
        <v>0.39</v>
      </c>
      <c r="G216" s="257"/>
    </row>
    <row r="217" spans="1:7" s="44" customFormat="1" ht="26.25" customHeight="1">
      <c r="A217" s="311" t="s">
        <v>2394</v>
      </c>
      <c r="B217" s="51" t="s">
        <v>1184</v>
      </c>
      <c r="C217" s="51" t="s">
        <v>1173</v>
      </c>
      <c r="D217" s="40" t="s">
        <v>1742</v>
      </c>
      <c r="E217" s="40"/>
      <c r="F217" s="53">
        <v>0.1</v>
      </c>
      <c r="G217" s="257"/>
    </row>
    <row r="218" spans="1:7" s="43" customFormat="1" ht="26.25" customHeight="1">
      <c r="A218" s="311" t="s">
        <v>2525</v>
      </c>
      <c r="B218" s="51" t="s">
        <v>1184</v>
      </c>
      <c r="C218" s="51" t="s">
        <v>2526</v>
      </c>
      <c r="D218" s="40" t="s">
        <v>1742</v>
      </c>
      <c r="E218" s="40"/>
      <c r="F218" s="53">
        <v>0.19</v>
      </c>
      <c r="G218" s="257"/>
    </row>
    <row r="219" spans="1:7" s="43" customFormat="1" ht="26.25" customHeight="1">
      <c r="A219" s="311" t="s">
        <v>2526</v>
      </c>
      <c r="B219" s="51" t="s">
        <v>2525</v>
      </c>
      <c r="C219" s="51" t="s">
        <v>1175</v>
      </c>
      <c r="D219" s="40" t="s">
        <v>1742</v>
      </c>
      <c r="E219" s="40"/>
      <c r="F219" s="53">
        <v>0.19</v>
      </c>
      <c r="G219" s="257"/>
    </row>
    <row r="220" spans="1:7" s="43" customFormat="1" ht="26.25" customHeight="1">
      <c r="A220" s="311" t="s">
        <v>2394</v>
      </c>
      <c r="B220" s="51" t="s">
        <v>2526</v>
      </c>
      <c r="C220" s="51" t="s">
        <v>1173</v>
      </c>
      <c r="D220" s="40" t="s">
        <v>1742</v>
      </c>
      <c r="E220" s="40"/>
      <c r="F220" s="53">
        <v>0.12</v>
      </c>
      <c r="G220" s="257"/>
    </row>
    <row r="221" spans="1:7" s="43" customFormat="1" ht="26.25" customHeight="1">
      <c r="A221" s="308" t="s">
        <v>1174</v>
      </c>
      <c r="B221" s="51"/>
      <c r="C221" s="51"/>
      <c r="D221" s="40"/>
      <c r="E221" s="31">
        <f>SUM(0)</f>
        <v>0</v>
      </c>
      <c r="F221" s="60">
        <f>SUM(F204:F220)</f>
        <v>2.7700000000000005</v>
      </c>
      <c r="G221" s="260">
        <f>SUM(E221,F221)</f>
        <v>2.7700000000000005</v>
      </c>
    </row>
    <row r="222" spans="1:7" s="43" customFormat="1" ht="11.25" customHeight="1">
      <c r="A222" s="412"/>
      <c r="B222" s="146"/>
      <c r="C222" s="146"/>
      <c r="D222" s="39"/>
      <c r="E222" s="39"/>
      <c r="F222" s="136"/>
      <c r="G222" s="294"/>
    </row>
    <row r="223" spans="1:7" s="43" customFormat="1" ht="26.25" customHeight="1" thickBot="1">
      <c r="A223" s="393" t="s">
        <v>2527</v>
      </c>
      <c r="B223" s="413"/>
      <c r="C223" s="413"/>
      <c r="D223" s="295"/>
      <c r="E223" s="272">
        <f>SUM(E21,E40,E54,E72,E74,E85,E91,E94,E101,E106,E117,E120,E128,E135,E140,E144,E149,E154,E172,E176,E181,E202,E221)</f>
        <v>2.351</v>
      </c>
      <c r="F223" s="397">
        <f>SUM(F21,F40,F54,F72,F74,F85,F91,F94,F101,F106,F117,F120,F128,F135,F140,F144,F149,F154,F172,F176,F181,F202,F221)</f>
        <v>49.30400000000001</v>
      </c>
      <c r="G223" s="273">
        <f>SUM(G21,G40,G54,G72,G74,G85,G91,G94,G101,G106,G117,G120,G128,G135,G140,G144,G149,G154,G172,G176,G181,G202,G221)</f>
        <v>51.65500000000001</v>
      </c>
    </row>
    <row r="224" spans="1:7" ht="26.25" customHeight="1">
      <c r="A224" s="96"/>
      <c r="B224" s="96"/>
      <c r="C224" s="96"/>
      <c r="D224" s="89"/>
      <c r="E224" s="89"/>
      <c r="F224" s="94"/>
      <c r="G224" s="86"/>
    </row>
    <row r="225" spans="1:7" ht="26.25" customHeight="1">
      <c r="A225" s="117"/>
      <c r="B225" s="117"/>
      <c r="C225" s="117"/>
      <c r="D225" s="86"/>
      <c r="E225" s="86"/>
      <c r="F225" s="118"/>
      <c r="G225" s="86"/>
    </row>
    <row r="226" spans="1:7" ht="26.25" customHeight="1">
      <c r="A226" s="149"/>
      <c r="B226" s="116"/>
      <c r="C226" s="149"/>
      <c r="D226" s="119"/>
      <c r="E226" s="119"/>
      <c r="F226" s="94"/>
      <c r="G226" s="119"/>
    </row>
    <row r="227" spans="1:7" ht="26.25" customHeight="1">
      <c r="A227" s="96"/>
      <c r="B227" s="96"/>
      <c r="C227" s="96"/>
      <c r="D227" s="89"/>
      <c r="E227" s="89"/>
      <c r="F227" s="94"/>
      <c r="G227" s="86"/>
    </row>
    <row r="228" spans="1:7" ht="26.25" customHeight="1">
      <c r="A228" s="96"/>
      <c r="B228" s="96"/>
      <c r="C228" s="96"/>
      <c r="D228" s="89"/>
      <c r="E228" s="89"/>
      <c r="F228" s="94"/>
      <c r="G228" s="86"/>
    </row>
    <row r="229" spans="1:7" ht="26.25" customHeight="1">
      <c r="A229" s="96"/>
      <c r="B229" s="96"/>
      <c r="C229" s="96"/>
      <c r="D229" s="89"/>
      <c r="E229" s="89"/>
      <c r="F229" s="94"/>
      <c r="G229" s="86"/>
    </row>
    <row r="230" spans="1:7" ht="26.25" customHeight="1">
      <c r="A230" s="117"/>
      <c r="B230" s="117"/>
      <c r="C230" s="117"/>
      <c r="D230" s="86"/>
      <c r="E230" s="86"/>
      <c r="F230" s="118"/>
      <c r="G230" s="86"/>
    </row>
    <row r="231" spans="1:7" ht="26.25" customHeight="1">
      <c r="A231" s="149"/>
      <c r="B231" s="96"/>
      <c r="C231" s="96"/>
      <c r="D231" s="89"/>
      <c r="E231" s="89"/>
      <c r="F231" s="94"/>
      <c r="G231" s="86"/>
    </row>
    <row r="232" spans="1:7" ht="26.25" customHeight="1">
      <c r="A232" s="96"/>
      <c r="B232" s="96"/>
      <c r="C232" s="96"/>
      <c r="D232" s="89"/>
      <c r="E232" s="89"/>
      <c r="F232" s="94"/>
      <c r="G232" s="86"/>
    </row>
    <row r="233" spans="1:7" ht="26.25" customHeight="1">
      <c r="A233" s="96"/>
      <c r="B233" s="96"/>
      <c r="C233" s="96"/>
      <c r="D233" s="89"/>
      <c r="E233" s="89"/>
      <c r="F233" s="94"/>
      <c r="G233" s="86"/>
    </row>
    <row r="234" spans="1:7" ht="26.25" customHeight="1">
      <c r="A234" s="96"/>
      <c r="B234" s="96"/>
      <c r="C234" s="96"/>
      <c r="D234" s="89"/>
      <c r="E234" s="89"/>
      <c r="F234" s="94"/>
      <c r="G234" s="86"/>
    </row>
    <row r="235" spans="1:7" ht="26.25" customHeight="1">
      <c r="A235" s="96"/>
      <c r="B235" s="96"/>
      <c r="C235" s="96"/>
      <c r="D235" s="89"/>
      <c r="E235" s="89"/>
      <c r="F235" s="94"/>
      <c r="G235" s="86"/>
    </row>
    <row r="236" spans="1:7" ht="26.25" customHeight="1">
      <c r="A236" s="96"/>
      <c r="B236" s="96"/>
      <c r="C236" s="96"/>
      <c r="D236" s="89"/>
      <c r="E236" s="89"/>
      <c r="F236" s="94"/>
      <c r="G236" s="86"/>
    </row>
    <row r="237" spans="1:7" ht="26.25" customHeight="1">
      <c r="A237" s="117"/>
      <c r="B237" s="117"/>
      <c r="C237" s="117"/>
      <c r="D237" s="86"/>
      <c r="E237" s="86"/>
      <c r="F237" s="118"/>
      <c r="G237" s="86"/>
    </row>
    <row r="238" spans="1:7" ht="26.25" customHeight="1">
      <c r="A238" s="149"/>
      <c r="B238" s="155"/>
      <c r="C238" s="155"/>
      <c r="D238" s="121"/>
      <c r="E238" s="121"/>
      <c r="F238" s="94"/>
      <c r="G238" s="119"/>
    </row>
    <row r="239" spans="1:7" ht="26.25" customHeight="1">
      <c r="A239" s="96"/>
      <c r="B239" s="96"/>
      <c r="C239" s="96"/>
      <c r="D239" s="89"/>
      <c r="E239" s="89"/>
      <c r="F239" s="94"/>
      <c r="G239" s="86"/>
    </row>
    <row r="240" spans="1:7" ht="26.25" customHeight="1">
      <c r="A240" s="96"/>
      <c r="B240" s="96"/>
      <c r="C240" s="96"/>
      <c r="D240" s="89"/>
      <c r="E240" s="89"/>
      <c r="F240" s="94"/>
      <c r="G240" s="86"/>
    </row>
    <row r="241" spans="1:7" ht="26.25" customHeight="1">
      <c r="A241" s="117"/>
      <c r="B241" s="117"/>
      <c r="C241" s="117"/>
      <c r="D241" s="86"/>
      <c r="E241" s="86"/>
      <c r="F241" s="118"/>
      <c r="G241" s="86"/>
    </row>
    <row r="242" spans="1:7" ht="26.25" customHeight="1">
      <c r="A242" s="149"/>
      <c r="B242" s="149"/>
      <c r="C242" s="149"/>
      <c r="D242" s="119"/>
      <c r="E242" s="119"/>
      <c r="F242" s="94"/>
      <c r="G242" s="119"/>
    </row>
    <row r="243" spans="1:7" ht="26.25" customHeight="1">
      <c r="A243" s="96"/>
      <c r="B243" s="96"/>
      <c r="C243" s="96"/>
      <c r="D243" s="89"/>
      <c r="E243" s="89"/>
      <c r="F243" s="94"/>
      <c r="G243" s="86"/>
    </row>
    <row r="244" spans="1:7" ht="26.25" customHeight="1">
      <c r="A244" s="96"/>
      <c r="B244" s="96"/>
      <c r="C244" s="96"/>
      <c r="D244" s="89"/>
      <c r="E244" s="89"/>
      <c r="F244" s="94"/>
      <c r="G244" s="86"/>
    </row>
    <row r="245" spans="1:7" ht="26.25" customHeight="1">
      <c r="A245" s="117"/>
      <c r="B245" s="117"/>
      <c r="C245" s="117"/>
      <c r="D245" s="86"/>
      <c r="E245" s="86"/>
      <c r="F245" s="118"/>
      <c r="G245" s="86"/>
    </row>
    <row r="246" spans="1:7" ht="26.25" customHeight="1">
      <c r="A246" s="149"/>
      <c r="B246" s="149"/>
      <c r="C246" s="149"/>
      <c r="D246" s="119"/>
      <c r="E246" s="119"/>
      <c r="F246" s="94"/>
      <c r="G246" s="119"/>
    </row>
    <row r="247" spans="1:7" ht="26.25" customHeight="1">
      <c r="A247" s="117"/>
      <c r="B247" s="96"/>
      <c r="C247" s="96"/>
      <c r="D247" s="89"/>
      <c r="E247" s="89"/>
      <c r="F247" s="94"/>
      <c r="G247" s="86"/>
    </row>
    <row r="248" spans="1:7" ht="26.25" customHeight="1">
      <c r="A248" s="96"/>
      <c r="B248" s="96"/>
      <c r="C248" s="96"/>
      <c r="D248" s="89"/>
      <c r="E248" s="89"/>
      <c r="F248" s="94"/>
      <c r="G248" s="86"/>
    </row>
    <row r="249" spans="1:7" ht="26.25" customHeight="1">
      <c r="A249" s="96"/>
      <c r="B249" s="96"/>
      <c r="C249" s="96"/>
      <c r="D249" s="89"/>
      <c r="E249" s="89"/>
      <c r="F249" s="94"/>
      <c r="G249" s="86"/>
    </row>
    <row r="250" spans="1:7" ht="26.25" customHeight="1">
      <c r="A250" s="96"/>
      <c r="B250" s="96"/>
      <c r="C250" s="96"/>
      <c r="D250" s="89"/>
      <c r="E250" s="89"/>
      <c r="F250" s="94"/>
      <c r="G250" s="86"/>
    </row>
    <row r="251" spans="1:7" ht="26.25" customHeight="1">
      <c r="A251" s="117"/>
      <c r="B251" s="117"/>
      <c r="C251" s="117"/>
      <c r="D251" s="86"/>
      <c r="E251" s="86"/>
      <c r="F251" s="118"/>
      <c r="G251" s="86"/>
    </row>
    <row r="252" spans="1:7" ht="26.25" customHeight="1">
      <c r="A252" s="149"/>
      <c r="B252" s="149"/>
      <c r="C252" s="149"/>
      <c r="D252" s="119"/>
      <c r="E252" s="119"/>
      <c r="F252" s="94"/>
      <c r="G252" s="119"/>
    </row>
    <row r="253" spans="1:7" ht="26.25" customHeight="1">
      <c r="A253" s="96"/>
      <c r="B253" s="96"/>
      <c r="C253" s="96"/>
      <c r="D253" s="89"/>
      <c r="E253" s="89"/>
      <c r="F253" s="94"/>
      <c r="G253" s="86"/>
    </row>
    <row r="254" spans="1:7" ht="26.25" customHeight="1">
      <c r="A254" s="96"/>
      <c r="B254" s="96"/>
      <c r="C254" s="96"/>
      <c r="D254" s="89"/>
      <c r="E254" s="89"/>
      <c r="F254" s="94"/>
      <c r="G254" s="86"/>
    </row>
    <row r="255" spans="1:7" ht="26.25" customHeight="1">
      <c r="A255" s="96"/>
      <c r="B255" s="96"/>
      <c r="C255" s="96"/>
      <c r="D255" s="89"/>
      <c r="E255" s="89"/>
      <c r="F255" s="94"/>
      <c r="G255" s="86"/>
    </row>
    <row r="256" spans="1:7" ht="26.25" customHeight="1">
      <c r="A256" s="96"/>
      <c r="B256" s="96"/>
      <c r="C256" s="96"/>
      <c r="D256" s="89"/>
      <c r="E256" s="89"/>
      <c r="F256" s="94"/>
      <c r="G256" s="86"/>
    </row>
    <row r="257" spans="1:7" ht="26.25" customHeight="1">
      <c r="A257" s="117"/>
      <c r="B257" s="96"/>
      <c r="C257" s="96"/>
      <c r="D257" s="89"/>
      <c r="E257" s="86"/>
      <c r="F257" s="118"/>
      <c r="G257" s="86"/>
    </row>
    <row r="258" spans="1:7" ht="26.25" customHeight="1">
      <c r="A258" s="149"/>
      <c r="B258" s="149"/>
      <c r="C258" s="149"/>
      <c r="D258" s="119"/>
      <c r="E258" s="119"/>
      <c r="F258" s="94"/>
      <c r="G258" s="119"/>
    </row>
    <row r="259" spans="1:7" ht="26.25" customHeight="1">
      <c r="A259" s="96"/>
      <c r="B259" s="96"/>
      <c r="C259" s="96"/>
      <c r="D259" s="89"/>
      <c r="E259" s="89"/>
      <c r="F259" s="94"/>
      <c r="G259" s="86"/>
    </row>
    <row r="260" spans="1:7" ht="26.25" customHeight="1">
      <c r="A260" s="96"/>
      <c r="B260" s="96"/>
      <c r="C260" s="96"/>
      <c r="D260" s="89"/>
      <c r="E260" s="89"/>
      <c r="F260" s="94"/>
      <c r="G260" s="86"/>
    </row>
    <row r="261" spans="1:7" ht="26.25" customHeight="1">
      <c r="A261" s="96"/>
      <c r="B261" s="96"/>
      <c r="C261" s="96"/>
      <c r="D261" s="89"/>
      <c r="E261" s="89"/>
      <c r="F261" s="94"/>
      <c r="G261" s="86"/>
    </row>
    <row r="262" spans="1:7" ht="26.25" customHeight="1">
      <c r="A262" s="96"/>
      <c r="B262" s="96"/>
      <c r="C262" s="96"/>
      <c r="D262" s="89"/>
      <c r="E262" s="89"/>
      <c r="F262" s="94"/>
      <c r="G262" s="86"/>
    </row>
    <row r="263" spans="1:7" ht="26.25" customHeight="1">
      <c r="A263" s="117"/>
      <c r="B263" s="96"/>
      <c r="C263" s="96"/>
      <c r="D263" s="89"/>
      <c r="E263" s="86"/>
      <c r="F263" s="118"/>
      <c r="G263" s="86"/>
    </row>
    <row r="264" spans="1:7" ht="26.25" customHeight="1">
      <c r="A264" s="149"/>
      <c r="B264" s="116"/>
      <c r="C264" s="155"/>
      <c r="D264" s="121"/>
      <c r="E264" s="121"/>
      <c r="F264" s="115"/>
      <c r="G264" s="119"/>
    </row>
    <row r="265" spans="1:7" ht="26.25" customHeight="1">
      <c r="A265" s="96"/>
      <c r="B265" s="96"/>
      <c r="C265" s="96"/>
      <c r="D265" s="89"/>
      <c r="E265" s="89"/>
      <c r="F265" s="94"/>
      <c r="G265" s="86"/>
    </row>
    <row r="266" spans="1:7" ht="26.25" customHeight="1">
      <c r="A266" s="96"/>
      <c r="B266" s="96"/>
      <c r="C266" s="96"/>
      <c r="D266" s="89"/>
      <c r="E266" s="89"/>
      <c r="F266" s="94"/>
      <c r="G266" s="86"/>
    </row>
    <row r="267" spans="1:7" ht="26.25" customHeight="1">
      <c r="A267" s="96"/>
      <c r="B267" s="96"/>
      <c r="C267" s="96"/>
      <c r="D267" s="89"/>
      <c r="E267" s="89"/>
      <c r="F267" s="94"/>
      <c r="G267" s="86"/>
    </row>
    <row r="268" spans="1:7" ht="26.25" customHeight="1">
      <c r="A268" s="96"/>
      <c r="B268" s="96"/>
      <c r="C268" s="96"/>
      <c r="D268" s="89"/>
      <c r="E268" s="89"/>
      <c r="F268" s="94"/>
      <c r="G268" s="86"/>
    </row>
    <row r="269" spans="1:7" ht="26.25" customHeight="1">
      <c r="A269" s="117"/>
      <c r="B269" s="96"/>
      <c r="C269" s="96"/>
      <c r="D269" s="89"/>
      <c r="E269" s="86"/>
      <c r="F269" s="118"/>
      <c r="G269" s="86"/>
    </row>
    <row r="270" spans="1:7" ht="26.25" customHeight="1">
      <c r="A270" s="149"/>
      <c r="B270" s="96"/>
      <c r="C270" s="96"/>
      <c r="D270" s="89"/>
      <c r="E270" s="89"/>
      <c r="F270" s="94"/>
      <c r="G270" s="86"/>
    </row>
    <row r="271" spans="1:7" ht="26.25" customHeight="1">
      <c r="A271" s="91"/>
      <c r="B271" s="91"/>
      <c r="C271" s="91"/>
      <c r="D271" s="91"/>
      <c r="E271" s="89"/>
      <c r="F271" s="89"/>
      <c r="G271" s="87"/>
    </row>
    <row r="272" spans="1:7" ht="26.25" customHeight="1">
      <c r="A272" s="96"/>
      <c r="B272" s="96"/>
      <c r="C272" s="96"/>
      <c r="D272" s="89"/>
      <c r="E272" s="89"/>
      <c r="F272" s="94"/>
      <c r="G272" s="86"/>
    </row>
    <row r="273" spans="1:7" ht="26.25" customHeight="1">
      <c r="A273" s="117"/>
      <c r="B273" s="117"/>
      <c r="C273" s="117"/>
      <c r="D273" s="86"/>
      <c r="E273" s="86"/>
      <c r="F273" s="118"/>
      <c r="G273" s="86"/>
    </row>
    <row r="274" spans="1:7" ht="26.25" customHeight="1">
      <c r="A274" s="149"/>
      <c r="B274" s="96"/>
      <c r="C274" s="156"/>
      <c r="D274" s="157"/>
      <c r="E274" s="157"/>
      <c r="F274" s="158"/>
      <c r="G274" s="159"/>
    </row>
    <row r="275" spans="1:7" ht="26.25" customHeight="1">
      <c r="A275" s="91"/>
      <c r="B275" s="91"/>
      <c r="C275" s="91"/>
      <c r="D275" s="160"/>
      <c r="E275" s="89"/>
      <c r="F275" s="160"/>
      <c r="G275" s="160"/>
    </row>
    <row r="276" spans="1:7" ht="26.25" customHeight="1">
      <c r="A276" s="96"/>
      <c r="B276" s="96"/>
      <c r="C276" s="96"/>
      <c r="D276" s="159"/>
      <c r="E276" s="89"/>
      <c r="F276" s="160"/>
      <c r="G276" s="160"/>
    </row>
    <row r="277" spans="1:7" ht="26.25" customHeight="1">
      <c r="A277" s="96"/>
      <c r="B277" s="96"/>
      <c r="C277" s="96"/>
      <c r="D277" s="159"/>
      <c r="E277" s="89"/>
      <c r="F277" s="94"/>
      <c r="G277" s="159"/>
    </row>
    <row r="278" spans="1:7" ht="26.25" customHeight="1">
      <c r="A278" s="91"/>
      <c r="B278" s="91"/>
      <c r="C278" s="91"/>
      <c r="D278" s="160"/>
      <c r="E278" s="89"/>
      <c r="F278" s="94"/>
      <c r="G278" s="159"/>
    </row>
    <row r="279" spans="1:7" ht="26.25" customHeight="1">
      <c r="A279" s="96"/>
      <c r="B279" s="96"/>
      <c r="C279" s="96"/>
      <c r="D279" s="159"/>
      <c r="E279" s="159"/>
      <c r="F279" s="89"/>
      <c r="G279" s="159"/>
    </row>
    <row r="280" spans="1:7" ht="26.25" customHeight="1">
      <c r="A280" s="117"/>
      <c r="B280" s="96"/>
      <c r="C280" s="96"/>
      <c r="D280" s="89"/>
      <c r="E280" s="86"/>
      <c r="F280" s="118"/>
      <c r="G280" s="86"/>
    </row>
    <row r="281" spans="1:7" ht="11.25" customHeight="1">
      <c r="A281" s="117"/>
      <c r="B281" s="96"/>
      <c r="C281" s="96"/>
      <c r="D281" s="89"/>
      <c r="E281" s="86"/>
      <c r="F281" s="118"/>
      <c r="G281" s="89"/>
    </row>
    <row r="282" spans="1:7" ht="26.25" customHeight="1">
      <c r="A282" s="117"/>
      <c r="B282" s="456"/>
      <c r="C282" s="456"/>
      <c r="D282" s="456"/>
      <c r="E282" s="86"/>
      <c r="F282" s="118"/>
      <c r="G282" s="89"/>
    </row>
    <row r="283" spans="1:7" ht="26.25" customHeight="1">
      <c r="A283" s="117"/>
      <c r="B283" s="456"/>
      <c r="C283" s="456"/>
      <c r="D283" s="456"/>
      <c r="E283" s="86"/>
      <c r="F283" s="118"/>
      <c r="G283" s="89"/>
    </row>
    <row r="284" spans="1:7" ht="26.25" customHeight="1">
      <c r="A284" s="117"/>
      <c r="B284" s="96"/>
      <c r="C284" s="96"/>
      <c r="D284" s="89"/>
      <c r="E284" s="86"/>
      <c r="F284" s="118"/>
      <c r="G284" s="89"/>
    </row>
    <row r="285" spans="1:7" ht="26.25" customHeight="1">
      <c r="A285" s="96"/>
      <c r="B285" s="96"/>
      <c r="C285" s="96"/>
      <c r="D285" s="89"/>
      <c r="E285" s="89"/>
      <c r="F285" s="94"/>
      <c r="G285" s="86"/>
    </row>
    <row r="286" spans="1:7" ht="26.25" customHeight="1">
      <c r="A286" s="96"/>
      <c r="B286" s="96"/>
      <c r="C286" s="96"/>
      <c r="D286" s="89"/>
      <c r="E286" s="89"/>
      <c r="F286" s="94"/>
      <c r="G286" s="86"/>
    </row>
    <row r="287" spans="1:7" ht="26.25" customHeight="1">
      <c r="A287" s="96"/>
      <c r="B287" s="96"/>
      <c r="C287" s="96"/>
      <c r="D287" s="89"/>
      <c r="E287" s="89"/>
      <c r="F287" s="94"/>
      <c r="G287" s="86"/>
    </row>
    <row r="288" spans="1:7" ht="26.25" customHeight="1">
      <c r="A288" s="96"/>
      <c r="B288" s="96"/>
      <c r="C288" s="96"/>
      <c r="D288" s="89"/>
      <c r="E288" s="89"/>
      <c r="F288" s="94"/>
      <c r="G288" s="86"/>
    </row>
    <row r="289" spans="1:7" ht="26.25" customHeight="1">
      <c r="A289" s="96"/>
      <c r="B289" s="96"/>
      <c r="C289" s="96"/>
      <c r="D289" s="89"/>
      <c r="E289" s="89"/>
      <c r="F289" s="94"/>
      <c r="G289" s="86"/>
    </row>
    <row r="290" spans="1:7" ht="26.25" customHeight="1">
      <c r="A290" s="96"/>
      <c r="B290" s="96"/>
      <c r="C290" s="96"/>
      <c r="D290" s="89"/>
      <c r="E290" s="89"/>
      <c r="F290" s="94"/>
      <c r="G290" s="86"/>
    </row>
    <row r="291" spans="1:7" ht="26.25" customHeight="1">
      <c r="A291" s="96"/>
      <c r="B291" s="96"/>
      <c r="C291" s="96"/>
      <c r="D291" s="89"/>
      <c r="E291" s="89"/>
      <c r="F291" s="94"/>
      <c r="G291" s="86"/>
    </row>
    <row r="292" spans="1:7" ht="26.25" customHeight="1">
      <c r="A292" s="96"/>
      <c r="B292" s="96"/>
      <c r="C292" s="96"/>
      <c r="D292" s="89"/>
      <c r="E292" s="89"/>
      <c r="F292" s="94"/>
      <c r="G292" s="86"/>
    </row>
    <row r="293" spans="1:7" ht="26.25" customHeight="1">
      <c r="A293" s="96"/>
      <c r="B293" s="96"/>
      <c r="C293" s="96"/>
      <c r="D293" s="89"/>
      <c r="E293" s="89"/>
      <c r="F293" s="94"/>
      <c r="G293" s="86"/>
    </row>
    <row r="294" spans="1:7" ht="26.25" customHeight="1">
      <c r="A294" s="96"/>
      <c r="B294" s="96"/>
      <c r="C294" s="96"/>
      <c r="D294" s="89"/>
      <c r="E294" s="89"/>
      <c r="F294" s="94"/>
      <c r="G294" s="86"/>
    </row>
    <row r="295" spans="1:7" ht="26.25" customHeight="1">
      <c r="A295" s="96"/>
      <c r="B295" s="96"/>
      <c r="C295" s="96"/>
      <c r="D295" s="89"/>
      <c r="E295" s="89"/>
      <c r="F295" s="94"/>
      <c r="G295" s="86"/>
    </row>
    <row r="296" spans="1:7" ht="26.25" customHeight="1">
      <c r="A296" s="96"/>
      <c r="B296" s="96"/>
      <c r="C296" s="96"/>
      <c r="D296" s="89"/>
      <c r="E296" s="89"/>
      <c r="F296" s="94"/>
      <c r="G296" s="86"/>
    </row>
    <row r="297" spans="1:7" ht="26.25" customHeight="1">
      <c r="A297" s="96"/>
      <c r="B297" s="96"/>
      <c r="C297" s="96"/>
      <c r="D297" s="89"/>
      <c r="E297" s="89"/>
      <c r="F297" s="94"/>
      <c r="G297" s="86"/>
    </row>
    <row r="298" spans="1:7" ht="26.25" customHeight="1">
      <c r="A298" s="96"/>
      <c r="B298" s="96"/>
      <c r="C298" s="96"/>
      <c r="D298" s="89"/>
      <c r="E298" s="89"/>
      <c r="F298" s="94"/>
      <c r="G298" s="86"/>
    </row>
    <row r="299" spans="1:7" ht="26.25" customHeight="1">
      <c r="A299" s="96"/>
      <c r="B299" s="96"/>
      <c r="C299" s="96"/>
      <c r="D299" s="89"/>
      <c r="E299" s="89"/>
      <c r="F299" s="94"/>
      <c r="G299" s="86"/>
    </row>
    <row r="300" spans="1:7" ht="26.25" customHeight="1">
      <c r="A300" s="96"/>
      <c r="B300" s="96"/>
      <c r="C300" s="96"/>
      <c r="D300" s="89"/>
      <c r="E300" s="89"/>
      <c r="F300" s="94"/>
      <c r="G300" s="86"/>
    </row>
    <row r="301" spans="1:7" ht="26.25" customHeight="1">
      <c r="A301" s="96"/>
      <c r="B301" s="96"/>
      <c r="C301" s="96"/>
      <c r="D301" s="89"/>
      <c r="E301" s="89"/>
      <c r="F301" s="94"/>
      <c r="G301" s="86"/>
    </row>
    <row r="302" spans="1:7" ht="26.25" customHeight="1">
      <c r="A302" s="117"/>
      <c r="B302" s="117"/>
      <c r="C302" s="117"/>
      <c r="D302" s="86"/>
      <c r="E302" s="86"/>
      <c r="F302" s="118"/>
      <c r="G302" s="86"/>
    </row>
    <row r="303" spans="1:7" ht="26.25" customHeight="1">
      <c r="A303" s="149"/>
      <c r="B303" s="116"/>
      <c r="C303" s="96"/>
      <c r="D303" s="89"/>
      <c r="E303" s="89"/>
      <c r="F303" s="94"/>
      <c r="G303" s="86"/>
    </row>
    <row r="304" spans="1:7" ht="26.25" customHeight="1">
      <c r="A304" s="96"/>
      <c r="B304" s="96"/>
      <c r="C304" s="96"/>
      <c r="D304" s="89"/>
      <c r="E304" s="89"/>
      <c r="F304" s="94"/>
      <c r="G304" s="86"/>
    </row>
    <row r="305" spans="1:7" ht="26.25" customHeight="1">
      <c r="A305" s="96"/>
      <c r="B305" s="96"/>
      <c r="C305" s="96"/>
      <c r="D305" s="89"/>
      <c r="E305" s="89"/>
      <c r="F305" s="94"/>
      <c r="G305" s="86"/>
    </row>
    <row r="306" spans="1:7" ht="26.25" customHeight="1">
      <c r="A306" s="96"/>
      <c r="B306" s="96"/>
      <c r="C306" s="96"/>
      <c r="D306" s="89"/>
      <c r="E306" s="89"/>
      <c r="F306" s="94"/>
      <c r="G306" s="86"/>
    </row>
    <row r="307" spans="1:7" ht="26.25" customHeight="1">
      <c r="A307" s="117"/>
      <c r="B307" s="86"/>
      <c r="C307" s="86"/>
      <c r="D307" s="86"/>
      <c r="E307" s="86"/>
      <c r="F307" s="118"/>
      <c r="G307" s="86"/>
    </row>
    <row r="308" spans="1:7" ht="26.25" customHeight="1">
      <c r="A308" s="149"/>
      <c r="B308" s="96"/>
      <c r="C308" s="96"/>
      <c r="D308" s="89"/>
      <c r="E308" s="89"/>
      <c r="F308" s="94"/>
      <c r="G308" s="86"/>
    </row>
    <row r="309" spans="1:7" ht="26.25" customHeight="1">
      <c r="A309" s="96"/>
      <c r="B309" s="96"/>
      <c r="C309" s="96"/>
      <c r="D309" s="89"/>
      <c r="E309" s="89"/>
      <c r="F309" s="94"/>
      <c r="G309" s="86"/>
    </row>
    <row r="310" spans="1:7" ht="26.25" customHeight="1">
      <c r="A310" s="96"/>
      <c r="B310" s="96"/>
      <c r="C310" s="96"/>
      <c r="D310" s="89"/>
      <c r="E310" s="89"/>
      <c r="F310" s="94"/>
      <c r="G310" s="86"/>
    </row>
    <row r="311" spans="1:7" ht="26.25" customHeight="1">
      <c r="A311" s="96"/>
      <c r="B311" s="96"/>
      <c r="C311" s="96"/>
      <c r="D311" s="89"/>
      <c r="E311" s="89"/>
      <c r="F311" s="94"/>
      <c r="G311" s="86"/>
    </row>
    <row r="312" spans="1:7" ht="26.25" customHeight="1">
      <c r="A312" s="96"/>
      <c r="B312" s="96"/>
      <c r="C312" s="96"/>
      <c r="D312" s="89"/>
      <c r="E312" s="89"/>
      <c r="F312" s="94"/>
      <c r="G312" s="86"/>
    </row>
    <row r="313" spans="1:7" ht="26.25" customHeight="1">
      <c r="A313" s="96"/>
      <c r="B313" s="96"/>
      <c r="C313" s="96"/>
      <c r="D313" s="89"/>
      <c r="E313" s="89"/>
      <c r="F313" s="94"/>
      <c r="G313" s="86"/>
    </row>
    <row r="314" spans="1:7" ht="26.25" customHeight="1">
      <c r="A314" s="117"/>
      <c r="B314" s="117"/>
      <c r="C314" s="117"/>
      <c r="D314" s="86"/>
      <c r="E314" s="86"/>
      <c r="F314" s="118"/>
      <c r="G314" s="86"/>
    </row>
    <row r="315" spans="1:7" ht="26.25" customHeight="1">
      <c r="A315" s="149"/>
      <c r="B315" s="150"/>
      <c r="C315" s="150"/>
      <c r="D315" s="151"/>
      <c r="E315" s="151"/>
      <c r="F315" s="94"/>
      <c r="G315" s="151"/>
    </row>
    <row r="316" spans="1:7" ht="26.25" customHeight="1">
      <c r="A316" s="96"/>
      <c r="B316" s="96"/>
      <c r="C316" s="96"/>
      <c r="D316" s="89"/>
      <c r="E316" s="89"/>
      <c r="F316" s="94"/>
      <c r="G316" s="86"/>
    </row>
    <row r="317" spans="1:7" ht="26.25" customHeight="1">
      <c r="A317" s="96"/>
      <c r="B317" s="96"/>
      <c r="C317" s="96"/>
      <c r="D317" s="89"/>
      <c r="E317" s="89"/>
      <c r="F317" s="94"/>
      <c r="G317" s="86"/>
    </row>
    <row r="318" spans="1:7" ht="26.25" customHeight="1">
      <c r="A318" s="96"/>
      <c r="B318" s="96"/>
      <c r="C318" s="96"/>
      <c r="D318" s="89"/>
      <c r="E318" s="89"/>
      <c r="F318" s="94"/>
      <c r="G318" s="86"/>
    </row>
    <row r="319" spans="1:7" ht="26.25" customHeight="1">
      <c r="A319" s="96"/>
      <c r="B319" s="96"/>
      <c r="C319" s="96"/>
      <c r="D319" s="89"/>
      <c r="E319" s="89"/>
      <c r="F319" s="94"/>
      <c r="G319" s="86"/>
    </row>
    <row r="320" spans="1:7" ht="26.25" customHeight="1">
      <c r="A320" s="96"/>
      <c r="B320" s="96"/>
      <c r="C320" s="96"/>
      <c r="D320" s="89"/>
      <c r="E320" s="89"/>
      <c r="F320" s="94"/>
      <c r="G320" s="86"/>
    </row>
    <row r="321" spans="1:7" ht="26.25" customHeight="1">
      <c r="A321" s="96"/>
      <c r="B321" s="96"/>
      <c r="C321" s="96"/>
      <c r="D321" s="89"/>
      <c r="E321" s="89"/>
      <c r="F321" s="94"/>
      <c r="G321" s="86"/>
    </row>
    <row r="322" spans="1:7" ht="26.25" customHeight="1">
      <c r="A322" s="96"/>
      <c r="B322" s="96"/>
      <c r="C322" s="96"/>
      <c r="D322" s="89"/>
      <c r="E322" s="89"/>
      <c r="F322" s="94"/>
      <c r="G322" s="86"/>
    </row>
    <row r="323" spans="1:7" ht="26.25" customHeight="1">
      <c r="A323" s="96"/>
      <c r="B323" s="96"/>
      <c r="C323" s="96"/>
      <c r="D323" s="89"/>
      <c r="E323" s="89"/>
      <c r="F323" s="94"/>
      <c r="G323" s="86"/>
    </row>
    <row r="324" spans="1:7" ht="26.25" customHeight="1">
      <c r="A324" s="96"/>
      <c r="B324" s="96"/>
      <c r="C324" s="96"/>
      <c r="D324" s="89"/>
      <c r="E324" s="89"/>
      <c r="F324" s="94"/>
      <c r="G324" s="86"/>
    </row>
    <row r="325" spans="1:7" ht="26.25" customHeight="1">
      <c r="A325" s="117"/>
      <c r="B325" s="96"/>
      <c r="C325" s="96"/>
      <c r="D325" s="89"/>
      <c r="E325" s="86"/>
      <c r="F325" s="118"/>
      <c r="G325" s="86"/>
    </row>
    <row r="326" spans="1:7" ht="26.25" customHeight="1">
      <c r="A326" s="152"/>
      <c r="B326" s="96"/>
      <c r="C326" s="96"/>
      <c r="D326" s="89"/>
      <c r="E326" s="89"/>
      <c r="F326" s="118"/>
      <c r="G326" s="86"/>
    </row>
    <row r="327" spans="1:7" ht="26.25" customHeight="1">
      <c r="A327" s="96"/>
      <c r="B327" s="96"/>
      <c r="C327" s="96"/>
      <c r="D327" s="89"/>
      <c r="E327" s="89"/>
      <c r="F327" s="94"/>
      <c r="G327" s="86"/>
    </row>
    <row r="328" spans="1:7" ht="26.25" customHeight="1">
      <c r="A328" s="117"/>
      <c r="B328" s="96"/>
      <c r="C328" s="96"/>
      <c r="D328" s="89"/>
      <c r="E328" s="86"/>
      <c r="F328" s="118"/>
      <c r="G328" s="86"/>
    </row>
    <row r="329" spans="1:7" ht="26.25" customHeight="1">
      <c r="A329" s="149"/>
      <c r="B329" s="116"/>
      <c r="C329" s="96"/>
      <c r="D329" s="89"/>
      <c r="E329" s="89"/>
      <c r="F329" s="94"/>
      <c r="G329" s="86"/>
    </row>
    <row r="330" spans="1:7" ht="26.25" customHeight="1">
      <c r="A330" s="96"/>
      <c r="B330" s="96"/>
      <c r="C330" s="96"/>
      <c r="D330" s="89"/>
      <c r="E330" s="89"/>
      <c r="F330" s="94"/>
      <c r="G330" s="86"/>
    </row>
    <row r="331" spans="1:7" ht="26.25" customHeight="1">
      <c r="A331" s="96"/>
      <c r="B331" s="96"/>
      <c r="C331" s="96"/>
      <c r="D331" s="89"/>
      <c r="E331" s="89"/>
      <c r="F331" s="94"/>
      <c r="G331" s="86"/>
    </row>
    <row r="332" spans="1:7" ht="26.25" customHeight="1">
      <c r="A332" s="96"/>
      <c r="B332" s="96"/>
      <c r="C332" s="96"/>
      <c r="D332" s="89"/>
      <c r="E332" s="89"/>
      <c r="F332" s="94"/>
      <c r="G332" s="86"/>
    </row>
    <row r="333" spans="1:7" ht="26.25" customHeight="1">
      <c r="A333" s="96"/>
      <c r="B333" s="96"/>
      <c r="C333" s="96"/>
      <c r="D333" s="89"/>
      <c r="E333" s="89"/>
      <c r="F333" s="94"/>
      <c r="G333" s="86"/>
    </row>
    <row r="334" spans="1:7" ht="26.25" customHeight="1">
      <c r="A334" s="96"/>
      <c r="B334" s="96"/>
      <c r="C334" s="96"/>
      <c r="D334" s="89"/>
      <c r="E334" s="89"/>
      <c r="F334" s="94"/>
      <c r="G334" s="86"/>
    </row>
    <row r="335" spans="1:7" ht="26.25" customHeight="1">
      <c r="A335" s="96"/>
      <c r="B335" s="96"/>
      <c r="C335" s="96"/>
      <c r="D335" s="89"/>
      <c r="E335" s="89"/>
      <c r="F335" s="94"/>
      <c r="G335" s="86"/>
    </row>
    <row r="336" spans="1:7" ht="26.25" customHeight="1">
      <c r="A336" s="96"/>
      <c r="B336" s="96"/>
      <c r="C336" s="96"/>
      <c r="D336" s="89"/>
      <c r="E336" s="89"/>
      <c r="F336" s="94"/>
      <c r="G336" s="86"/>
    </row>
    <row r="337" spans="1:7" ht="26.25" customHeight="1">
      <c r="A337" s="96"/>
      <c r="B337" s="96"/>
      <c r="C337" s="96"/>
      <c r="D337" s="89"/>
      <c r="E337" s="89"/>
      <c r="F337" s="94"/>
      <c r="G337" s="86"/>
    </row>
    <row r="338" spans="1:7" ht="26.25" customHeight="1">
      <c r="A338" s="96"/>
      <c r="B338" s="96"/>
      <c r="C338" s="96"/>
      <c r="D338" s="89"/>
      <c r="E338" s="89"/>
      <c r="F338" s="94"/>
      <c r="G338" s="86"/>
    </row>
    <row r="339" spans="1:7" ht="26.25" customHeight="1">
      <c r="A339" s="96"/>
      <c r="B339" s="96"/>
      <c r="C339" s="96"/>
      <c r="D339" s="89"/>
      <c r="E339" s="89"/>
      <c r="F339" s="94"/>
      <c r="G339" s="86"/>
    </row>
    <row r="340" spans="1:7" ht="26.25" customHeight="1">
      <c r="A340" s="96"/>
      <c r="B340" s="96"/>
      <c r="C340" s="96"/>
      <c r="D340" s="89"/>
      <c r="E340" s="89"/>
      <c r="F340" s="94"/>
      <c r="G340" s="86"/>
    </row>
    <row r="341" spans="1:7" ht="26.25" customHeight="1">
      <c r="A341" s="96"/>
      <c r="B341" s="96"/>
      <c r="C341" s="96"/>
      <c r="D341" s="89"/>
      <c r="E341" s="89"/>
      <c r="F341" s="94"/>
      <c r="G341" s="86"/>
    </row>
    <row r="342" spans="1:7" ht="26.25" customHeight="1">
      <c r="A342" s="96"/>
      <c r="B342" s="96"/>
      <c r="C342" s="96"/>
      <c r="D342" s="89"/>
      <c r="E342" s="89"/>
      <c r="F342" s="94"/>
      <c r="G342" s="86"/>
    </row>
    <row r="343" spans="1:7" ht="26.25" customHeight="1">
      <c r="A343" s="96"/>
      <c r="B343" s="96"/>
      <c r="C343" s="96"/>
      <c r="D343" s="89"/>
      <c r="E343" s="89"/>
      <c r="F343" s="94"/>
      <c r="G343" s="86"/>
    </row>
    <row r="344" spans="1:7" ht="26.25" customHeight="1">
      <c r="A344" s="96"/>
      <c r="B344" s="96"/>
      <c r="C344" s="96"/>
      <c r="D344" s="89"/>
      <c r="E344" s="89"/>
      <c r="F344" s="94"/>
      <c r="G344" s="86"/>
    </row>
    <row r="345" spans="1:7" ht="26.25" customHeight="1">
      <c r="A345" s="96"/>
      <c r="B345" s="96"/>
      <c r="C345" s="96"/>
      <c r="D345" s="89"/>
      <c r="E345" s="89"/>
      <c r="F345" s="94"/>
      <c r="G345" s="86"/>
    </row>
    <row r="346" spans="1:7" ht="26.25" customHeight="1">
      <c r="A346" s="96"/>
      <c r="B346" s="96"/>
      <c r="C346" s="96"/>
      <c r="D346" s="89"/>
      <c r="E346" s="89"/>
      <c r="F346" s="94"/>
      <c r="G346" s="86"/>
    </row>
    <row r="347" spans="1:7" ht="26.25" customHeight="1">
      <c r="A347" s="96"/>
      <c r="B347" s="96"/>
      <c r="C347" s="96"/>
      <c r="D347" s="89"/>
      <c r="E347" s="89"/>
      <c r="F347" s="94"/>
      <c r="G347" s="86"/>
    </row>
    <row r="348" spans="1:7" ht="26.25" customHeight="1">
      <c r="A348" s="96"/>
      <c r="B348" s="96"/>
      <c r="C348" s="96"/>
      <c r="D348" s="89"/>
      <c r="E348" s="89"/>
      <c r="F348" s="94"/>
      <c r="G348" s="86"/>
    </row>
    <row r="349" spans="1:7" ht="26.25" customHeight="1">
      <c r="A349" s="96"/>
      <c r="B349" s="96"/>
      <c r="C349" s="96"/>
      <c r="D349" s="89"/>
      <c r="E349" s="89"/>
      <c r="F349" s="94"/>
      <c r="G349" s="86"/>
    </row>
    <row r="350" spans="1:7" ht="26.25" customHeight="1">
      <c r="A350" s="117"/>
      <c r="B350" s="458"/>
      <c r="C350" s="458"/>
      <c r="D350" s="458"/>
      <c r="E350" s="86"/>
      <c r="F350" s="118"/>
      <c r="G350" s="86"/>
    </row>
    <row r="351" spans="1:7" ht="11.25" customHeight="1">
      <c r="A351" s="117"/>
      <c r="B351" s="117"/>
      <c r="C351" s="117"/>
      <c r="D351" s="86"/>
      <c r="E351" s="86"/>
      <c r="F351" s="118"/>
      <c r="G351" s="86"/>
    </row>
    <row r="352" spans="1:7" ht="26.25" customHeight="1">
      <c r="A352" s="117"/>
      <c r="B352" s="456"/>
      <c r="C352" s="456"/>
      <c r="D352" s="456"/>
      <c r="E352" s="86"/>
      <c r="F352" s="118"/>
      <c r="G352" s="86"/>
    </row>
    <row r="353" spans="1:7" ht="26.25" customHeight="1">
      <c r="A353" s="117"/>
      <c r="B353" s="456"/>
      <c r="C353" s="456"/>
      <c r="D353" s="456"/>
      <c r="E353" s="86"/>
      <c r="F353" s="118"/>
      <c r="G353" s="86"/>
    </row>
    <row r="354" spans="1:7" ht="26.25" customHeight="1">
      <c r="A354" s="117"/>
      <c r="B354" s="86"/>
      <c r="C354" s="86"/>
      <c r="D354" s="86"/>
      <c r="E354" s="86"/>
      <c r="F354" s="118"/>
      <c r="G354" s="86"/>
    </row>
  </sheetData>
  <sheetProtection password="CC0B" sheet="1"/>
  <mergeCells count="7">
    <mergeCell ref="A1:G1"/>
    <mergeCell ref="B282:D282"/>
    <mergeCell ref="B283:D283"/>
    <mergeCell ref="B350:D350"/>
    <mergeCell ref="B352:D352"/>
    <mergeCell ref="B353:D353"/>
    <mergeCell ref="A96:B96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88" t="s">
        <v>2641</v>
      </c>
      <c r="C1" s="188"/>
      <c r="D1" s="192"/>
      <c r="E1" s="192"/>
      <c r="F1" s="192"/>
    </row>
    <row r="2" spans="2:6" ht="12.75">
      <c r="B2" s="188" t="s">
        <v>2648</v>
      </c>
      <c r="C2" s="188"/>
      <c r="D2" s="192"/>
      <c r="E2" s="192"/>
      <c r="F2" s="192"/>
    </row>
    <row r="3" spans="2:6" ht="12.75">
      <c r="B3" s="189"/>
      <c r="C3" s="189"/>
      <c r="D3" s="193"/>
      <c r="E3" s="193"/>
      <c r="F3" s="193"/>
    </row>
    <row r="4" spans="2:6" ht="25.5">
      <c r="B4" s="189" t="s">
        <v>2642</v>
      </c>
      <c r="C4" s="189"/>
      <c r="D4" s="193"/>
      <c r="E4" s="193"/>
      <c r="F4" s="193"/>
    </row>
    <row r="5" spans="2:6" ht="12.75">
      <c r="B5" s="189"/>
      <c r="C5" s="189"/>
      <c r="D5" s="193"/>
      <c r="E5" s="193"/>
      <c r="F5" s="193"/>
    </row>
    <row r="6" spans="2:6" ht="12.75">
      <c r="B6" s="188" t="s">
        <v>2643</v>
      </c>
      <c r="C6" s="188"/>
      <c r="D6" s="192"/>
      <c r="E6" s="192" t="s">
        <v>2644</v>
      </c>
      <c r="F6" s="192" t="s">
        <v>2645</v>
      </c>
    </row>
    <row r="7" spans="2:6" ht="13.5" thickBot="1">
      <c r="B7" s="189"/>
      <c r="C7" s="189"/>
      <c r="D7" s="193"/>
      <c r="E7" s="193"/>
      <c r="F7" s="193"/>
    </row>
    <row r="8" spans="2:6" ht="39" thickBot="1">
      <c r="B8" s="190" t="s">
        <v>2647</v>
      </c>
      <c r="C8" s="191"/>
      <c r="D8" s="194"/>
      <c r="E8" s="194">
        <v>94</v>
      </c>
      <c r="F8" s="195" t="s">
        <v>2646</v>
      </c>
    </row>
    <row r="9" spans="2:6" ht="12.75">
      <c r="B9" s="189"/>
      <c r="C9" s="189"/>
      <c r="D9" s="193"/>
      <c r="E9" s="193"/>
      <c r="F9" s="193"/>
    </row>
    <row r="10" spans="2:6" ht="12.75">
      <c r="B10" s="189"/>
      <c r="C10" s="189"/>
      <c r="D10" s="193"/>
      <c r="E10" s="193"/>
      <c r="F10" s="1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8"/>
  <sheetViews>
    <sheetView zoomScale="55" zoomScaleNormal="55" workbookViewId="0" topLeftCell="A1">
      <pane ySplit="1" topLeftCell="A12" activePane="bottomLeft" state="frozen"/>
      <selection pane="topLeft" activeCell="A1" sqref="A1"/>
      <selection pane="bottomLeft" activeCell="B22" sqref="B22"/>
    </sheetView>
  </sheetViews>
  <sheetFormatPr defaultColWidth="46.57421875" defaultRowHeight="12.75"/>
  <cols>
    <col min="1" max="1" width="75.8515625" style="62" bestFit="1" customWidth="1"/>
    <col min="2" max="2" width="49.00390625" style="62" customWidth="1"/>
    <col min="3" max="3" width="50.8515625" style="62" customWidth="1"/>
    <col min="4" max="4" width="11.140625" style="62" customWidth="1"/>
    <col min="5" max="5" width="10.7109375" style="62" customWidth="1"/>
    <col min="6" max="6" width="14.421875" style="62" customWidth="1"/>
    <col min="7" max="7" width="14.8515625" style="62" customWidth="1"/>
    <col min="8" max="8" width="17.8515625" style="62" customWidth="1"/>
    <col min="9" max="16384" width="46.57421875" style="62" customWidth="1"/>
  </cols>
  <sheetData>
    <row r="1" spans="1:8" ht="66.75" customHeight="1" thickBot="1">
      <c r="A1" s="453" t="s">
        <v>2572</v>
      </c>
      <c r="B1" s="454"/>
      <c r="C1" s="454"/>
      <c r="D1" s="454"/>
      <c r="E1" s="454"/>
      <c r="F1" s="454"/>
      <c r="G1" s="454"/>
      <c r="H1" s="455"/>
    </row>
    <row r="2" spans="1:8" ht="70.5" thickBot="1">
      <c r="A2" s="275" t="s">
        <v>1170</v>
      </c>
      <c r="B2" s="276" t="s">
        <v>1171</v>
      </c>
      <c r="C2" s="276" t="s">
        <v>1172</v>
      </c>
      <c r="D2" s="276" t="s">
        <v>2582</v>
      </c>
      <c r="E2" s="276" t="s">
        <v>1708</v>
      </c>
      <c r="F2" s="276" t="s">
        <v>1707</v>
      </c>
      <c r="G2" s="276" t="s">
        <v>1709</v>
      </c>
      <c r="H2" s="277" t="s">
        <v>1710</v>
      </c>
    </row>
    <row r="3" spans="1:9" s="166" customFormat="1" ht="26.25" customHeight="1">
      <c r="A3" s="274" t="s">
        <v>1434</v>
      </c>
      <c r="B3" s="274" t="s">
        <v>2539</v>
      </c>
      <c r="C3" s="274" t="s">
        <v>204</v>
      </c>
      <c r="D3" s="153">
        <v>4</v>
      </c>
      <c r="E3" s="153">
        <v>0</v>
      </c>
      <c r="F3" s="153">
        <v>0.52</v>
      </c>
      <c r="G3" s="153">
        <v>2.2</v>
      </c>
      <c r="H3" s="153">
        <f>SUM(F3:G3)</f>
        <v>2.72</v>
      </c>
      <c r="I3" s="94"/>
    </row>
    <row r="4" spans="1:9" s="166" customFormat="1" ht="26.25" customHeight="1">
      <c r="A4" s="54" t="s">
        <v>2540</v>
      </c>
      <c r="B4" s="54" t="s">
        <v>1368</v>
      </c>
      <c r="C4" s="54" t="s">
        <v>2541</v>
      </c>
      <c r="D4" s="40">
        <v>4</v>
      </c>
      <c r="E4" s="40">
        <v>0</v>
      </c>
      <c r="F4" s="40">
        <v>1</v>
      </c>
      <c r="G4" s="40">
        <v>0.28</v>
      </c>
      <c r="H4" s="40">
        <f aca="true" t="shared" si="0" ref="H4:H34">SUM(F4:G4)</f>
        <v>1.28</v>
      </c>
      <c r="I4" s="89"/>
    </row>
    <row r="5" spans="1:9" s="166" customFormat="1" ht="26.25" customHeight="1">
      <c r="A5" s="54" t="s">
        <v>1153</v>
      </c>
      <c r="B5" s="54" t="s">
        <v>20</v>
      </c>
      <c r="C5" s="54" t="s">
        <v>2538</v>
      </c>
      <c r="D5" s="40"/>
      <c r="E5" s="40"/>
      <c r="F5" s="40">
        <v>0.8</v>
      </c>
      <c r="G5" s="40">
        <v>2.1</v>
      </c>
      <c r="H5" s="40">
        <f t="shared" si="0"/>
        <v>2.9000000000000004</v>
      </c>
      <c r="I5" s="89"/>
    </row>
    <row r="6" spans="1:8" s="91" customFormat="1" ht="26.25" customHeight="1">
      <c r="A6" s="33" t="s">
        <v>729</v>
      </c>
      <c r="B6" s="33" t="s">
        <v>725</v>
      </c>
      <c r="C6" s="33" t="s">
        <v>16</v>
      </c>
      <c r="D6" s="40">
        <v>7</v>
      </c>
      <c r="E6" s="40">
        <v>0</v>
      </c>
      <c r="F6" s="40">
        <v>0.02</v>
      </c>
      <c r="G6" s="40">
        <v>1.72</v>
      </c>
      <c r="H6" s="40">
        <f t="shared" si="0"/>
        <v>1.74</v>
      </c>
    </row>
    <row r="7" spans="1:8" s="43" customFormat="1" ht="26.25" customHeight="1">
      <c r="A7" s="33" t="s">
        <v>2573</v>
      </c>
      <c r="B7" s="33" t="s">
        <v>16</v>
      </c>
      <c r="C7" s="33" t="s">
        <v>2574</v>
      </c>
      <c r="D7" s="40">
        <v>7</v>
      </c>
      <c r="E7" s="40">
        <v>4.2</v>
      </c>
      <c r="F7" s="40">
        <v>0.22</v>
      </c>
      <c r="G7" s="40">
        <v>0.4</v>
      </c>
      <c r="H7" s="40">
        <f t="shared" si="0"/>
        <v>0.62</v>
      </c>
    </row>
    <row r="8" spans="1:8" s="43" customFormat="1" ht="26.25" customHeight="1">
      <c r="A8" s="33" t="s">
        <v>3</v>
      </c>
      <c r="B8" s="33" t="s">
        <v>1499</v>
      </c>
      <c r="C8" s="33" t="s">
        <v>2542</v>
      </c>
      <c r="D8" s="40">
        <v>7</v>
      </c>
      <c r="E8" s="40">
        <v>0</v>
      </c>
      <c r="F8" s="40"/>
      <c r="G8" s="40">
        <v>2.82</v>
      </c>
      <c r="H8" s="40">
        <f t="shared" si="0"/>
        <v>2.82</v>
      </c>
    </row>
    <row r="9" spans="1:8" s="44" customFormat="1" ht="26.25" customHeight="1">
      <c r="A9" s="33" t="s">
        <v>1500</v>
      </c>
      <c r="B9" s="33" t="s">
        <v>1499</v>
      </c>
      <c r="C9" s="33" t="s">
        <v>2543</v>
      </c>
      <c r="D9" s="40">
        <v>7</v>
      </c>
      <c r="E9" s="40" t="s">
        <v>1742</v>
      </c>
      <c r="F9" s="40"/>
      <c r="G9" s="40">
        <v>1.5</v>
      </c>
      <c r="H9" s="40">
        <f t="shared" si="0"/>
        <v>1.5</v>
      </c>
    </row>
    <row r="10" spans="1:8" s="43" customFormat="1" ht="26.25" customHeight="1">
      <c r="A10" s="33" t="s">
        <v>18</v>
      </c>
      <c r="B10" s="33" t="s">
        <v>2544</v>
      </c>
      <c r="C10" s="33" t="s">
        <v>2545</v>
      </c>
      <c r="D10" s="40">
        <v>8</v>
      </c>
      <c r="E10" s="40" t="s">
        <v>1742</v>
      </c>
      <c r="F10" s="40">
        <v>2.4</v>
      </c>
      <c r="G10" s="40">
        <v>6.6</v>
      </c>
      <c r="H10" s="40">
        <f t="shared" si="0"/>
        <v>9</v>
      </c>
    </row>
    <row r="11" spans="1:8" s="44" customFormat="1" ht="26.25" customHeight="1">
      <c r="A11" s="33" t="s">
        <v>2575</v>
      </c>
      <c r="B11" s="33" t="s">
        <v>66</v>
      </c>
      <c r="C11" s="33" t="s">
        <v>279</v>
      </c>
      <c r="D11" s="40">
        <v>8</v>
      </c>
      <c r="E11" s="40" t="s">
        <v>1742</v>
      </c>
      <c r="F11" s="40">
        <v>2.18</v>
      </c>
      <c r="G11" s="40">
        <v>0.78</v>
      </c>
      <c r="H11" s="40">
        <f t="shared" si="0"/>
        <v>2.96</v>
      </c>
    </row>
    <row r="12" spans="1:8" s="43" customFormat="1" ht="26.25" customHeight="1">
      <c r="A12" s="33" t="s">
        <v>2576</v>
      </c>
      <c r="B12" s="33" t="s">
        <v>66</v>
      </c>
      <c r="C12" s="33" t="s">
        <v>16</v>
      </c>
      <c r="D12" s="40">
        <v>8</v>
      </c>
      <c r="E12" s="40">
        <v>0</v>
      </c>
      <c r="F12" s="40">
        <v>0.06</v>
      </c>
      <c r="G12" s="40">
        <v>0.7</v>
      </c>
      <c r="H12" s="40">
        <f t="shared" si="0"/>
        <v>0.76</v>
      </c>
    </row>
    <row r="13" spans="1:8" s="43" customFormat="1" ht="26.25" customHeight="1">
      <c r="A13" s="33" t="s">
        <v>2577</v>
      </c>
      <c r="B13" s="33" t="s">
        <v>16</v>
      </c>
      <c r="C13" s="33" t="s">
        <v>66</v>
      </c>
      <c r="D13" s="40">
        <v>8</v>
      </c>
      <c r="E13" s="40">
        <v>0</v>
      </c>
      <c r="F13" s="40"/>
      <c r="G13" s="40">
        <v>1.66</v>
      </c>
      <c r="H13" s="40">
        <f t="shared" si="0"/>
        <v>1.66</v>
      </c>
    </row>
    <row r="14" spans="1:8" s="43" customFormat="1" ht="26.25" customHeight="1">
      <c r="A14" s="33" t="s">
        <v>2546</v>
      </c>
      <c r="B14" s="33" t="s">
        <v>686</v>
      </c>
      <c r="C14" s="33" t="s">
        <v>112</v>
      </c>
      <c r="D14" s="40">
        <v>8</v>
      </c>
      <c r="E14" s="40">
        <v>0</v>
      </c>
      <c r="F14" s="40"/>
      <c r="G14" s="40">
        <v>1.02</v>
      </c>
      <c r="H14" s="40">
        <f t="shared" si="0"/>
        <v>1.02</v>
      </c>
    </row>
    <row r="15" spans="1:8" s="43" customFormat="1" ht="26.25" customHeight="1">
      <c r="A15" s="33" t="s">
        <v>2547</v>
      </c>
      <c r="B15" s="33" t="s">
        <v>16</v>
      </c>
      <c r="C15" s="33" t="s">
        <v>45</v>
      </c>
      <c r="D15" s="40">
        <v>8</v>
      </c>
      <c r="E15" s="40">
        <v>0</v>
      </c>
      <c r="F15" s="40"/>
      <c r="G15" s="40">
        <v>0.92</v>
      </c>
      <c r="H15" s="40">
        <f t="shared" si="0"/>
        <v>0.92</v>
      </c>
    </row>
    <row r="16" spans="1:8" s="43" customFormat="1" ht="26.25" customHeight="1">
      <c r="A16" s="33" t="s">
        <v>149</v>
      </c>
      <c r="B16" s="33" t="s">
        <v>112</v>
      </c>
      <c r="C16" s="33" t="s">
        <v>156</v>
      </c>
      <c r="D16" s="40">
        <v>8</v>
      </c>
      <c r="E16" s="40">
        <v>0</v>
      </c>
      <c r="F16" s="40"/>
      <c r="G16" s="40">
        <v>0.84</v>
      </c>
      <c r="H16" s="40">
        <f t="shared" si="0"/>
        <v>0.84</v>
      </c>
    </row>
    <row r="17" spans="1:8" s="43" customFormat="1" ht="26.25" customHeight="1">
      <c r="A17" s="33" t="s">
        <v>835</v>
      </c>
      <c r="B17" s="33" t="s">
        <v>112</v>
      </c>
      <c r="C17" s="33" t="s">
        <v>729</v>
      </c>
      <c r="D17" s="40">
        <v>8</v>
      </c>
      <c r="E17" s="40">
        <v>0</v>
      </c>
      <c r="F17" s="40"/>
      <c r="G17" s="40">
        <v>1.94</v>
      </c>
      <c r="H17" s="40">
        <f t="shared" si="0"/>
        <v>1.94</v>
      </c>
    </row>
    <row r="18" spans="1:8" s="43" customFormat="1" ht="26.25" customHeight="1">
      <c r="A18" s="33" t="s">
        <v>686</v>
      </c>
      <c r="B18" s="33" t="s">
        <v>103</v>
      </c>
      <c r="C18" s="33" t="s">
        <v>66</v>
      </c>
      <c r="D18" s="40">
        <v>8</v>
      </c>
      <c r="E18" s="40">
        <v>0</v>
      </c>
      <c r="F18" s="40">
        <v>0.09</v>
      </c>
      <c r="G18" s="40">
        <v>0.86</v>
      </c>
      <c r="H18" s="40">
        <f t="shared" si="0"/>
        <v>0.95</v>
      </c>
    </row>
    <row r="19" spans="1:8" s="44" customFormat="1" ht="26.25" customHeight="1">
      <c r="A19" s="33" t="s">
        <v>112</v>
      </c>
      <c r="B19" s="33" t="s">
        <v>66</v>
      </c>
      <c r="C19" s="33" t="s">
        <v>103</v>
      </c>
      <c r="D19" s="40">
        <v>8</v>
      </c>
      <c r="E19" s="40">
        <v>0</v>
      </c>
      <c r="F19" s="40">
        <v>0.12</v>
      </c>
      <c r="G19" s="40">
        <v>2</v>
      </c>
      <c r="H19" s="40">
        <f t="shared" si="0"/>
        <v>2.12</v>
      </c>
    </row>
    <row r="20" spans="1:8" s="43" customFormat="1" ht="26.25" customHeight="1">
      <c r="A20" s="33" t="s">
        <v>113</v>
      </c>
      <c r="B20" s="33" t="s">
        <v>66</v>
      </c>
      <c r="C20" s="33" t="s">
        <v>2548</v>
      </c>
      <c r="D20" s="40">
        <v>8</v>
      </c>
      <c r="E20" s="40" t="s">
        <v>1742</v>
      </c>
      <c r="F20" s="40">
        <v>0.08</v>
      </c>
      <c r="G20" s="40">
        <v>4.3</v>
      </c>
      <c r="H20" s="40">
        <f t="shared" si="0"/>
        <v>4.38</v>
      </c>
    </row>
    <row r="21" spans="1:8" s="43" customFormat="1" ht="26.25" customHeight="1">
      <c r="A21" s="33" t="s">
        <v>2549</v>
      </c>
      <c r="B21" s="33" t="s">
        <v>2578</v>
      </c>
      <c r="C21" s="54" t="s">
        <v>2579</v>
      </c>
      <c r="D21" s="40">
        <v>8</v>
      </c>
      <c r="E21" s="40">
        <v>0</v>
      </c>
      <c r="F21" s="40">
        <v>5.1</v>
      </c>
      <c r="G21" s="40">
        <v>4</v>
      </c>
      <c r="H21" s="40">
        <f t="shared" si="0"/>
        <v>9.1</v>
      </c>
    </row>
    <row r="22" spans="1:8" s="43" customFormat="1" ht="26.25" customHeight="1">
      <c r="A22" s="33" t="s">
        <v>1195</v>
      </c>
      <c r="B22" s="33" t="s">
        <v>66</v>
      </c>
      <c r="C22" s="33" t="s">
        <v>103</v>
      </c>
      <c r="D22" s="40">
        <v>8</v>
      </c>
      <c r="E22" s="40">
        <v>0</v>
      </c>
      <c r="F22" s="40">
        <v>0.04</v>
      </c>
      <c r="G22" s="40">
        <v>2.2</v>
      </c>
      <c r="H22" s="40">
        <f t="shared" si="0"/>
        <v>2.24</v>
      </c>
    </row>
    <row r="23" spans="1:8" s="43" customFormat="1" ht="26.25" customHeight="1">
      <c r="A23" s="33" t="s">
        <v>1195</v>
      </c>
      <c r="B23" s="33" t="s">
        <v>66</v>
      </c>
      <c r="C23" s="33" t="s">
        <v>2544</v>
      </c>
      <c r="D23" s="40">
        <v>8</v>
      </c>
      <c r="E23" s="40">
        <v>0</v>
      </c>
      <c r="F23" s="40"/>
      <c r="G23" s="40">
        <v>6.64</v>
      </c>
      <c r="H23" s="40">
        <f t="shared" si="0"/>
        <v>6.64</v>
      </c>
    </row>
    <row r="24" spans="1:8" s="43" customFormat="1" ht="26.25" customHeight="1">
      <c r="A24" s="33" t="s">
        <v>474</v>
      </c>
      <c r="B24" s="33" t="s">
        <v>840</v>
      </c>
      <c r="C24" s="33" t="s">
        <v>66</v>
      </c>
      <c r="D24" s="40">
        <v>9</v>
      </c>
      <c r="E24" s="40">
        <v>0</v>
      </c>
      <c r="F24" s="40">
        <v>0.06</v>
      </c>
      <c r="G24" s="40">
        <v>2.2</v>
      </c>
      <c r="H24" s="40">
        <f t="shared" si="0"/>
        <v>2.2600000000000002</v>
      </c>
    </row>
    <row r="25" spans="1:8" s="43" customFormat="1" ht="26.25" customHeight="1">
      <c r="A25" s="33" t="s">
        <v>473</v>
      </c>
      <c r="B25" s="33" t="s">
        <v>474</v>
      </c>
      <c r="C25" s="33" t="s">
        <v>475</v>
      </c>
      <c r="D25" s="40">
        <v>9</v>
      </c>
      <c r="E25" s="40" t="s">
        <v>1742</v>
      </c>
      <c r="F25" s="40">
        <v>1.44</v>
      </c>
      <c r="G25" s="40">
        <v>1.44</v>
      </c>
      <c r="H25" s="40">
        <f t="shared" si="0"/>
        <v>2.88</v>
      </c>
    </row>
    <row r="26" spans="1:8" s="43" customFormat="1" ht="26.25" customHeight="1">
      <c r="A26" s="33" t="s">
        <v>1359</v>
      </c>
      <c r="B26" s="33" t="s">
        <v>477</v>
      </c>
      <c r="C26" s="33" t="s">
        <v>796</v>
      </c>
      <c r="D26" s="40">
        <v>9</v>
      </c>
      <c r="E26" s="40">
        <v>0</v>
      </c>
      <c r="F26" s="40"/>
      <c r="G26" s="40">
        <v>1.64</v>
      </c>
      <c r="H26" s="40">
        <f t="shared" si="0"/>
        <v>1.64</v>
      </c>
    </row>
    <row r="27" spans="1:8" s="43" customFormat="1" ht="26.25" customHeight="1">
      <c r="A27" s="33" t="s">
        <v>454</v>
      </c>
      <c r="B27" s="33" t="s">
        <v>2580</v>
      </c>
      <c r="C27" s="33" t="s">
        <v>1731</v>
      </c>
      <c r="D27" s="40"/>
      <c r="E27" s="40"/>
      <c r="F27" s="40">
        <v>1.59</v>
      </c>
      <c r="G27" s="40">
        <v>6.86</v>
      </c>
      <c r="H27" s="40">
        <f t="shared" si="0"/>
        <v>8.450000000000001</v>
      </c>
    </row>
    <row r="28" spans="1:8" s="43" customFormat="1" ht="26.25" customHeight="1">
      <c r="A28" s="33" t="s">
        <v>1340</v>
      </c>
      <c r="B28" s="33" t="s">
        <v>2551</v>
      </c>
      <c r="C28" s="33" t="s">
        <v>2552</v>
      </c>
      <c r="D28" s="40">
        <v>9</v>
      </c>
      <c r="E28" s="40">
        <v>0</v>
      </c>
      <c r="F28" s="40">
        <v>0.08</v>
      </c>
      <c r="G28" s="40">
        <v>3.72</v>
      </c>
      <c r="H28" s="40">
        <f t="shared" si="0"/>
        <v>3.8000000000000003</v>
      </c>
    </row>
    <row r="29" spans="1:8" s="43" customFormat="1" ht="26.25" customHeight="1">
      <c r="A29" s="33" t="s">
        <v>1340</v>
      </c>
      <c r="B29" s="33" t="s">
        <v>1202</v>
      </c>
      <c r="C29" s="33" t="s">
        <v>2550</v>
      </c>
      <c r="D29" s="40">
        <v>9</v>
      </c>
      <c r="E29" s="40">
        <v>0</v>
      </c>
      <c r="F29" s="40">
        <v>1.08</v>
      </c>
      <c r="G29" s="40">
        <v>1.72</v>
      </c>
      <c r="H29" s="40">
        <f t="shared" si="0"/>
        <v>2.8</v>
      </c>
    </row>
    <row r="30" spans="1:8" s="43" customFormat="1" ht="26.25" customHeight="1">
      <c r="A30" s="33" t="s">
        <v>820</v>
      </c>
      <c r="B30" s="33" t="s">
        <v>103</v>
      </c>
      <c r="C30" s="33" t="s">
        <v>66</v>
      </c>
      <c r="D30" s="40">
        <v>9</v>
      </c>
      <c r="E30" s="40">
        <v>0</v>
      </c>
      <c r="F30" s="40"/>
      <c r="G30" s="40">
        <v>1.86</v>
      </c>
      <c r="H30" s="40">
        <f t="shared" si="0"/>
        <v>1.86</v>
      </c>
    </row>
    <row r="31" spans="1:8" s="44" customFormat="1" ht="26.25" customHeight="1">
      <c r="A31" s="33" t="s">
        <v>857</v>
      </c>
      <c r="B31" s="33" t="s">
        <v>1224</v>
      </c>
      <c r="C31" s="33" t="s">
        <v>1368</v>
      </c>
      <c r="D31" s="40">
        <v>9</v>
      </c>
      <c r="E31" s="40" t="s">
        <v>1742</v>
      </c>
      <c r="F31" s="40"/>
      <c r="G31" s="40">
        <v>0.8</v>
      </c>
      <c r="H31" s="40">
        <f t="shared" si="0"/>
        <v>0.8</v>
      </c>
    </row>
    <row r="32" spans="1:8" s="43" customFormat="1" ht="26.25" customHeight="1">
      <c r="A32" s="33" t="s">
        <v>2581</v>
      </c>
      <c r="B32" s="33" t="s">
        <v>1368</v>
      </c>
      <c r="C32" s="33" t="s">
        <v>1195</v>
      </c>
      <c r="D32" s="40">
        <v>9</v>
      </c>
      <c r="E32" s="40">
        <v>0</v>
      </c>
      <c r="F32" s="40"/>
      <c r="G32" s="40">
        <v>1.44</v>
      </c>
      <c r="H32" s="40">
        <f t="shared" si="0"/>
        <v>1.44</v>
      </c>
    </row>
    <row r="33" spans="1:8" s="43" customFormat="1" ht="26.25" customHeight="1">
      <c r="A33" s="33" t="s">
        <v>1195</v>
      </c>
      <c r="B33" s="33" t="s">
        <v>116</v>
      </c>
      <c r="C33" s="33" t="s">
        <v>103</v>
      </c>
      <c r="D33" s="40">
        <v>9</v>
      </c>
      <c r="E33" s="40">
        <v>0</v>
      </c>
      <c r="F33" s="40"/>
      <c r="G33" s="40">
        <v>1.66</v>
      </c>
      <c r="H33" s="40">
        <f t="shared" si="0"/>
        <v>1.66</v>
      </c>
    </row>
    <row r="34" spans="1:8" s="43" customFormat="1" ht="26.25" customHeight="1">
      <c r="A34" s="33" t="s">
        <v>2553</v>
      </c>
      <c r="B34" s="33" t="s">
        <v>1368</v>
      </c>
      <c r="C34" s="33" t="s">
        <v>113</v>
      </c>
      <c r="D34" s="40">
        <v>9</v>
      </c>
      <c r="E34" s="40">
        <v>0</v>
      </c>
      <c r="F34" s="40">
        <v>2.3</v>
      </c>
      <c r="G34" s="40">
        <v>2.4</v>
      </c>
      <c r="H34" s="40">
        <f t="shared" si="0"/>
        <v>4.699999999999999</v>
      </c>
    </row>
    <row r="35" spans="1:8" s="43" customFormat="1" ht="26.25" customHeight="1">
      <c r="A35" s="33" t="s">
        <v>2554</v>
      </c>
      <c r="B35" s="33" t="s">
        <v>118</v>
      </c>
      <c r="C35" s="33" t="s">
        <v>103</v>
      </c>
      <c r="D35" s="40">
        <v>9</v>
      </c>
      <c r="E35" s="40" t="s">
        <v>1742</v>
      </c>
      <c r="F35" s="40">
        <v>2.4</v>
      </c>
      <c r="G35" s="40">
        <v>2.4</v>
      </c>
      <c r="H35" s="40">
        <f>SUM(F35:G35)</f>
        <v>4.8</v>
      </c>
    </row>
    <row r="36" spans="1:8" s="43" customFormat="1" ht="26.25" customHeight="1">
      <c r="A36" s="33" t="s">
        <v>923</v>
      </c>
      <c r="B36" s="33" t="s">
        <v>113</v>
      </c>
      <c r="C36" s="33" t="s">
        <v>18</v>
      </c>
      <c r="D36" s="40">
        <v>9</v>
      </c>
      <c r="E36" s="40">
        <v>0</v>
      </c>
      <c r="F36" s="40">
        <v>2.62</v>
      </c>
      <c r="G36" s="40">
        <v>6.2</v>
      </c>
      <c r="H36" s="40">
        <f>SUM(F36:G36)</f>
        <v>8.82</v>
      </c>
    </row>
    <row r="37" spans="1:8" s="43" customFormat="1" ht="26.25" customHeight="1">
      <c r="A37" s="35" t="s">
        <v>2598</v>
      </c>
      <c r="B37" s="123"/>
      <c r="C37" s="123"/>
      <c r="D37" s="31"/>
      <c r="E37" s="31">
        <f>SUM(E3:E36)</f>
        <v>4.2</v>
      </c>
      <c r="F37" s="25">
        <f>SUM(F3:F36)</f>
        <v>24.2</v>
      </c>
      <c r="G37" s="25">
        <f>SUM(G3:G36)</f>
        <v>79.82000000000001</v>
      </c>
      <c r="H37" s="25">
        <f>SUM(H3:H36)</f>
        <v>104.01999999999998</v>
      </c>
    </row>
    <row r="38" spans="1:8" s="43" customFormat="1" ht="26.25" customHeight="1">
      <c r="A38" s="33" t="s">
        <v>1239</v>
      </c>
      <c r="B38" s="33" t="s">
        <v>1368</v>
      </c>
      <c r="C38" s="33" t="s">
        <v>113</v>
      </c>
      <c r="D38" s="40">
        <v>9</v>
      </c>
      <c r="E38" s="40">
        <v>0</v>
      </c>
      <c r="F38" s="40"/>
      <c r="G38" s="40">
        <v>2.6</v>
      </c>
      <c r="H38" s="10">
        <f aca="true" t="shared" si="1" ref="H38:H77">SUM(F38:G38)</f>
        <v>2.6</v>
      </c>
    </row>
    <row r="39" spans="1:8" s="43" customFormat="1" ht="26.25" customHeight="1">
      <c r="A39" s="33" t="s">
        <v>1195</v>
      </c>
      <c r="B39" s="33" t="s">
        <v>2555</v>
      </c>
      <c r="C39" s="33" t="s">
        <v>116</v>
      </c>
      <c r="D39" s="40">
        <v>9</v>
      </c>
      <c r="E39" s="40">
        <v>0</v>
      </c>
      <c r="F39" s="40"/>
      <c r="G39" s="40">
        <v>2.54</v>
      </c>
      <c r="H39" s="10">
        <f t="shared" si="1"/>
        <v>2.54</v>
      </c>
    </row>
    <row r="40" spans="1:8" s="43" customFormat="1" ht="26.25" customHeight="1">
      <c r="A40" s="33" t="s">
        <v>2583</v>
      </c>
      <c r="B40" s="33" t="s">
        <v>477</v>
      </c>
      <c r="C40" s="33" t="s">
        <v>1368</v>
      </c>
      <c r="D40" s="40">
        <v>10</v>
      </c>
      <c r="E40" s="40">
        <v>1.72</v>
      </c>
      <c r="F40" s="40">
        <v>0.08</v>
      </c>
      <c r="G40" s="40">
        <v>3.54</v>
      </c>
      <c r="H40" s="10">
        <f t="shared" si="1"/>
        <v>3.62</v>
      </c>
    </row>
    <row r="41" spans="1:8" s="43" customFormat="1" ht="26.25" customHeight="1">
      <c r="A41" s="33" t="s">
        <v>2556</v>
      </c>
      <c r="B41" s="33" t="s">
        <v>972</v>
      </c>
      <c r="C41" s="33" t="s">
        <v>498</v>
      </c>
      <c r="D41" s="40">
        <v>10</v>
      </c>
      <c r="E41" s="40">
        <v>0</v>
      </c>
      <c r="F41" s="40"/>
      <c r="G41" s="40">
        <v>1.7</v>
      </c>
      <c r="H41" s="10">
        <f t="shared" si="1"/>
        <v>1.7</v>
      </c>
    </row>
    <row r="42" spans="1:8" s="43" customFormat="1" ht="26.25" customHeight="1">
      <c r="A42" s="33" t="s">
        <v>2557</v>
      </c>
      <c r="B42" s="33" t="s">
        <v>1340</v>
      </c>
      <c r="C42" s="33" t="s">
        <v>1270</v>
      </c>
      <c r="D42" s="40">
        <v>10</v>
      </c>
      <c r="E42" s="40">
        <v>0</v>
      </c>
      <c r="F42" s="40">
        <v>1.04</v>
      </c>
      <c r="G42" s="40">
        <v>2.8</v>
      </c>
      <c r="H42" s="10">
        <f t="shared" si="1"/>
        <v>3.84</v>
      </c>
    </row>
    <row r="43" spans="1:8" s="43" customFormat="1" ht="26.25" customHeight="1">
      <c r="A43" s="33" t="s">
        <v>2558</v>
      </c>
      <c r="B43" s="33" t="s">
        <v>1340</v>
      </c>
      <c r="C43" s="33" t="s">
        <v>118</v>
      </c>
      <c r="D43" s="40">
        <v>10</v>
      </c>
      <c r="E43" s="40">
        <v>0</v>
      </c>
      <c r="F43" s="40">
        <v>2</v>
      </c>
      <c r="G43" s="40">
        <v>2.62</v>
      </c>
      <c r="H43" s="10">
        <f t="shared" si="1"/>
        <v>4.62</v>
      </c>
    </row>
    <row r="44" spans="1:8" s="43" customFormat="1" ht="26.25" customHeight="1">
      <c r="A44" s="33" t="s">
        <v>2559</v>
      </c>
      <c r="B44" s="33" t="s">
        <v>619</v>
      </c>
      <c r="C44" s="33" t="s">
        <v>1677</v>
      </c>
      <c r="D44" s="40">
        <v>10</v>
      </c>
      <c r="E44" s="40">
        <v>0</v>
      </c>
      <c r="F44" s="40"/>
      <c r="G44" s="40">
        <v>1.8</v>
      </c>
      <c r="H44" s="10">
        <f t="shared" si="1"/>
        <v>1.8</v>
      </c>
    </row>
    <row r="45" spans="1:8" s="43" customFormat="1" ht="26.25" customHeight="1">
      <c r="A45" s="33" t="s">
        <v>2560</v>
      </c>
      <c r="B45" s="33" t="s">
        <v>1340</v>
      </c>
      <c r="C45" s="33" t="s">
        <v>477</v>
      </c>
      <c r="D45" s="40">
        <v>10</v>
      </c>
      <c r="E45" s="40">
        <v>0</v>
      </c>
      <c r="F45" s="40"/>
      <c r="G45" s="40">
        <v>1.14</v>
      </c>
      <c r="H45" s="10">
        <f t="shared" si="1"/>
        <v>1.14</v>
      </c>
    </row>
    <row r="46" spans="1:8" s="43" customFormat="1" ht="26.25" customHeight="1">
      <c r="A46" s="33" t="s">
        <v>384</v>
      </c>
      <c r="B46" s="33" t="s">
        <v>1340</v>
      </c>
      <c r="C46" s="33" t="s">
        <v>1368</v>
      </c>
      <c r="D46" s="40">
        <v>10</v>
      </c>
      <c r="E46" s="40">
        <v>0</v>
      </c>
      <c r="F46" s="40">
        <v>0.16</v>
      </c>
      <c r="G46" s="40">
        <v>2.56</v>
      </c>
      <c r="H46" s="10">
        <f t="shared" si="1"/>
        <v>2.72</v>
      </c>
    </row>
    <row r="47" spans="1:8" s="43" customFormat="1" ht="26.25" customHeight="1">
      <c r="A47" s="33" t="s">
        <v>1340</v>
      </c>
      <c r="B47" s="33" t="s">
        <v>619</v>
      </c>
      <c r="C47" s="33" t="s">
        <v>1186</v>
      </c>
      <c r="D47" s="40">
        <v>10</v>
      </c>
      <c r="E47" s="40">
        <v>0</v>
      </c>
      <c r="F47" s="40"/>
      <c r="G47" s="40">
        <v>0.5</v>
      </c>
      <c r="H47" s="10">
        <f t="shared" si="1"/>
        <v>0.5</v>
      </c>
    </row>
    <row r="48" spans="1:8" s="43" customFormat="1" ht="26.25" customHeight="1">
      <c r="A48" s="33" t="s">
        <v>2584</v>
      </c>
      <c r="B48" s="51" t="s">
        <v>1270</v>
      </c>
      <c r="C48" s="33" t="s">
        <v>1368</v>
      </c>
      <c r="D48" s="40">
        <v>11</v>
      </c>
      <c r="E48" s="40">
        <v>0</v>
      </c>
      <c r="F48" s="40"/>
      <c r="G48" s="40">
        <v>3.49</v>
      </c>
      <c r="H48" s="10">
        <f t="shared" si="1"/>
        <v>3.49</v>
      </c>
    </row>
    <row r="49" spans="1:8" s="43" customFormat="1" ht="26.25" customHeight="1">
      <c r="A49" s="33" t="s">
        <v>498</v>
      </c>
      <c r="B49" s="33" t="s">
        <v>1270</v>
      </c>
      <c r="C49" s="33" t="s">
        <v>1784</v>
      </c>
      <c r="D49" s="40">
        <v>11</v>
      </c>
      <c r="E49" s="40" t="s">
        <v>1742</v>
      </c>
      <c r="F49" s="40">
        <v>0.4</v>
      </c>
      <c r="G49" s="40">
        <v>3.38</v>
      </c>
      <c r="H49" s="10">
        <f>SUM(F49:G49)</f>
        <v>3.78</v>
      </c>
    </row>
    <row r="50" spans="1:8" s="4" customFormat="1" ht="26.25" customHeight="1">
      <c r="A50" s="33" t="s">
        <v>1152</v>
      </c>
      <c r="B50" s="33" t="s">
        <v>219</v>
      </c>
      <c r="C50" s="33" t="s">
        <v>1359</v>
      </c>
      <c r="D50" s="40">
        <v>12</v>
      </c>
      <c r="E50" s="40">
        <v>0</v>
      </c>
      <c r="F50" s="40"/>
      <c r="G50" s="40">
        <v>1.4</v>
      </c>
      <c r="H50" s="10">
        <f t="shared" si="1"/>
        <v>1.4</v>
      </c>
    </row>
    <row r="51" spans="1:8" s="4" customFormat="1" ht="26.25" customHeight="1">
      <c r="A51" s="33" t="s">
        <v>1731</v>
      </c>
      <c r="B51" s="33" t="s">
        <v>1193</v>
      </c>
      <c r="C51" s="33" t="s">
        <v>1359</v>
      </c>
      <c r="D51" s="40">
        <v>13</v>
      </c>
      <c r="E51" s="40">
        <v>0</v>
      </c>
      <c r="F51" s="40">
        <v>0.05</v>
      </c>
      <c r="G51" s="40">
        <v>4.2</v>
      </c>
      <c r="H51" s="10">
        <f t="shared" si="1"/>
        <v>4.25</v>
      </c>
    </row>
    <row r="52" spans="1:8" s="4" customFormat="1" ht="26.25" customHeight="1">
      <c r="A52" s="33" t="s">
        <v>2585</v>
      </c>
      <c r="B52" s="33" t="s">
        <v>1193</v>
      </c>
      <c r="C52" s="33" t="s">
        <v>1778</v>
      </c>
      <c r="D52" s="40">
        <v>13</v>
      </c>
      <c r="E52" s="40">
        <v>0</v>
      </c>
      <c r="F52" s="40">
        <v>8.42</v>
      </c>
      <c r="G52" s="40">
        <v>8.42</v>
      </c>
      <c r="H52" s="10">
        <f t="shared" si="1"/>
        <v>16.84</v>
      </c>
    </row>
    <row r="53" spans="1:8" s="4" customFormat="1" ht="26.25" customHeight="1">
      <c r="A53" s="33" t="s">
        <v>2562</v>
      </c>
      <c r="B53" s="33" t="s">
        <v>1784</v>
      </c>
      <c r="C53" s="33" t="s">
        <v>2561</v>
      </c>
      <c r="D53" s="40">
        <v>13</v>
      </c>
      <c r="E53" s="40">
        <v>0</v>
      </c>
      <c r="F53" s="40">
        <v>1</v>
      </c>
      <c r="G53" s="40">
        <v>1</v>
      </c>
      <c r="H53" s="10">
        <f t="shared" si="1"/>
        <v>2</v>
      </c>
    </row>
    <row r="54" spans="1:8" s="4" customFormat="1" ht="26.25" customHeight="1">
      <c r="A54" s="33" t="s">
        <v>1186</v>
      </c>
      <c r="B54" s="33" t="s">
        <v>1784</v>
      </c>
      <c r="C54" s="33" t="s">
        <v>1187</v>
      </c>
      <c r="D54" s="40">
        <v>13</v>
      </c>
      <c r="E54" s="40" t="s">
        <v>1742</v>
      </c>
      <c r="F54" s="40"/>
      <c r="G54" s="40">
        <v>1.66</v>
      </c>
      <c r="H54" s="10">
        <f t="shared" si="1"/>
        <v>1.66</v>
      </c>
    </row>
    <row r="55" spans="1:8" s="4" customFormat="1" ht="26.25" customHeight="1">
      <c r="A55" s="33" t="s">
        <v>2586</v>
      </c>
      <c r="B55" s="33" t="s">
        <v>1784</v>
      </c>
      <c r="C55" s="33" t="s">
        <v>1778</v>
      </c>
      <c r="D55" s="40">
        <v>13</v>
      </c>
      <c r="E55" s="40">
        <v>5.2</v>
      </c>
      <c r="F55" s="40">
        <v>0.08</v>
      </c>
      <c r="G55" s="40">
        <v>0.56</v>
      </c>
      <c r="H55" s="10">
        <f t="shared" si="1"/>
        <v>0.64</v>
      </c>
    </row>
    <row r="56" spans="1:8" s="4" customFormat="1" ht="26.25" customHeight="1">
      <c r="A56" s="33" t="s">
        <v>2561</v>
      </c>
      <c r="B56" s="33" t="s">
        <v>619</v>
      </c>
      <c r="C56" s="33" t="s">
        <v>498</v>
      </c>
      <c r="D56" s="40">
        <v>13</v>
      </c>
      <c r="E56" s="40" t="s">
        <v>1742</v>
      </c>
      <c r="F56" s="40"/>
      <c r="G56" s="40">
        <v>3.54</v>
      </c>
      <c r="H56" s="10">
        <f t="shared" si="1"/>
        <v>3.54</v>
      </c>
    </row>
    <row r="57" spans="1:8" s="4" customFormat="1" ht="26.25" customHeight="1">
      <c r="A57" s="33" t="s">
        <v>2563</v>
      </c>
      <c r="B57" s="33" t="s">
        <v>972</v>
      </c>
      <c r="C57" s="33" t="s">
        <v>1893</v>
      </c>
      <c r="D57" s="40">
        <v>13</v>
      </c>
      <c r="E57" s="40" t="s">
        <v>1742</v>
      </c>
      <c r="F57" s="40">
        <v>1.36</v>
      </c>
      <c r="G57" s="40">
        <v>1.36</v>
      </c>
      <c r="H57" s="10">
        <f t="shared" si="1"/>
        <v>2.72</v>
      </c>
    </row>
    <row r="58" spans="1:8" s="4" customFormat="1" ht="26.25" customHeight="1">
      <c r="A58" s="33" t="s">
        <v>2587</v>
      </c>
      <c r="B58" s="33" t="s">
        <v>1778</v>
      </c>
      <c r="C58" s="33" t="s">
        <v>1784</v>
      </c>
      <c r="D58" s="40">
        <v>13</v>
      </c>
      <c r="E58" s="40">
        <v>9.2</v>
      </c>
      <c r="F58" s="40">
        <v>6.48</v>
      </c>
      <c r="G58" s="40">
        <v>7.4</v>
      </c>
      <c r="H58" s="10">
        <f t="shared" si="1"/>
        <v>13.88</v>
      </c>
    </row>
    <row r="59" spans="1:8" s="4" customFormat="1" ht="26.25" customHeight="1">
      <c r="A59" s="51" t="s">
        <v>2564</v>
      </c>
      <c r="B59" s="65" t="s">
        <v>1193</v>
      </c>
      <c r="C59" s="65" t="s">
        <v>1197</v>
      </c>
      <c r="D59" s="40">
        <v>13</v>
      </c>
      <c r="E59" s="40" t="s">
        <v>1742</v>
      </c>
      <c r="F59" s="40">
        <v>0.52</v>
      </c>
      <c r="G59" s="40">
        <v>0.52</v>
      </c>
      <c r="H59" s="10">
        <f t="shared" si="1"/>
        <v>1.04</v>
      </c>
    </row>
    <row r="60" spans="1:8" s="4" customFormat="1" ht="26.25" customHeight="1">
      <c r="A60" s="51" t="s">
        <v>1970</v>
      </c>
      <c r="B60" s="51" t="s">
        <v>1193</v>
      </c>
      <c r="C60" s="51" t="s">
        <v>1971</v>
      </c>
      <c r="D60" s="40">
        <v>13</v>
      </c>
      <c r="E60" s="40">
        <v>0</v>
      </c>
      <c r="F60" s="40"/>
      <c r="G60" s="40">
        <v>0.66</v>
      </c>
      <c r="H60" s="10">
        <f t="shared" si="1"/>
        <v>0.66</v>
      </c>
    </row>
    <row r="61" spans="1:8" s="4" customFormat="1" ht="26.25" customHeight="1">
      <c r="A61" s="51" t="s">
        <v>1990</v>
      </c>
      <c r="B61" s="51" t="s">
        <v>1193</v>
      </c>
      <c r="C61" s="51" t="s">
        <v>349</v>
      </c>
      <c r="D61" s="40">
        <v>13</v>
      </c>
      <c r="E61" s="40">
        <v>1.6</v>
      </c>
      <c r="F61" s="40">
        <v>0.22</v>
      </c>
      <c r="G61" s="40">
        <v>4.42</v>
      </c>
      <c r="H61" s="10">
        <f t="shared" si="1"/>
        <v>4.64</v>
      </c>
    </row>
    <row r="62" spans="1:8" s="4" customFormat="1" ht="26.25" customHeight="1">
      <c r="A62" s="51" t="s">
        <v>2026</v>
      </c>
      <c r="B62" s="51" t="s">
        <v>1193</v>
      </c>
      <c r="C62" s="51" t="s">
        <v>454</v>
      </c>
      <c r="D62" s="40">
        <v>13</v>
      </c>
      <c r="E62" s="40">
        <v>0</v>
      </c>
      <c r="F62" s="40">
        <v>0.36</v>
      </c>
      <c r="G62" s="40">
        <v>2.04</v>
      </c>
      <c r="H62" s="10">
        <f t="shared" si="1"/>
        <v>2.4</v>
      </c>
    </row>
    <row r="63" spans="1:8" s="4" customFormat="1" ht="26.25" customHeight="1">
      <c r="A63" s="51" t="s">
        <v>2703</v>
      </c>
      <c r="B63" s="51" t="s">
        <v>2026</v>
      </c>
      <c r="C63" s="51" t="s">
        <v>1197</v>
      </c>
      <c r="D63" s="59"/>
      <c r="E63" s="40"/>
      <c r="F63" s="40"/>
      <c r="G63" s="53">
        <v>1.26</v>
      </c>
      <c r="H63" s="10">
        <f t="shared" si="1"/>
        <v>1.26</v>
      </c>
    </row>
    <row r="64" spans="1:8" s="4" customFormat="1" ht="26.25" customHeight="1">
      <c r="A64" s="51" t="s">
        <v>2588</v>
      </c>
      <c r="B64" s="51" t="s">
        <v>1677</v>
      </c>
      <c r="C64" s="51" t="s">
        <v>2084</v>
      </c>
      <c r="D64" s="40">
        <v>14</v>
      </c>
      <c r="E64" s="40" t="s">
        <v>1742</v>
      </c>
      <c r="F64" s="40">
        <v>3.98</v>
      </c>
      <c r="G64" s="40">
        <v>4.04</v>
      </c>
      <c r="H64" s="10">
        <f t="shared" si="1"/>
        <v>8.02</v>
      </c>
    </row>
    <row r="65" spans="1:8" s="165" customFormat="1" ht="26.25" customHeight="1">
      <c r="A65" s="51" t="s">
        <v>2084</v>
      </c>
      <c r="B65" s="51" t="s">
        <v>1193</v>
      </c>
      <c r="C65" s="51" t="s">
        <v>1778</v>
      </c>
      <c r="D65" s="40">
        <v>14</v>
      </c>
      <c r="E65" s="40" t="s">
        <v>1742</v>
      </c>
      <c r="F65" s="40">
        <v>9</v>
      </c>
      <c r="G65" s="40">
        <v>9</v>
      </c>
      <c r="H65" s="10">
        <f t="shared" si="1"/>
        <v>18</v>
      </c>
    </row>
    <row r="66" spans="1:8" s="4" customFormat="1" ht="26.25" customHeight="1">
      <c r="A66" s="51" t="s">
        <v>2084</v>
      </c>
      <c r="B66" s="51" t="s">
        <v>1193</v>
      </c>
      <c r="C66" s="51" t="s">
        <v>2362</v>
      </c>
      <c r="D66" s="40">
        <v>14</v>
      </c>
      <c r="E66" s="40" t="s">
        <v>1742</v>
      </c>
      <c r="F66" s="40">
        <v>6.1</v>
      </c>
      <c r="G66" s="40">
        <v>7.62</v>
      </c>
      <c r="H66" s="10">
        <f t="shared" si="1"/>
        <v>13.719999999999999</v>
      </c>
    </row>
    <row r="67" spans="1:8" s="4" customFormat="1" ht="26.25" customHeight="1">
      <c r="A67" s="51" t="s">
        <v>2565</v>
      </c>
      <c r="B67" s="51" t="s">
        <v>2177</v>
      </c>
      <c r="C67" s="51" t="s">
        <v>2566</v>
      </c>
      <c r="D67" s="40"/>
      <c r="E67" s="40"/>
      <c r="F67" s="40">
        <v>2.17</v>
      </c>
      <c r="G67" s="40">
        <v>2.4</v>
      </c>
      <c r="H67" s="10">
        <f t="shared" si="1"/>
        <v>4.57</v>
      </c>
    </row>
    <row r="68" spans="1:8" s="4" customFormat="1" ht="26.25" customHeight="1">
      <c r="A68" s="51" t="s">
        <v>2567</v>
      </c>
      <c r="B68" s="51" t="s">
        <v>1193</v>
      </c>
      <c r="C68" s="51" t="s">
        <v>349</v>
      </c>
      <c r="D68" s="40"/>
      <c r="E68" s="40"/>
      <c r="F68" s="40">
        <v>4.52</v>
      </c>
      <c r="G68" s="40">
        <v>7.66</v>
      </c>
      <c r="H68" s="10">
        <f t="shared" si="1"/>
        <v>12.18</v>
      </c>
    </row>
    <row r="69" spans="1:8" s="4" customFormat="1" ht="26.25" customHeight="1">
      <c r="A69" s="51" t="s">
        <v>2568</v>
      </c>
      <c r="B69" s="51" t="s">
        <v>2177</v>
      </c>
      <c r="C69" s="51" t="s">
        <v>2569</v>
      </c>
      <c r="D69" s="59"/>
      <c r="E69" s="40"/>
      <c r="F69" s="40">
        <v>0.5</v>
      </c>
      <c r="G69" s="40">
        <v>0.5</v>
      </c>
      <c r="H69" s="10">
        <f t="shared" si="1"/>
        <v>1</v>
      </c>
    </row>
    <row r="70" spans="1:8" s="4" customFormat="1" ht="26.25" customHeight="1">
      <c r="A70" s="51" t="s">
        <v>454</v>
      </c>
      <c r="B70" s="51" t="s">
        <v>2177</v>
      </c>
      <c r="C70" s="51" t="s">
        <v>349</v>
      </c>
      <c r="D70" s="59"/>
      <c r="E70" s="40"/>
      <c r="F70" s="40"/>
      <c r="G70" s="40">
        <v>3.62</v>
      </c>
      <c r="H70" s="10">
        <f t="shared" si="1"/>
        <v>3.62</v>
      </c>
    </row>
    <row r="71" spans="1:8" s="4" customFormat="1" ht="26.25" customHeight="1">
      <c r="A71" s="51" t="s">
        <v>2570</v>
      </c>
      <c r="B71" s="51" t="s">
        <v>454</v>
      </c>
      <c r="C71" s="51" t="s">
        <v>2084</v>
      </c>
      <c r="D71" s="54"/>
      <c r="E71" s="40"/>
      <c r="F71" s="40">
        <v>1.28</v>
      </c>
      <c r="G71" s="40">
        <v>1.68</v>
      </c>
      <c r="H71" s="10">
        <f t="shared" si="1"/>
        <v>2.96</v>
      </c>
    </row>
    <row r="72" spans="1:8" s="4" customFormat="1" ht="26.25" customHeight="1">
      <c r="A72" s="51" t="s">
        <v>460</v>
      </c>
      <c r="B72" s="51" t="s">
        <v>2571</v>
      </c>
      <c r="C72" s="51" t="s">
        <v>1197</v>
      </c>
      <c r="D72" s="40"/>
      <c r="E72" s="40"/>
      <c r="F72" s="40">
        <v>0.4</v>
      </c>
      <c r="G72" s="40">
        <v>0.62</v>
      </c>
      <c r="H72" s="10">
        <f t="shared" si="1"/>
        <v>1.02</v>
      </c>
    </row>
    <row r="73" spans="1:8" s="4" customFormat="1" ht="26.25" customHeight="1">
      <c r="A73" s="51" t="s">
        <v>2589</v>
      </c>
      <c r="B73" s="51" t="s">
        <v>460</v>
      </c>
      <c r="C73" s="51" t="s">
        <v>1197</v>
      </c>
      <c r="D73" s="40"/>
      <c r="E73" s="40"/>
      <c r="F73" s="40"/>
      <c r="G73" s="40">
        <v>1.6</v>
      </c>
      <c r="H73" s="10">
        <f t="shared" si="1"/>
        <v>1.6</v>
      </c>
    </row>
    <row r="74" spans="1:8" s="4" customFormat="1" ht="26.25" customHeight="1">
      <c r="A74" s="51" t="s">
        <v>460</v>
      </c>
      <c r="B74" s="51" t="s">
        <v>2590</v>
      </c>
      <c r="C74" s="51" t="s">
        <v>2591</v>
      </c>
      <c r="D74" s="40"/>
      <c r="E74" s="40"/>
      <c r="F74" s="40"/>
      <c r="G74" s="40">
        <v>0.43</v>
      </c>
      <c r="H74" s="10">
        <f t="shared" si="1"/>
        <v>0.43</v>
      </c>
    </row>
    <row r="75" spans="1:8" s="4" customFormat="1" ht="26.25" customHeight="1">
      <c r="A75" s="51" t="s">
        <v>454</v>
      </c>
      <c r="B75" s="51" t="s">
        <v>2177</v>
      </c>
      <c r="C75" s="51" t="s">
        <v>349</v>
      </c>
      <c r="D75" s="40"/>
      <c r="E75" s="40"/>
      <c r="F75" s="40"/>
      <c r="G75" s="40">
        <v>0.58</v>
      </c>
      <c r="H75" s="10">
        <f t="shared" si="1"/>
        <v>0.58</v>
      </c>
    </row>
    <row r="76" spans="1:8" s="4" customFormat="1" ht="26.25" customHeight="1">
      <c r="A76" s="51" t="s">
        <v>2592</v>
      </c>
      <c r="B76" s="51" t="s">
        <v>1193</v>
      </c>
      <c r="C76" s="51" t="s">
        <v>1778</v>
      </c>
      <c r="D76" s="40">
        <v>14</v>
      </c>
      <c r="E76" s="40">
        <v>6.2</v>
      </c>
      <c r="F76" s="40">
        <v>6.2</v>
      </c>
      <c r="G76" s="40">
        <v>3.14</v>
      </c>
      <c r="H76" s="10">
        <f>SUM(F76:G76)</f>
        <v>9.34</v>
      </c>
    </row>
    <row r="77" spans="1:8" s="4" customFormat="1" ht="26.25" customHeight="1">
      <c r="A77" s="51" t="s">
        <v>2593</v>
      </c>
      <c r="B77" s="51" t="s">
        <v>2594</v>
      </c>
      <c r="C77" s="51" t="s">
        <v>2084</v>
      </c>
      <c r="D77" s="40"/>
      <c r="E77" s="40"/>
      <c r="F77" s="40">
        <v>1.55</v>
      </c>
      <c r="G77" s="40">
        <v>3.98</v>
      </c>
      <c r="H77" s="10">
        <f t="shared" si="1"/>
        <v>5.53</v>
      </c>
    </row>
    <row r="78" spans="1:8" s="4" customFormat="1" ht="26.25" customHeight="1">
      <c r="A78" s="54" t="s">
        <v>1778</v>
      </c>
      <c r="B78" s="54" t="s">
        <v>1270</v>
      </c>
      <c r="C78" s="54" t="s">
        <v>2084</v>
      </c>
      <c r="D78" s="40">
        <v>14</v>
      </c>
      <c r="E78" s="40">
        <v>11.66</v>
      </c>
      <c r="F78" s="40"/>
      <c r="G78" s="40">
        <v>1.205</v>
      </c>
      <c r="H78" s="10">
        <f>SUM(F78:G78)</f>
        <v>1.205</v>
      </c>
    </row>
    <row r="79" spans="1:8" s="4" customFormat="1" ht="26.25" customHeight="1">
      <c r="A79" s="24" t="s">
        <v>2597</v>
      </c>
      <c r="B79" s="12"/>
      <c r="C79" s="12"/>
      <c r="D79" s="10"/>
      <c r="E79" s="186"/>
      <c r="F79" s="24">
        <f>SUM(F38:F78)</f>
        <v>57.87</v>
      </c>
      <c r="G79" s="24">
        <f>SUM(G38:G78)</f>
        <v>115.18500000000003</v>
      </c>
      <c r="H79" s="174">
        <f>SUM(H38:H78)</f>
        <v>173.05500000000006</v>
      </c>
    </row>
    <row r="80" spans="1:8" s="4" customFormat="1" ht="19.5" customHeight="1">
      <c r="A80" s="278"/>
      <c r="B80" s="279"/>
      <c r="C80" s="279"/>
      <c r="D80" s="280"/>
      <c r="E80" s="281"/>
      <c r="F80" s="282"/>
      <c r="G80" s="283"/>
      <c r="H80" s="283"/>
    </row>
    <row r="81" spans="1:8" s="4" customFormat="1" ht="26.25" customHeight="1">
      <c r="A81" s="24" t="s">
        <v>2596</v>
      </c>
      <c r="B81" s="54"/>
      <c r="C81" s="54"/>
      <c r="D81" s="40"/>
      <c r="E81" s="186"/>
      <c r="F81" s="167">
        <f>SUM(F37)</f>
        <v>24.2</v>
      </c>
      <c r="G81" s="162">
        <f>SUM(G37)</f>
        <v>79.82000000000001</v>
      </c>
      <c r="H81" s="25">
        <f>SUM(H37)</f>
        <v>104.01999999999998</v>
      </c>
    </row>
    <row r="82" spans="1:8" s="4" customFormat="1" ht="26.25" customHeight="1" thickBot="1">
      <c r="A82" s="206" t="s">
        <v>2595</v>
      </c>
      <c r="B82" s="206"/>
      <c r="C82" s="207"/>
      <c r="D82" s="207"/>
      <c r="E82" s="208"/>
      <c r="F82" s="209">
        <f>SUM(F81,F79)</f>
        <v>82.07</v>
      </c>
      <c r="G82" s="209">
        <f>SUM(G79,G81)</f>
        <v>195.00500000000005</v>
      </c>
      <c r="H82" s="210">
        <f>SUM(H79,H81)</f>
        <v>277.07500000000005</v>
      </c>
    </row>
    <row r="83" spans="1:8" s="4" customFormat="1" ht="38.25" customHeight="1" thickBot="1" thickTop="1">
      <c r="A83" s="246" t="s">
        <v>2672</v>
      </c>
      <c r="B83" s="245">
        <f>SUM('Zone-1'!G193,'Zone-2'!G95,'Zone-3'!G21,'Zone-4'!G365,'Zone-5'!G22,'Zone-6'!G52,'Zone-7'!G298,'Zone-8'!G318,'Zone-9'!G296,'Zone-10'!G231,'Zone-11'!G199,'Zone-12'!G149,'Zone-13'!G370,'Zone-14'!G288,'Zone-15'!G223,'Zone-16'!H82)</f>
        <v>1270.6173200000003</v>
      </c>
      <c r="C83" s="148"/>
      <c r="D83" s="148"/>
      <c r="E83" s="83"/>
      <c r="F83" s="83"/>
      <c r="G83" s="110"/>
      <c r="H83" s="110"/>
    </row>
    <row r="84" spans="1:8" s="4" customFormat="1" ht="26.25" customHeight="1" thickTop="1">
      <c r="A84" s="96"/>
      <c r="B84" s="96"/>
      <c r="C84" s="96"/>
      <c r="D84" s="96"/>
      <c r="E84" s="89"/>
      <c r="F84" s="89"/>
      <c r="G84" s="94"/>
      <c r="H84" s="94"/>
    </row>
    <row r="85" spans="1:8" s="4" customFormat="1" ht="26.25" customHeight="1">
      <c r="A85" s="96"/>
      <c r="B85" s="96"/>
      <c r="C85" s="96"/>
      <c r="D85" s="96"/>
      <c r="E85" s="89"/>
      <c r="F85" s="121"/>
      <c r="G85" s="94"/>
      <c r="H85" s="94"/>
    </row>
    <row r="86" spans="1:8" s="43" customFormat="1" ht="26.25" customHeight="1">
      <c r="A86" s="117"/>
      <c r="B86" s="96"/>
      <c r="C86" s="96"/>
      <c r="D86" s="96"/>
      <c r="E86" s="89"/>
      <c r="F86" s="86"/>
      <c r="G86" s="118"/>
      <c r="H86" s="118"/>
    </row>
    <row r="87" spans="1:8" s="43" customFormat="1" ht="26.25" customHeight="1">
      <c r="A87" s="149"/>
      <c r="B87" s="149"/>
      <c r="C87" s="149"/>
      <c r="D87" s="149"/>
      <c r="E87" s="119"/>
      <c r="F87" s="119"/>
      <c r="G87" s="94"/>
      <c r="H87" s="94"/>
    </row>
    <row r="88" spans="1:8" s="43" customFormat="1" ht="26.25" customHeight="1">
      <c r="A88" s="96"/>
      <c r="B88" s="96"/>
      <c r="C88" s="96"/>
      <c r="D88" s="96"/>
      <c r="E88" s="89"/>
      <c r="F88" s="89"/>
      <c r="G88" s="94"/>
      <c r="H88" s="94"/>
    </row>
    <row r="89" spans="1:8" s="43" customFormat="1" ht="26.25" customHeight="1">
      <c r="A89" s="96"/>
      <c r="B89" s="96"/>
      <c r="C89" s="96"/>
      <c r="D89" s="96"/>
      <c r="E89" s="89"/>
      <c r="F89" s="89"/>
      <c r="G89" s="94"/>
      <c r="H89" s="94"/>
    </row>
    <row r="90" spans="1:8" s="43" customFormat="1" ht="26.25" customHeight="1">
      <c r="A90" s="96"/>
      <c r="B90" s="96"/>
      <c r="C90" s="96"/>
      <c r="D90" s="96"/>
      <c r="E90" s="89"/>
      <c r="F90" s="89"/>
      <c r="G90" s="94"/>
      <c r="H90" s="94"/>
    </row>
    <row r="91" spans="1:8" s="43" customFormat="1" ht="26.25" customHeight="1">
      <c r="A91" s="96"/>
      <c r="B91" s="96"/>
      <c r="C91" s="96"/>
      <c r="D91" s="96"/>
      <c r="E91" s="89"/>
      <c r="F91" s="89"/>
      <c r="G91" s="94"/>
      <c r="H91" s="94"/>
    </row>
    <row r="92" spans="1:8" s="43" customFormat="1" ht="26.25" customHeight="1">
      <c r="A92" s="117"/>
      <c r="B92" s="96"/>
      <c r="C92" s="96"/>
      <c r="D92" s="96"/>
      <c r="E92" s="89"/>
      <c r="F92" s="86"/>
      <c r="G92" s="118"/>
      <c r="H92" s="118"/>
    </row>
    <row r="93" spans="1:8" s="43" customFormat="1" ht="26.25" customHeight="1">
      <c r="A93" s="152"/>
      <c r="B93" s="96"/>
      <c r="C93" s="96"/>
      <c r="D93" s="96"/>
      <c r="E93" s="89"/>
      <c r="F93" s="89"/>
      <c r="G93" s="118"/>
      <c r="H93" s="118"/>
    </row>
    <row r="94" spans="1:8" s="43" customFormat="1" ht="26.25" customHeight="1">
      <c r="A94" s="96"/>
      <c r="B94" s="96"/>
      <c r="C94" s="96"/>
      <c r="D94" s="96"/>
      <c r="E94" s="89"/>
      <c r="F94" s="89"/>
      <c r="G94" s="94"/>
      <c r="H94" s="94"/>
    </row>
    <row r="95" spans="1:8" s="43" customFormat="1" ht="26.25" customHeight="1">
      <c r="A95" s="117"/>
      <c r="B95" s="96"/>
      <c r="C95" s="96"/>
      <c r="D95" s="96"/>
      <c r="E95" s="89"/>
      <c r="F95" s="86"/>
      <c r="G95" s="118"/>
      <c r="H95" s="118"/>
    </row>
    <row r="96" spans="1:8" s="44" customFormat="1" ht="26.25" customHeight="1">
      <c r="A96" s="149"/>
      <c r="B96" s="96"/>
      <c r="C96" s="96"/>
      <c r="D96" s="96"/>
      <c r="E96" s="89"/>
      <c r="F96" s="89"/>
      <c r="G96" s="94"/>
      <c r="H96" s="94"/>
    </row>
    <row r="97" spans="1:8" s="43" customFormat="1" ht="26.25" customHeight="1">
      <c r="A97" s="457"/>
      <c r="B97" s="457"/>
      <c r="C97" s="96"/>
      <c r="D97" s="96"/>
      <c r="E97" s="89"/>
      <c r="F97" s="89"/>
      <c r="G97" s="94"/>
      <c r="H97" s="94"/>
    </row>
    <row r="98" spans="1:8" s="43" customFormat="1" ht="26.25" customHeight="1">
      <c r="A98" s="96"/>
      <c r="B98" s="96"/>
      <c r="C98" s="96"/>
      <c r="D98" s="96"/>
      <c r="E98" s="89"/>
      <c r="F98" s="89"/>
      <c r="G98" s="94"/>
      <c r="H98" s="94"/>
    </row>
    <row r="99" spans="1:8" s="43" customFormat="1" ht="26.25" customHeight="1">
      <c r="A99" s="96"/>
      <c r="B99" s="96"/>
      <c r="C99" s="96"/>
      <c r="D99" s="96"/>
      <c r="E99" s="89"/>
      <c r="F99" s="89"/>
      <c r="G99" s="94"/>
      <c r="H99" s="94"/>
    </row>
    <row r="100" spans="1:8" s="43" customFormat="1" ht="26.25" customHeight="1">
      <c r="A100" s="96"/>
      <c r="B100" s="96"/>
      <c r="C100" s="96"/>
      <c r="D100" s="96"/>
      <c r="E100" s="89"/>
      <c r="F100" s="89"/>
      <c r="G100" s="94"/>
      <c r="H100" s="94"/>
    </row>
    <row r="101" spans="1:8" s="43" customFormat="1" ht="26.25" customHeight="1">
      <c r="A101" s="96"/>
      <c r="B101" s="96"/>
      <c r="C101" s="96"/>
      <c r="D101" s="96"/>
      <c r="E101" s="89"/>
      <c r="F101" s="89"/>
      <c r="G101" s="94"/>
      <c r="H101" s="94"/>
    </row>
    <row r="102" spans="1:8" s="43" customFormat="1" ht="26.25" customHeight="1">
      <c r="A102" s="117"/>
      <c r="B102" s="96"/>
      <c r="C102" s="96"/>
      <c r="D102" s="96"/>
      <c r="E102" s="89"/>
      <c r="F102" s="86"/>
      <c r="G102" s="118"/>
      <c r="H102" s="118"/>
    </row>
    <row r="103" spans="1:8" s="43" customFormat="1" ht="26.25" customHeight="1">
      <c r="A103" s="152"/>
      <c r="B103" s="116"/>
      <c r="C103" s="96"/>
      <c r="D103" s="96"/>
      <c r="E103" s="89"/>
      <c r="F103" s="89"/>
      <c r="G103" s="118"/>
      <c r="H103" s="118"/>
    </row>
    <row r="104" spans="1:8" s="43" customFormat="1" ht="26.25" customHeight="1">
      <c r="A104" s="96"/>
      <c r="B104" s="96"/>
      <c r="C104" s="96"/>
      <c r="D104" s="96"/>
      <c r="E104" s="89"/>
      <c r="F104" s="89"/>
      <c r="G104" s="94"/>
      <c r="H104" s="94"/>
    </row>
    <row r="105" spans="1:8" s="43" customFormat="1" ht="26.25" customHeight="1">
      <c r="A105" s="96"/>
      <c r="B105" s="96"/>
      <c r="C105" s="96"/>
      <c r="D105" s="96"/>
      <c r="E105" s="89"/>
      <c r="F105" s="89"/>
      <c r="G105" s="94"/>
      <c r="H105" s="94"/>
    </row>
    <row r="106" spans="1:8" s="43" customFormat="1" ht="26.25" customHeight="1">
      <c r="A106" s="96"/>
      <c r="B106" s="96"/>
      <c r="C106" s="96"/>
      <c r="D106" s="96"/>
      <c r="E106" s="89"/>
      <c r="F106" s="89"/>
      <c r="G106" s="94"/>
      <c r="H106" s="94"/>
    </row>
    <row r="107" spans="1:8" s="43" customFormat="1" ht="26.25" customHeight="1">
      <c r="A107" s="117"/>
      <c r="B107" s="96"/>
      <c r="C107" s="96"/>
      <c r="D107" s="96"/>
      <c r="E107" s="89"/>
      <c r="F107" s="86"/>
      <c r="G107" s="118"/>
      <c r="H107" s="118"/>
    </row>
    <row r="108" spans="1:8" s="43" customFormat="1" ht="26.25" customHeight="1">
      <c r="A108" s="149"/>
      <c r="B108" s="96"/>
      <c r="C108" s="96"/>
      <c r="D108" s="96"/>
      <c r="E108" s="89"/>
      <c r="F108" s="89"/>
      <c r="G108" s="94"/>
      <c r="H108" s="94"/>
    </row>
    <row r="109" spans="1:8" s="43" customFormat="1" ht="26.25" customHeight="1">
      <c r="A109" s="96"/>
      <c r="B109" s="96"/>
      <c r="C109" s="96"/>
      <c r="D109" s="96"/>
      <c r="E109" s="89"/>
      <c r="F109" s="89"/>
      <c r="G109" s="94"/>
      <c r="H109" s="94"/>
    </row>
    <row r="110" spans="1:8" s="44" customFormat="1" ht="26.25" customHeight="1">
      <c r="A110" s="96"/>
      <c r="B110" s="96"/>
      <c r="C110" s="96"/>
      <c r="D110" s="96"/>
      <c r="E110" s="89"/>
      <c r="F110" s="89"/>
      <c r="G110" s="94"/>
      <c r="H110" s="94"/>
    </row>
    <row r="111" spans="1:8" s="43" customFormat="1" ht="26.25" customHeight="1">
      <c r="A111" s="96"/>
      <c r="B111" s="96"/>
      <c r="C111" s="96"/>
      <c r="D111" s="96"/>
      <c r="E111" s="89"/>
      <c r="F111" s="89"/>
      <c r="G111" s="94"/>
      <c r="H111" s="94"/>
    </row>
    <row r="112" spans="1:8" s="43" customFormat="1" ht="26.25" customHeight="1">
      <c r="A112" s="96"/>
      <c r="B112" s="96"/>
      <c r="C112" s="96"/>
      <c r="D112" s="96"/>
      <c r="E112" s="89"/>
      <c r="F112" s="89"/>
      <c r="G112" s="94"/>
      <c r="H112" s="94"/>
    </row>
    <row r="113" spans="1:8" s="43" customFormat="1" ht="26.25" customHeight="1">
      <c r="A113" s="96"/>
      <c r="B113" s="96"/>
      <c r="C113" s="96"/>
      <c r="D113" s="96"/>
      <c r="E113" s="89"/>
      <c r="F113" s="89"/>
      <c r="G113" s="94"/>
      <c r="H113" s="94"/>
    </row>
    <row r="114" spans="1:8" s="44" customFormat="1" ht="26.25" customHeight="1">
      <c r="A114" s="96"/>
      <c r="B114" s="96"/>
      <c r="C114" s="96"/>
      <c r="D114" s="96"/>
      <c r="E114" s="89"/>
      <c r="F114" s="89"/>
      <c r="G114" s="94"/>
      <c r="H114" s="94"/>
    </row>
    <row r="115" spans="1:8" s="44" customFormat="1" ht="26.25" customHeight="1">
      <c r="A115" s="96"/>
      <c r="B115" s="96"/>
      <c r="C115" s="96"/>
      <c r="D115" s="96"/>
      <c r="E115" s="89"/>
      <c r="F115" s="89"/>
      <c r="G115" s="94"/>
      <c r="H115" s="94"/>
    </row>
    <row r="116" spans="1:8" s="43" customFormat="1" ht="26.25" customHeight="1">
      <c r="A116" s="96"/>
      <c r="B116" s="96"/>
      <c r="C116" s="96"/>
      <c r="D116" s="96"/>
      <c r="E116" s="89"/>
      <c r="F116" s="89"/>
      <c r="G116" s="94"/>
      <c r="H116" s="94"/>
    </row>
    <row r="117" spans="1:8" s="43" customFormat="1" ht="26.25" customHeight="1">
      <c r="A117" s="96"/>
      <c r="B117" s="96"/>
      <c r="C117" s="96"/>
      <c r="D117" s="96"/>
      <c r="E117" s="89"/>
      <c r="F117" s="89"/>
      <c r="G117" s="94"/>
      <c r="H117" s="94"/>
    </row>
    <row r="118" spans="1:8" s="43" customFormat="1" ht="26.25" customHeight="1">
      <c r="A118" s="117"/>
      <c r="B118" s="96"/>
      <c r="C118" s="96"/>
      <c r="D118" s="96"/>
      <c r="E118" s="89"/>
      <c r="F118" s="86"/>
      <c r="G118" s="118"/>
      <c r="H118" s="118"/>
    </row>
    <row r="119" spans="1:8" s="43" customFormat="1" ht="26.25" customHeight="1">
      <c r="A119" s="149"/>
      <c r="B119" s="155"/>
      <c r="C119" s="155"/>
      <c r="D119" s="155"/>
      <c r="E119" s="121"/>
      <c r="F119" s="121"/>
      <c r="G119" s="151"/>
      <c r="H119" s="151"/>
    </row>
    <row r="120" spans="1:8" s="43" customFormat="1" ht="26.25" customHeight="1">
      <c r="A120" s="96"/>
      <c r="B120" s="96"/>
      <c r="C120" s="96"/>
      <c r="D120" s="96"/>
      <c r="E120" s="89"/>
      <c r="F120" s="89"/>
      <c r="G120" s="94"/>
      <c r="H120" s="94"/>
    </row>
    <row r="121" spans="1:8" s="43" customFormat="1" ht="26.25" customHeight="1">
      <c r="A121" s="117"/>
      <c r="B121" s="96"/>
      <c r="C121" s="96"/>
      <c r="D121" s="96"/>
      <c r="E121" s="89"/>
      <c r="F121" s="86"/>
      <c r="G121" s="118"/>
      <c r="H121" s="118"/>
    </row>
    <row r="122" spans="1:8" s="43" customFormat="1" ht="26.25" customHeight="1">
      <c r="A122" s="149"/>
      <c r="B122" s="155"/>
      <c r="C122" s="155"/>
      <c r="D122" s="155"/>
      <c r="E122" s="121"/>
      <c r="F122" s="121"/>
      <c r="G122" s="151"/>
      <c r="H122" s="151"/>
    </row>
    <row r="123" spans="1:8" s="43" customFormat="1" ht="26.25" customHeight="1">
      <c r="A123" s="96"/>
      <c r="B123" s="96"/>
      <c r="C123" s="96"/>
      <c r="D123" s="96"/>
      <c r="E123" s="89"/>
      <c r="F123" s="89"/>
      <c r="G123" s="94"/>
      <c r="H123" s="94"/>
    </row>
    <row r="124" spans="1:8" s="45" customFormat="1" ht="26.25" customHeight="1">
      <c r="A124" s="96"/>
      <c r="B124" s="96"/>
      <c r="C124" s="96"/>
      <c r="D124" s="96"/>
      <c r="E124" s="89"/>
      <c r="F124" s="89"/>
      <c r="G124" s="94"/>
      <c r="H124" s="94"/>
    </row>
    <row r="125" spans="1:8" s="43" customFormat="1" ht="26.25" customHeight="1">
      <c r="A125" s="96"/>
      <c r="B125" s="96"/>
      <c r="C125" s="96"/>
      <c r="D125" s="96"/>
      <c r="E125" s="89"/>
      <c r="F125" s="89"/>
      <c r="G125" s="94"/>
      <c r="H125" s="94"/>
    </row>
    <row r="126" spans="1:15" s="43" customFormat="1" ht="26.25" customHeight="1">
      <c r="A126" s="96"/>
      <c r="B126" s="96"/>
      <c r="C126" s="96"/>
      <c r="D126" s="96"/>
      <c r="E126" s="89"/>
      <c r="F126" s="89"/>
      <c r="G126" s="94"/>
      <c r="H126" s="94"/>
      <c r="O126" s="43">
        <v>0.25</v>
      </c>
    </row>
    <row r="127" spans="1:8" s="43" customFormat="1" ht="26.25" customHeight="1">
      <c r="A127" s="96"/>
      <c r="B127" s="96"/>
      <c r="C127" s="96"/>
      <c r="D127" s="96"/>
      <c r="E127" s="89"/>
      <c r="F127" s="89"/>
      <c r="G127" s="94"/>
      <c r="H127" s="94"/>
    </row>
    <row r="128" spans="1:8" s="43" customFormat="1" ht="26.25" customHeight="1">
      <c r="A128" s="96"/>
      <c r="B128" s="96"/>
      <c r="C128" s="96"/>
      <c r="D128" s="96"/>
      <c r="E128" s="89"/>
      <c r="F128" s="89"/>
      <c r="G128" s="94"/>
      <c r="H128" s="94"/>
    </row>
    <row r="129" spans="1:8" s="43" customFormat="1" ht="26.25" customHeight="1">
      <c r="A129" s="117"/>
      <c r="B129" s="117"/>
      <c r="C129" s="117"/>
      <c r="D129" s="117"/>
      <c r="E129" s="86"/>
      <c r="F129" s="86"/>
      <c r="G129" s="118"/>
      <c r="H129" s="118"/>
    </row>
    <row r="130" spans="1:8" s="43" customFormat="1" ht="26.25" customHeight="1">
      <c r="A130" s="149"/>
      <c r="B130" s="96"/>
      <c r="C130" s="96"/>
      <c r="D130" s="96"/>
      <c r="E130" s="89"/>
      <c r="F130" s="89"/>
      <c r="G130" s="94"/>
      <c r="H130" s="94"/>
    </row>
    <row r="131" spans="1:8" s="43" customFormat="1" ht="26.25" customHeight="1">
      <c r="A131" s="96"/>
      <c r="B131" s="96"/>
      <c r="C131" s="96"/>
      <c r="D131" s="96"/>
      <c r="E131" s="89"/>
      <c r="F131" s="89"/>
      <c r="G131" s="94"/>
      <c r="H131" s="94"/>
    </row>
    <row r="132" spans="1:8" s="43" customFormat="1" ht="26.25" customHeight="1">
      <c r="A132" s="96"/>
      <c r="B132" s="96"/>
      <c r="C132" s="96"/>
      <c r="D132" s="96"/>
      <c r="E132" s="89"/>
      <c r="F132" s="89"/>
      <c r="G132" s="94"/>
      <c r="H132" s="94"/>
    </row>
    <row r="133" spans="1:8" s="44" customFormat="1" ht="26.25" customHeight="1">
      <c r="A133" s="96"/>
      <c r="B133" s="96"/>
      <c r="C133" s="96"/>
      <c r="D133" s="96"/>
      <c r="E133" s="89"/>
      <c r="F133" s="89"/>
      <c r="G133" s="94"/>
      <c r="H133" s="94"/>
    </row>
    <row r="134" spans="1:8" s="43" customFormat="1" ht="26.25" customHeight="1">
      <c r="A134" s="96"/>
      <c r="B134" s="96"/>
      <c r="C134" s="96"/>
      <c r="D134" s="96"/>
      <c r="E134" s="89"/>
      <c r="F134" s="89"/>
      <c r="G134" s="94"/>
      <c r="H134" s="94"/>
    </row>
    <row r="135" spans="1:8" s="43" customFormat="1" ht="26.25" customHeight="1">
      <c r="A135" s="96"/>
      <c r="B135" s="96"/>
      <c r="C135" s="96"/>
      <c r="D135" s="96"/>
      <c r="E135" s="89"/>
      <c r="F135" s="89"/>
      <c r="G135" s="94"/>
      <c r="H135" s="94"/>
    </row>
    <row r="136" spans="1:8" s="43" customFormat="1" ht="26.25" customHeight="1">
      <c r="A136" s="117"/>
      <c r="B136" s="117"/>
      <c r="C136" s="117"/>
      <c r="D136" s="117"/>
      <c r="E136" s="86"/>
      <c r="F136" s="86"/>
      <c r="G136" s="118"/>
      <c r="H136" s="118"/>
    </row>
    <row r="137" spans="1:8" s="43" customFormat="1" ht="26.25" customHeight="1">
      <c r="A137" s="149"/>
      <c r="B137" s="116"/>
      <c r="C137" s="96"/>
      <c r="D137" s="96"/>
      <c r="E137" s="89"/>
      <c r="F137" s="89"/>
      <c r="G137" s="118"/>
      <c r="H137" s="118"/>
    </row>
    <row r="138" spans="1:8" s="43" customFormat="1" ht="26.25" customHeight="1">
      <c r="A138" s="96"/>
      <c r="B138" s="96"/>
      <c r="C138" s="96"/>
      <c r="D138" s="96"/>
      <c r="E138" s="89"/>
      <c r="F138" s="89"/>
      <c r="G138" s="94"/>
      <c r="H138" s="94"/>
    </row>
    <row r="139" spans="1:8" s="43" customFormat="1" ht="26.25" customHeight="1">
      <c r="A139" s="96"/>
      <c r="B139" s="96"/>
      <c r="C139" s="96"/>
      <c r="D139" s="96"/>
      <c r="E139" s="89"/>
      <c r="F139" s="89"/>
      <c r="G139" s="94"/>
      <c r="H139" s="94"/>
    </row>
    <row r="140" spans="1:8" s="44" customFormat="1" ht="26.25" customHeight="1">
      <c r="A140" s="96"/>
      <c r="B140" s="96"/>
      <c r="C140" s="96"/>
      <c r="D140" s="96"/>
      <c r="E140" s="89"/>
      <c r="F140" s="89"/>
      <c r="G140" s="94"/>
      <c r="H140" s="94"/>
    </row>
    <row r="141" spans="1:8" s="43" customFormat="1" ht="26.25" customHeight="1">
      <c r="A141" s="117"/>
      <c r="B141" s="117"/>
      <c r="C141" s="117"/>
      <c r="D141" s="117"/>
      <c r="E141" s="86"/>
      <c r="F141" s="86"/>
      <c r="G141" s="118"/>
      <c r="H141" s="118"/>
    </row>
    <row r="142" spans="1:8" s="43" customFormat="1" ht="26.25" customHeight="1">
      <c r="A142" s="149"/>
      <c r="B142" s="168"/>
      <c r="C142" s="155"/>
      <c r="D142" s="155"/>
      <c r="E142" s="121"/>
      <c r="F142" s="121"/>
      <c r="G142" s="151"/>
      <c r="H142" s="151"/>
    </row>
    <row r="143" spans="1:8" s="43" customFormat="1" ht="26.25" customHeight="1">
      <c r="A143" s="96"/>
      <c r="B143" s="96"/>
      <c r="C143" s="96"/>
      <c r="D143" s="96"/>
      <c r="E143" s="89"/>
      <c r="F143" s="89"/>
      <c r="G143" s="94"/>
      <c r="H143" s="94"/>
    </row>
    <row r="144" spans="1:8" s="44" customFormat="1" ht="26.25" customHeight="1">
      <c r="A144" s="96"/>
      <c r="B144" s="96"/>
      <c r="C144" s="96"/>
      <c r="D144" s="96"/>
      <c r="E144" s="89"/>
      <c r="F144" s="89"/>
      <c r="G144" s="94"/>
      <c r="H144" s="94"/>
    </row>
    <row r="145" spans="1:8" s="45" customFormat="1" ht="26.25" customHeight="1">
      <c r="A145" s="169"/>
      <c r="B145" s="96"/>
      <c r="C145" s="96"/>
      <c r="D145" s="96"/>
      <c r="E145" s="89"/>
      <c r="F145" s="86"/>
      <c r="G145" s="118"/>
      <c r="H145" s="118"/>
    </row>
    <row r="146" spans="1:8" s="43" customFormat="1" ht="26.25" customHeight="1">
      <c r="A146" s="152"/>
      <c r="B146" s="96"/>
      <c r="C146" s="96"/>
      <c r="D146" s="96"/>
      <c r="E146" s="89"/>
      <c r="F146" s="89"/>
      <c r="G146" s="94"/>
      <c r="H146" s="94"/>
    </row>
    <row r="147" spans="1:8" s="44" customFormat="1" ht="26.25" customHeight="1">
      <c r="A147" s="96"/>
      <c r="B147" s="96"/>
      <c r="C147" s="96"/>
      <c r="D147" s="96"/>
      <c r="E147" s="89"/>
      <c r="F147" s="89"/>
      <c r="G147" s="94"/>
      <c r="H147" s="94"/>
    </row>
    <row r="148" spans="1:8" s="45" customFormat="1" ht="26.25" customHeight="1">
      <c r="A148" s="96"/>
      <c r="B148" s="96"/>
      <c r="C148" s="96"/>
      <c r="D148" s="96"/>
      <c r="E148" s="89"/>
      <c r="F148" s="89"/>
      <c r="G148" s="94"/>
      <c r="H148" s="94"/>
    </row>
    <row r="149" spans="1:8" s="43" customFormat="1" ht="26.25" customHeight="1">
      <c r="A149" s="96"/>
      <c r="B149" s="96"/>
      <c r="C149" s="96"/>
      <c r="D149" s="96"/>
      <c r="E149" s="89"/>
      <c r="F149" s="89"/>
      <c r="G149" s="94"/>
      <c r="H149" s="94"/>
    </row>
    <row r="150" spans="1:8" s="43" customFormat="1" ht="26.25" customHeight="1">
      <c r="A150" s="117"/>
      <c r="B150" s="96"/>
      <c r="C150" s="96"/>
      <c r="D150" s="96"/>
      <c r="E150" s="89"/>
      <c r="F150" s="86"/>
      <c r="G150" s="118"/>
      <c r="H150" s="118"/>
    </row>
    <row r="151" spans="1:8" s="44" customFormat="1" ht="26.25" customHeight="1">
      <c r="A151" s="149"/>
      <c r="B151" s="155"/>
      <c r="C151" s="155"/>
      <c r="D151" s="155"/>
      <c r="E151" s="121"/>
      <c r="F151" s="121"/>
      <c r="G151" s="115"/>
      <c r="H151" s="115"/>
    </row>
    <row r="152" spans="1:8" s="43" customFormat="1" ht="26.25" customHeight="1">
      <c r="A152" s="96"/>
      <c r="B152" s="96"/>
      <c r="C152" s="96"/>
      <c r="D152" s="96"/>
      <c r="E152" s="89"/>
      <c r="F152" s="89"/>
      <c r="G152" s="94"/>
      <c r="H152" s="94"/>
    </row>
    <row r="153" spans="1:8" s="43" customFormat="1" ht="26.25" customHeight="1">
      <c r="A153" s="96"/>
      <c r="B153" s="96"/>
      <c r="C153" s="96"/>
      <c r="D153" s="96"/>
      <c r="E153" s="89"/>
      <c r="F153" s="89"/>
      <c r="G153" s="94"/>
      <c r="H153" s="94"/>
    </row>
    <row r="154" spans="1:8" s="43" customFormat="1" ht="26.25" customHeight="1">
      <c r="A154" s="96"/>
      <c r="B154" s="96"/>
      <c r="C154" s="96"/>
      <c r="D154" s="96"/>
      <c r="E154" s="89"/>
      <c r="F154" s="89"/>
      <c r="G154" s="94"/>
      <c r="H154" s="94"/>
    </row>
    <row r="155" spans="1:8" s="43" customFormat="1" ht="26.25" customHeight="1">
      <c r="A155" s="117"/>
      <c r="B155" s="117"/>
      <c r="C155" s="117"/>
      <c r="D155" s="117"/>
      <c r="E155" s="86"/>
      <c r="F155" s="86"/>
      <c r="G155" s="118"/>
      <c r="H155" s="118"/>
    </row>
    <row r="156" spans="1:8" s="43" customFormat="1" ht="26.25" customHeight="1">
      <c r="A156" s="149"/>
      <c r="B156" s="96"/>
      <c r="C156" s="96"/>
      <c r="D156" s="96"/>
      <c r="E156" s="89"/>
      <c r="F156" s="89"/>
      <c r="G156" s="94"/>
      <c r="H156" s="94"/>
    </row>
    <row r="157" spans="1:8" s="43" customFormat="1" ht="26.25" customHeight="1">
      <c r="A157" s="96"/>
      <c r="B157" s="96"/>
      <c r="C157" s="96"/>
      <c r="D157" s="96"/>
      <c r="E157" s="89"/>
      <c r="F157" s="89"/>
      <c r="G157" s="94"/>
      <c r="H157" s="94"/>
    </row>
    <row r="158" spans="1:8" s="43" customFormat="1" ht="26.25" customHeight="1">
      <c r="A158" s="96"/>
      <c r="B158" s="96"/>
      <c r="C158" s="96"/>
      <c r="D158" s="96"/>
      <c r="E158" s="89"/>
      <c r="F158" s="89"/>
      <c r="G158" s="94"/>
      <c r="H158" s="94"/>
    </row>
    <row r="159" spans="1:8" s="43" customFormat="1" ht="26.25" customHeight="1">
      <c r="A159" s="96"/>
      <c r="B159" s="96"/>
      <c r="C159" s="96"/>
      <c r="D159" s="96"/>
      <c r="E159" s="89"/>
      <c r="F159" s="89"/>
      <c r="G159" s="94"/>
      <c r="H159" s="94"/>
    </row>
    <row r="160" spans="1:8" s="43" customFormat="1" ht="26.25" customHeight="1">
      <c r="A160" s="96"/>
      <c r="B160" s="96"/>
      <c r="C160" s="96"/>
      <c r="D160" s="96"/>
      <c r="E160" s="89"/>
      <c r="F160" s="89"/>
      <c r="G160" s="94"/>
      <c r="H160" s="94"/>
    </row>
    <row r="161" spans="1:8" s="43" customFormat="1" ht="26.25" customHeight="1">
      <c r="A161" s="96"/>
      <c r="B161" s="96"/>
      <c r="C161" s="96"/>
      <c r="D161" s="96"/>
      <c r="E161" s="89"/>
      <c r="F161" s="89"/>
      <c r="G161" s="94"/>
      <c r="H161" s="94"/>
    </row>
    <row r="162" spans="1:8" s="43" customFormat="1" ht="26.25" customHeight="1">
      <c r="A162" s="96"/>
      <c r="B162" s="96"/>
      <c r="C162" s="96"/>
      <c r="D162" s="96"/>
      <c r="E162" s="89"/>
      <c r="F162" s="89"/>
      <c r="G162" s="94"/>
      <c r="H162" s="94"/>
    </row>
    <row r="163" spans="1:8" s="43" customFormat="1" ht="26.25" customHeight="1">
      <c r="A163" s="96"/>
      <c r="B163" s="96"/>
      <c r="C163" s="96"/>
      <c r="D163" s="96"/>
      <c r="E163" s="89"/>
      <c r="F163" s="89"/>
      <c r="G163" s="94"/>
      <c r="H163" s="94"/>
    </row>
    <row r="164" spans="1:8" s="43" customFormat="1" ht="26.25" customHeight="1">
      <c r="A164" s="96"/>
      <c r="B164" s="96"/>
      <c r="C164" s="96"/>
      <c r="D164" s="96"/>
      <c r="E164" s="89"/>
      <c r="F164" s="89"/>
      <c r="G164" s="94"/>
      <c r="H164" s="94"/>
    </row>
    <row r="165" spans="1:8" s="43" customFormat="1" ht="26.25" customHeight="1">
      <c r="A165" s="96"/>
      <c r="B165" s="96"/>
      <c r="C165" s="96"/>
      <c r="D165" s="96"/>
      <c r="E165" s="89"/>
      <c r="F165" s="89"/>
      <c r="G165" s="94"/>
      <c r="H165" s="94"/>
    </row>
    <row r="166" spans="1:8" s="43" customFormat="1" ht="26.25" customHeight="1">
      <c r="A166" s="96"/>
      <c r="B166" s="96"/>
      <c r="C166" s="96"/>
      <c r="D166" s="96"/>
      <c r="E166" s="89"/>
      <c r="F166" s="89"/>
      <c r="G166" s="94"/>
      <c r="H166" s="94"/>
    </row>
    <row r="167" spans="1:8" s="43" customFormat="1" ht="26.25" customHeight="1">
      <c r="A167" s="96"/>
      <c r="B167" s="96"/>
      <c r="C167" s="96"/>
      <c r="D167" s="96"/>
      <c r="E167" s="89"/>
      <c r="F167" s="89"/>
      <c r="G167" s="94"/>
      <c r="H167" s="94"/>
    </row>
    <row r="168" spans="1:8" s="44" customFormat="1" ht="26.25" customHeight="1">
      <c r="A168" s="96"/>
      <c r="B168" s="96"/>
      <c r="C168" s="96"/>
      <c r="D168" s="96"/>
      <c r="E168" s="89"/>
      <c r="F168" s="89"/>
      <c r="G168" s="94"/>
      <c r="H168" s="94"/>
    </row>
    <row r="169" spans="1:8" s="43" customFormat="1" ht="26.25" customHeight="1">
      <c r="A169" s="96"/>
      <c r="B169" s="96"/>
      <c r="C169" s="96"/>
      <c r="D169" s="96"/>
      <c r="E169" s="89"/>
      <c r="F169" s="89"/>
      <c r="G169" s="94"/>
      <c r="H169" s="94"/>
    </row>
    <row r="170" spans="1:8" s="43" customFormat="1" ht="26.25" customHeight="1">
      <c r="A170" s="96"/>
      <c r="B170" s="96"/>
      <c r="C170" s="96"/>
      <c r="D170" s="96"/>
      <c r="E170" s="89"/>
      <c r="F170" s="89"/>
      <c r="G170" s="94"/>
      <c r="H170" s="94"/>
    </row>
    <row r="171" spans="1:8" s="43" customFormat="1" ht="26.25" customHeight="1">
      <c r="A171" s="96"/>
      <c r="B171" s="96"/>
      <c r="C171" s="96"/>
      <c r="D171" s="96"/>
      <c r="E171" s="89"/>
      <c r="F171" s="89"/>
      <c r="G171" s="94"/>
      <c r="H171" s="94"/>
    </row>
    <row r="172" spans="1:8" s="43" customFormat="1" ht="26.25" customHeight="1">
      <c r="A172" s="96"/>
      <c r="B172" s="96"/>
      <c r="C172" s="96"/>
      <c r="D172" s="96"/>
      <c r="E172" s="89"/>
      <c r="F172" s="89"/>
      <c r="G172" s="94"/>
      <c r="H172" s="94"/>
    </row>
    <row r="173" spans="1:8" s="43" customFormat="1" ht="26.25" customHeight="1">
      <c r="A173" s="117"/>
      <c r="B173" s="96"/>
      <c r="C173" s="96"/>
      <c r="D173" s="96"/>
      <c r="E173" s="89"/>
      <c r="F173" s="86"/>
      <c r="G173" s="118"/>
      <c r="H173" s="118"/>
    </row>
    <row r="174" spans="1:8" s="43" customFormat="1" ht="26.25" customHeight="1">
      <c r="A174" s="149"/>
      <c r="B174" s="149"/>
      <c r="C174" s="149"/>
      <c r="D174" s="149"/>
      <c r="E174" s="119"/>
      <c r="F174" s="119"/>
      <c r="G174" s="94"/>
      <c r="H174" s="94"/>
    </row>
    <row r="175" spans="1:8" s="44" customFormat="1" ht="26.25" customHeight="1">
      <c r="A175" s="96"/>
      <c r="B175" s="96"/>
      <c r="C175" s="96"/>
      <c r="D175" s="96"/>
      <c r="E175" s="89"/>
      <c r="F175" s="89"/>
      <c r="G175" s="94"/>
      <c r="H175" s="94"/>
    </row>
    <row r="176" spans="1:8" s="43" customFormat="1" ht="26.25" customHeight="1">
      <c r="A176" s="96"/>
      <c r="B176" s="96"/>
      <c r="C176" s="96"/>
      <c r="D176" s="96"/>
      <c r="E176" s="89"/>
      <c r="F176" s="89"/>
      <c r="G176" s="94"/>
      <c r="H176" s="94"/>
    </row>
    <row r="177" spans="1:8" s="43" customFormat="1" ht="26.25" customHeight="1">
      <c r="A177" s="117"/>
      <c r="B177" s="96"/>
      <c r="C177" s="96"/>
      <c r="D177" s="96"/>
      <c r="E177" s="89"/>
      <c r="F177" s="86"/>
      <c r="G177" s="118"/>
      <c r="H177" s="118"/>
    </row>
    <row r="178" spans="1:8" s="44" customFormat="1" ht="26.25" customHeight="1">
      <c r="A178" s="149"/>
      <c r="B178" s="149"/>
      <c r="C178" s="149"/>
      <c r="D178" s="149"/>
      <c r="E178" s="119"/>
      <c r="F178" s="119"/>
      <c r="G178" s="151"/>
      <c r="H178" s="151"/>
    </row>
    <row r="179" spans="1:8" s="43" customFormat="1" ht="26.25" customHeight="1">
      <c r="A179" s="96"/>
      <c r="B179" s="96"/>
      <c r="C179" s="96"/>
      <c r="D179" s="96"/>
      <c r="E179" s="89"/>
      <c r="F179" s="89"/>
      <c r="G179" s="94"/>
      <c r="H179" s="94"/>
    </row>
    <row r="180" spans="1:8" s="43" customFormat="1" ht="26.25" customHeight="1">
      <c r="A180" s="170"/>
      <c r="B180" s="96"/>
      <c r="C180" s="96"/>
      <c r="D180" s="96"/>
      <c r="E180" s="89"/>
      <c r="F180" s="89"/>
      <c r="G180" s="94"/>
      <c r="H180" s="94"/>
    </row>
    <row r="181" spans="1:8" s="43" customFormat="1" ht="26.25" customHeight="1">
      <c r="A181" s="170"/>
      <c r="B181" s="96"/>
      <c r="C181" s="96"/>
      <c r="D181" s="96"/>
      <c r="E181" s="89"/>
      <c r="F181" s="89"/>
      <c r="G181" s="94"/>
      <c r="H181" s="94"/>
    </row>
    <row r="182" spans="1:8" s="43" customFormat="1" ht="26.25" customHeight="1">
      <c r="A182" s="117"/>
      <c r="B182" s="117"/>
      <c r="C182" s="117"/>
      <c r="D182" s="117"/>
      <c r="E182" s="86"/>
      <c r="F182" s="86"/>
      <c r="G182" s="118"/>
      <c r="H182" s="118"/>
    </row>
    <row r="183" spans="1:8" s="43" customFormat="1" ht="26.25" customHeight="1">
      <c r="A183" s="149"/>
      <c r="B183" s="96"/>
      <c r="C183" s="96"/>
      <c r="D183" s="96"/>
      <c r="E183" s="89"/>
      <c r="F183" s="89"/>
      <c r="G183" s="94"/>
      <c r="H183" s="94"/>
    </row>
    <row r="184" spans="1:8" s="43" customFormat="1" ht="26.25" customHeight="1">
      <c r="A184" s="96"/>
      <c r="B184" s="96"/>
      <c r="C184" s="96"/>
      <c r="D184" s="96"/>
      <c r="E184" s="89"/>
      <c r="F184" s="89"/>
      <c r="G184" s="94"/>
      <c r="H184" s="94"/>
    </row>
    <row r="185" spans="1:8" s="43" customFormat="1" ht="26.25" customHeight="1">
      <c r="A185" s="96"/>
      <c r="B185" s="96"/>
      <c r="C185" s="96"/>
      <c r="D185" s="96"/>
      <c r="E185" s="89"/>
      <c r="F185" s="89"/>
      <c r="G185" s="94"/>
      <c r="H185" s="94"/>
    </row>
    <row r="186" spans="1:8" s="43" customFormat="1" ht="26.25" customHeight="1">
      <c r="A186" s="96"/>
      <c r="B186" s="96"/>
      <c r="C186" s="96"/>
      <c r="D186" s="96"/>
      <c r="E186" s="89"/>
      <c r="F186" s="89"/>
      <c r="G186" s="94"/>
      <c r="H186" s="94"/>
    </row>
    <row r="187" spans="1:8" s="44" customFormat="1" ht="26.25" customHeight="1">
      <c r="A187" s="96"/>
      <c r="B187" s="96"/>
      <c r="C187" s="96"/>
      <c r="D187" s="96"/>
      <c r="E187" s="89"/>
      <c r="F187" s="89"/>
      <c r="G187" s="94"/>
      <c r="H187" s="94"/>
    </row>
    <row r="188" spans="1:8" s="43" customFormat="1" ht="26.25" customHeight="1">
      <c r="A188" s="96"/>
      <c r="B188" s="96"/>
      <c r="C188" s="96"/>
      <c r="D188" s="96"/>
      <c r="E188" s="89"/>
      <c r="F188" s="89"/>
      <c r="G188" s="94"/>
      <c r="H188" s="94"/>
    </row>
    <row r="189" spans="1:8" s="43" customFormat="1" ht="26.25" customHeight="1">
      <c r="A189" s="96"/>
      <c r="B189" s="96"/>
      <c r="C189" s="96"/>
      <c r="D189" s="96"/>
      <c r="E189" s="89"/>
      <c r="F189" s="89"/>
      <c r="G189" s="94"/>
      <c r="H189" s="94"/>
    </row>
    <row r="190" spans="1:8" s="43" customFormat="1" ht="26.25" customHeight="1">
      <c r="A190" s="96"/>
      <c r="B190" s="96"/>
      <c r="C190" s="96"/>
      <c r="D190" s="96"/>
      <c r="E190" s="89"/>
      <c r="F190" s="89"/>
      <c r="G190" s="94"/>
      <c r="H190" s="94"/>
    </row>
    <row r="191" spans="1:8" s="43" customFormat="1" ht="26.25" customHeight="1">
      <c r="A191" s="96"/>
      <c r="B191" s="96"/>
      <c r="C191" s="96"/>
      <c r="D191" s="96"/>
      <c r="E191" s="89"/>
      <c r="F191" s="89"/>
      <c r="G191" s="94"/>
      <c r="H191" s="94"/>
    </row>
    <row r="192" spans="1:8" s="43" customFormat="1" ht="26.25" customHeight="1">
      <c r="A192" s="96"/>
      <c r="B192" s="96"/>
      <c r="C192" s="96"/>
      <c r="D192" s="96"/>
      <c r="E192" s="89"/>
      <c r="F192" s="89"/>
      <c r="G192" s="94"/>
      <c r="H192" s="94"/>
    </row>
    <row r="193" spans="1:8" s="43" customFormat="1" ht="26.25" customHeight="1">
      <c r="A193" s="96"/>
      <c r="B193" s="96"/>
      <c r="C193" s="96"/>
      <c r="D193" s="96"/>
      <c r="E193" s="89"/>
      <c r="F193" s="89"/>
      <c r="G193" s="94"/>
      <c r="H193" s="94"/>
    </row>
    <row r="194" spans="1:8" s="44" customFormat="1" ht="26.25" customHeight="1">
      <c r="A194" s="96"/>
      <c r="B194" s="96"/>
      <c r="C194" s="96"/>
      <c r="D194" s="96"/>
      <c r="E194" s="89"/>
      <c r="F194" s="89"/>
      <c r="G194" s="94"/>
      <c r="H194" s="94"/>
    </row>
    <row r="195" spans="1:8" s="43" customFormat="1" ht="26.25" customHeight="1">
      <c r="A195" s="96"/>
      <c r="B195" s="96"/>
      <c r="C195" s="96"/>
      <c r="D195" s="96"/>
      <c r="E195" s="89"/>
      <c r="F195" s="89"/>
      <c r="G195" s="94"/>
      <c r="H195" s="94"/>
    </row>
    <row r="196" spans="1:8" s="43" customFormat="1" ht="26.25" customHeight="1">
      <c r="A196" s="96"/>
      <c r="B196" s="96"/>
      <c r="C196" s="96"/>
      <c r="D196" s="96"/>
      <c r="E196" s="89"/>
      <c r="F196" s="89"/>
      <c r="G196" s="94"/>
      <c r="H196" s="94"/>
    </row>
    <row r="197" spans="1:8" s="43" customFormat="1" ht="26.25" customHeight="1">
      <c r="A197" s="96"/>
      <c r="B197" s="96"/>
      <c r="C197" s="96"/>
      <c r="D197" s="96"/>
      <c r="E197" s="89"/>
      <c r="F197" s="89"/>
      <c r="G197" s="94"/>
      <c r="H197" s="94"/>
    </row>
    <row r="198" spans="1:8" s="43" customFormat="1" ht="26.25" customHeight="1">
      <c r="A198" s="96"/>
      <c r="B198" s="96"/>
      <c r="C198" s="96"/>
      <c r="D198" s="96"/>
      <c r="E198" s="89"/>
      <c r="F198" s="89"/>
      <c r="G198" s="94"/>
      <c r="H198" s="94"/>
    </row>
    <row r="199" spans="1:8" s="44" customFormat="1" ht="26.25" customHeight="1">
      <c r="A199" s="96"/>
      <c r="B199" s="96"/>
      <c r="C199" s="96"/>
      <c r="D199" s="96"/>
      <c r="E199" s="89"/>
      <c r="F199" s="89"/>
      <c r="G199" s="94"/>
      <c r="H199" s="94"/>
    </row>
    <row r="200" spans="1:8" s="44" customFormat="1" ht="26.25" customHeight="1">
      <c r="A200" s="96"/>
      <c r="B200" s="96"/>
      <c r="C200" s="96"/>
      <c r="D200" s="96"/>
      <c r="E200" s="89"/>
      <c r="F200" s="89"/>
      <c r="G200" s="94"/>
      <c r="H200" s="94"/>
    </row>
    <row r="201" spans="1:8" s="43" customFormat="1" ht="26.25" customHeight="1">
      <c r="A201" s="96"/>
      <c r="B201" s="96"/>
      <c r="C201" s="96"/>
      <c r="D201" s="96"/>
      <c r="E201" s="89"/>
      <c r="F201" s="89"/>
      <c r="G201" s="94"/>
      <c r="H201" s="94"/>
    </row>
    <row r="202" spans="1:8" s="43" customFormat="1" ht="26.25" customHeight="1">
      <c r="A202" s="96"/>
      <c r="B202" s="96"/>
      <c r="C202" s="96"/>
      <c r="D202" s="96"/>
      <c r="E202" s="89"/>
      <c r="F202" s="89"/>
      <c r="G202" s="94"/>
      <c r="H202" s="94"/>
    </row>
    <row r="203" spans="1:8" s="43" customFormat="1" ht="26.25" customHeight="1">
      <c r="A203" s="117"/>
      <c r="B203" s="96"/>
      <c r="C203" s="96"/>
      <c r="D203" s="96"/>
      <c r="E203" s="89"/>
      <c r="F203" s="86"/>
      <c r="G203" s="118"/>
      <c r="H203" s="118"/>
    </row>
    <row r="204" spans="1:8" s="43" customFormat="1" ht="26.25" customHeight="1">
      <c r="A204" s="149"/>
      <c r="B204" s="96"/>
      <c r="C204" s="96"/>
      <c r="D204" s="96"/>
      <c r="E204" s="89"/>
      <c r="F204" s="89"/>
      <c r="G204" s="94"/>
      <c r="H204" s="94"/>
    </row>
    <row r="205" spans="1:8" s="43" customFormat="1" ht="26.25" customHeight="1">
      <c r="A205" s="96"/>
      <c r="B205" s="96"/>
      <c r="C205" s="96"/>
      <c r="D205" s="96"/>
      <c r="E205" s="89"/>
      <c r="F205" s="89"/>
      <c r="G205" s="94"/>
      <c r="H205" s="94"/>
    </row>
    <row r="206" spans="1:8" s="43" customFormat="1" ht="26.25" customHeight="1">
      <c r="A206" s="96"/>
      <c r="B206" s="96"/>
      <c r="C206" s="96"/>
      <c r="D206" s="96"/>
      <c r="E206" s="89"/>
      <c r="F206" s="89"/>
      <c r="G206" s="94"/>
      <c r="H206" s="94"/>
    </row>
    <row r="207" spans="1:8" s="44" customFormat="1" ht="26.25" customHeight="1">
      <c r="A207" s="96"/>
      <c r="B207" s="96"/>
      <c r="C207" s="96"/>
      <c r="D207" s="96"/>
      <c r="E207" s="89"/>
      <c r="F207" s="89"/>
      <c r="G207" s="94"/>
      <c r="H207" s="94"/>
    </row>
    <row r="208" spans="1:8" s="43" customFormat="1" ht="26.25" customHeight="1">
      <c r="A208" s="96"/>
      <c r="B208" s="96"/>
      <c r="C208" s="96"/>
      <c r="D208" s="96"/>
      <c r="E208" s="89"/>
      <c r="F208" s="89"/>
      <c r="G208" s="94"/>
      <c r="H208" s="94"/>
    </row>
    <row r="209" spans="1:8" s="43" customFormat="1" ht="26.25" customHeight="1">
      <c r="A209" s="96"/>
      <c r="B209" s="96"/>
      <c r="C209" s="96"/>
      <c r="D209" s="96"/>
      <c r="E209" s="89"/>
      <c r="F209" s="89"/>
      <c r="G209" s="94"/>
      <c r="H209" s="94"/>
    </row>
    <row r="210" spans="1:8" s="43" customFormat="1" ht="26.25" customHeight="1">
      <c r="A210" s="96"/>
      <c r="B210" s="96"/>
      <c r="C210" s="96"/>
      <c r="D210" s="96"/>
      <c r="E210" s="89"/>
      <c r="F210" s="89"/>
      <c r="G210" s="94"/>
      <c r="H210" s="94"/>
    </row>
    <row r="211" spans="1:8" s="43" customFormat="1" ht="26.25" customHeight="1">
      <c r="A211" s="96"/>
      <c r="B211" s="96"/>
      <c r="C211" s="96"/>
      <c r="D211" s="96"/>
      <c r="E211" s="89"/>
      <c r="F211" s="89"/>
      <c r="G211" s="94"/>
      <c r="H211" s="94"/>
    </row>
    <row r="212" spans="1:8" s="43" customFormat="1" ht="26.25" customHeight="1">
      <c r="A212" s="96"/>
      <c r="B212" s="96"/>
      <c r="C212" s="96"/>
      <c r="D212" s="96"/>
      <c r="E212" s="89"/>
      <c r="F212" s="89"/>
      <c r="G212" s="94"/>
      <c r="H212" s="94"/>
    </row>
    <row r="213" spans="1:8" s="43" customFormat="1" ht="26.25" customHeight="1">
      <c r="A213" s="96"/>
      <c r="B213" s="96"/>
      <c r="C213" s="96"/>
      <c r="D213" s="96"/>
      <c r="E213" s="89"/>
      <c r="F213" s="89"/>
      <c r="G213" s="94"/>
      <c r="H213" s="94"/>
    </row>
    <row r="214" spans="1:8" s="43" customFormat="1" ht="26.25" customHeight="1">
      <c r="A214" s="96"/>
      <c r="B214" s="96"/>
      <c r="C214" s="96"/>
      <c r="D214" s="96"/>
      <c r="E214" s="89"/>
      <c r="F214" s="89"/>
      <c r="G214" s="94"/>
      <c r="H214" s="94"/>
    </row>
    <row r="215" spans="1:8" s="43" customFormat="1" ht="26.25" customHeight="1">
      <c r="A215" s="96"/>
      <c r="B215" s="96"/>
      <c r="C215" s="96"/>
      <c r="D215" s="96"/>
      <c r="E215" s="89"/>
      <c r="F215" s="89"/>
      <c r="G215" s="94"/>
      <c r="H215" s="94"/>
    </row>
    <row r="216" spans="1:8" s="43" customFormat="1" ht="26.25" customHeight="1">
      <c r="A216" s="96"/>
      <c r="B216" s="96"/>
      <c r="C216" s="96"/>
      <c r="D216" s="96"/>
      <c r="E216" s="89"/>
      <c r="F216" s="89"/>
      <c r="G216" s="94"/>
      <c r="H216" s="94"/>
    </row>
    <row r="217" spans="1:8" s="43" customFormat="1" ht="26.25" customHeight="1">
      <c r="A217" s="96"/>
      <c r="B217" s="96"/>
      <c r="C217" s="96"/>
      <c r="D217" s="96"/>
      <c r="E217" s="89"/>
      <c r="F217" s="89"/>
      <c r="G217" s="94"/>
      <c r="H217" s="94"/>
    </row>
    <row r="218" spans="1:8" s="44" customFormat="1" ht="26.25" customHeight="1">
      <c r="A218" s="96"/>
      <c r="B218" s="96"/>
      <c r="C218" s="96"/>
      <c r="D218" s="96"/>
      <c r="E218" s="89"/>
      <c r="F218" s="89"/>
      <c r="G218" s="94"/>
      <c r="H218" s="94"/>
    </row>
    <row r="219" spans="1:8" s="43" customFormat="1" ht="26.25" customHeight="1">
      <c r="A219" s="96"/>
      <c r="B219" s="96"/>
      <c r="C219" s="96"/>
      <c r="D219" s="96"/>
      <c r="E219" s="89"/>
      <c r="F219" s="89"/>
      <c r="G219" s="94"/>
      <c r="H219" s="94"/>
    </row>
    <row r="220" spans="1:8" s="43" customFormat="1" ht="26.25" customHeight="1">
      <c r="A220" s="96"/>
      <c r="B220" s="96"/>
      <c r="C220" s="96"/>
      <c r="D220" s="96"/>
      <c r="E220" s="89"/>
      <c r="F220" s="89"/>
      <c r="G220" s="94"/>
      <c r="H220" s="94"/>
    </row>
    <row r="221" spans="1:8" s="43" customFormat="1" ht="26.25" customHeight="1">
      <c r="A221" s="96"/>
      <c r="B221" s="96"/>
      <c r="C221" s="96"/>
      <c r="D221" s="96"/>
      <c r="E221" s="89"/>
      <c r="F221" s="89"/>
      <c r="G221" s="94"/>
      <c r="H221" s="94"/>
    </row>
    <row r="222" spans="1:8" s="43" customFormat="1" ht="26.25" customHeight="1">
      <c r="A222" s="117"/>
      <c r="B222" s="96"/>
      <c r="C222" s="96"/>
      <c r="D222" s="96"/>
      <c r="E222" s="89"/>
      <c r="F222" s="89"/>
      <c r="G222" s="118"/>
      <c r="H222" s="118"/>
    </row>
    <row r="223" spans="1:8" s="43" customFormat="1" ht="11.25" customHeight="1">
      <c r="A223" s="117"/>
      <c r="B223" s="96"/>
      <c r="C223" s="96"/>
      <c r="D223" s="96"/>
      <c r="E223" s="89"/>
      <c r="F223" s="89"/>
      <c r="G223" s="118"/>
      <c r="H223" s="118"/>
    </row>
    <row r="224" spans="1:8" s="43" customFormat="1" ht="26.25" customHeight="1">
      <c r="A224" s="117"/>
      <c r="B224" s="96"/>
      <c r="C224" s="96"/>
      <c r="D224" s="96"/>
      <c r="E224" s="89"/>
      <c r="F224" s="86"/>
      <c r="G224" s="118"/>
      <c r="H224" s="118"/>
    </row>
    <row r="225" spans="1:8" s="44" customFormat="1" ht="26.25" customHeight="1">
      <c r="A225" s="171"/>
      <c r="B225" s="96"/>
      <c r="C225" s="96"/>
      <c r="D225" s="96"/>
      <c r="E225" s="89"/>
      <c r="F225" s="159"/>
      <c r="G225" s="172"/>
      <c r="H225" s="172"/>
    </row>
    <row r="226" spans="1:8" s="44" customFormat="1" ht="26.25" customHeight="1">
      <c r="A226" s="117"/>
      <c r="B226" s="89"/>
      <c r="C226" s="96"/>
      <c r="D226" s="96"/>
      <c r="E226" s="89"/>
      <c r="F226" s="89"/>
      <c r="G226" s="118"/>
      <c r="H226" s="118"/>
    </row>
    <row r="227" spans="1:8" s="44" customFormat="1" ht="26.25" customHeight="1">
      <c r="A227" s="87"/>
      <c r="B227" s="96"/>
      <c r="C227" s="96"/>
      <c r="D227" s="96"/>
      <c r="E227" s="89"/>
      <c r="F227" s="87"/>
      <c r="G227" s="118"/>
      <c r="H227" s="118"/>
    </row>
    <row r="228" spans="1:8" ht="26.25" customHeight="1">
      <c r="A228" s="96"/>
      <c r="B228" s="96"/>
      <c r="C228" s="96"/>
      <c r="D228" s="96"/>
      <c r="E228" s="89"/>
      <c r="F228" s="89"/>
      <c r="G228" s="94"/>
      <c r="H228" s="94"/>
    </row>
    <row r="229" spans="1:8" ht="26.25" customHeight="1">
      <c r="A229" s="117"/>
      <c r="B229" s="117"/>
      <c r="C229" s="117"/>
      <c r="D229" s="117"/>
      <c r="E229" s="86"/>
      <c r="F229" s="86"/>
      <c r="G229" s="118"/>
      <c r="H229" s="118"/>
    </row>
    <row r="230" spans="1:8" ht="26.25" customHeight="1">
      <c r="A230" s="149"/>
      <c r="B230" s="116"/>
      <c r="C230" s="149"/>
      <c r="D230" s="149"/>
      <c r="E230" s="119"/>
      <c r="F230" s="119"/>
      <c r="G230" s="94"/>
      <c r="H230" s="94"/>
    </row>
    <row r="231" spans="1:8" ht="26.25" customHeight="1">
      <c r="A231" s="96"/>
      <c r="B231" s="96"/>
      <c r="C231" s="96"/>
      <c r="D231" s="96"/>
      <c r="E231" s="89"/>
      <c r="F231" s="89"/>
      <c r="G231" s="94"/>
      <c r="H231" s="94"/>
    </row>
    <row r="232" spans="1:8" ht="26.25" customHeight="1">
      <c r="A232" s="96"/>
      <c r="B232" s="96"/>
      <c r="C232" s="96"/>
      <c r="D232" s="96"/>
      <c r="E232" s="89"/>
      <c r="F232" s="89"/>
      <c r="G232" s="94"/>
      <c r="H232" s="94"/>
    </row>
    <row r="233" spans="1:8" ht="26.25" customHeight="1">
      <c r="A233" s="96"/>
      <c r="B233" s="96"/>
      <c r="C233" s="96"/>
      <c r="D233" s="96"/>
      <c r="E233" s="89"/>
      <c r="F233" s="89"/>
      <c r="G233" s="94"/>
      <c r="H233" s="94"/>
    </row>
    <row r="234" spans="1:8" ht="26.25" customHeight="1">
      <c r="A234" s="117"/>
      <c r="B234" s="117"/>
      <c r="C234" s="117"/>
      <c r="D234" s="117"/>
      <c r="E234" s="86"/>
      <c r="F234" s="86"/>
      <c r="G234" s="118"/>
      <c r="H234" s="118"/>
    </row>
    <row r="235" spans="1:8" ht="26.25" customHeight="1">
      <c r="A235" s="149"/>
      <c r="B235" s="96"/>
      <c r="C235" s="96"/>
      <c r="D235" s="96"/>
      <c r="E235" s="89"/>
      <c r="F235" s="89"/>
      <c r="G235" s="94"/>
      <c r="H235" s="94"/>
    </row>
    <row r="236" spans="1:8" ht="26.25" customHeight="1">
      <c r="A236" s="96"/>
      <c r="B236" s="96"/>
      <c r="C236" s="96"/>
      <c r="D236" s="96"/>
      <c r="E236" s="89"/>
      <c r="F236" s="89"/>
      <c r="G236" s="94"/>
      <c r="H236" s="94"/>
    </row>
    <row r="237" spans="1:8" ht="26.25" customHeight="1">
      <c r="A237" s="96"/>
      <c r="B237" s="96"/>
      <c r="C237" s="96"/>
      <c r="D237" s="96"/>
      <c r="E237" s="89"/>
      <c r="F237" s="89"/>
      <c r="G237" s="94"/>
      <c r="H237" s="94"/>
    </row>
    <row r="238" spans="1:8" ht="26.25" customHeight="1">
      <c r="A238" s="96"/>
      <c r="B238" s="96"/>
      <c r="C238" s="96"/>
      <c r="D238" s="96"/>
      <c r="E238" s="89"/>
      <c r="F238" s="89"/>
      <c r="G238" s="94"/>
      <c r="H238" s="94"/>
    </row>
    <row r="239" spans="1:8" ht="26.25" customHeight="1">
      <c r="A239" s="96"/>
      <c r="B239" s="96"/>
      <c r="C239" s="96"/>
      <c r="D239" s="96"/>
      <c r="E239" s="89"/>
      <c r="F239" s="89"/>
      <c r="G239" s="94"/>
      <c r="H239" s="94"/>
    </row>
    <row r="240" spans="1:8" ht="26.25" customHeight="1">
      <c r="A240" s="96"/>
      <c r="B240" s="96"/>
      <c r="C240" s="96"/>
      <c r="D240" s="96"/>
      <c r="E240" s="89"/>
      <c r="F240" s="89"/>
      <c r="G240" s="94"/>
      <c r="H240" s="94"/>
    </row>
    <row r="241" spans="1:8" ht="26.25" customHeight="1">
      <c r="A241" s="117"/>
      <c r="B241" s="117"/>
      <c r="C241" s="117"/>
      <c r="D241" s="117"/>
      <c r="E241" s="86"/>
      <c r="F241" s="86"/>
      <c r="G241" s="118"/>
      <c r="H241" s="118"/>
    </row>
    <row r="242" spans="1:8" ht="26.25" customHeight="1">
      <c r="A242" s="149"/>
      <c r="B242" s="155"/>
      <c r="C242" s="155"/>
      <c r="D242" s="155"/>
      <c r="E242" s="121"/>
      <c r="F242" s="121"/>
      <c r="G242" s="94"/>
      <c r="H242" s="94"/>
    </row>
    <row r="243" spans="1:8" ht="26.25" customHeight="1">
      <c r="A243" s="96"/>
      <c r="B243" s="96"/>
      <c r="C243" s="96"/>
      <c r="D243" s="96"/>
      <c r="E243" s="89"/>
      <c r="F243" s="89"/>
      <c r="G243" s="94"/>
      <c r="H243" s="94"/>
    </row>
    <row r="244" spans="1:8" ht="26.25" customHeight="1">
      <c r="A244" s="96"/>
      <c r="B244" s="96"/>
      <c r="C244" s="96"/>
      <c r="D244" s="96"/>
      <c r="E244" s="89"/>
      <c r="F244" s="89"/>
      <c r="G244" s="94"/>
      <c r="H244" s="94"/>
    </row>
    <row r="245" spans="1:8" ht="26.25" customHeight="1">
      <c r="A245" s="117"/>
      <c r="B245" s="117"/>
      <c r="C245" s="117"/>
      <c r="D245" s="117"/>
      <c r="E245" s="86"/>
      <c r="F245" s="86"/>
      <c r="G245" s="118"/>
      <c r="H245" s="118"/>
    </row>
    <row r="246" spans="1:8" ht="26.25" customHeight="1">
      <c r="A246" s="149"/>
      <c r="B246" s="149"/>
      <c r="C246" s="149"/>
      <c r="D246" s="149"/>
      <c r="E246" s="119"/>
      <c r="F246" s="119"/>
      <c r="G246" s="94"/>
      <c r="H246" s="94"/>
    </row>
    <row r="247" spans="1:8" ht="26.25" customHeight="1">
      <c r="A247" s="96"/>
      <c r="B247" s="96"/>
      <c r="C247" s="96"/>
      <c r="D247" s="96"/>
      <c r="E247" s="89"/>
      <c r="F247" s="89"/>
      <c r="G247" s="94"/>
      <c r="H247" s="94"/>
    </row>
    <row r="248" spans="1:8" ht="26.25" customHeight="1">
      <c r="A248" s="96"/>
      <c r="B248" s="96"/>
      <c r="C248" s="96"/>
      <c r="D248" s="96"/>
      <c r="E248" s="89"/>
      <c r="F248" s="89"/>
      <c r="G248" s="94"/>
      <c r="H248" s="94"/>
    </row>
    <row r="249" spans="1:8" ht="26.25" customHeight="1">
      <c r="A249" s="117"/>
      <c r="B249" s="117"/>
      <c r="C249" s="117"/>
      <c r="D249" s="117"/>
      <c r="E249" s="86"/>
      <c r="F249" s="86"/>
      <c r="G249" s="118"/>
      <c r="H249" s="118"/>
    </row>
    <row r="250" spans="1:8" ht="26.25" customHeight="1">
      <c r="A250" s="149"/>
      <c r="B250" s="149"/>
      <c r="C250" s="149"/>
      <c r="D250" s="149"/>
      <c r="E250" s="119"/>
      <c r="F250" s="119"/>
      <c r="G250" s="94"/>
      <c r="H250" s="94"/>
    </row>
    <row r="251" spans="1:8" ht="26.25" customHeight="1">
      <c r="A251" s="117"/>
      <c r="B251" s="96"/>
      <c r="C251" s="96"/>
      <c r="D251" s="96"/>
      <c r="E251" s="89"/>
      <c r="F251" s="89"/>
      <c r="G251" s="94"/>
      <c r="H251" s="94"/>
    </row>
    <row r="252" spans="1:8" ht="26.25" customHeight="1">
      <c r="A252" s="96"/>
      <c r="B252" s="96"/>
      <c r="C252" s="96"/>
      <c r="D252" s="96"/>
      <c r="E252" s="89"/>
      <c r="F252" s="89"/>
      <c r="G252" s="94"/>
      <c r="H252" s="94"/>
    </row>
    <row r="253" spans="1:8" ht="26.25" customHeight="1">
      <c r="A253" s="96"/>
      <c r="B253" s="96"/>
      <c r="C253" s="96"/>
      <c r="D253" s="96"/>
      <c r="E253" s="89"/>
      <c r="F253" s="89"/>
      <c r="G253" s="94"/>
      <c r="H253" s="94"/>
    </row>
    <row r="254" spans="1:8" ht="26.25" customHeight="1">
      <c r="A254" s="96"/>
      <c r="B254" s="96"/>
      <c r="C254" s="96"/>
      <c r="D254" s="96"/>
      <c r="E254" s="89"/>
      <c r="F254" s="89"/>
      <c r="G254" s="94"/>
      <c r="H254" s="94"/>
    </row>
    <row r="255" spans="1:8" ht="26.25" customHeight="1">
      <c r="A255" s="117"/>
      <c r="B255" s="117"/>
      <c r="C255" s="117"/>
      <c r="D255" s="117"/>
      <c r="E255" s="86"/>
      <c r="F255" s="86"/>
      <c r="G255" s="118"/>
      <c r="H255" s="118"/>
    </row>
    <row r="256" spans="1:8" ht="26.25" customHeight="1">
      <c r="A256" s="149"/>
      <c r="B256" s="149"/>
      <c r="C256" s="149"/>
      <c r="D256" s="149"/>
      <c r="E256" s="119"/>
      <c r="F256" s="119"/>
      <c r="G256" s="94"/>
      <c r="H256" s="94"/>
    </row>
    <row r="257" spans="1:8" ht="26.25" customHeight="1">
      <c r="A257" s="96"/>
      <c r="B257" s="96"/>
      <c r="C257" s="96"/>
      <c r="D257" s="96"/>
      <c r="E257" s="89"/>
      <c r="F257" s="89"/>
      <c r="G257" s="94"/>
      <c r="H257" s="94"/>
    </row>
    <row r="258" spans="1:8" ht="26.25" customHeight="1">
      <c r="A258" s="96"/>
      <c r="B258" s="96"/>
      <c r="C258" s="96"/>
      <c r="D258" s="96"/>
      <c r="E258" s="89"/>
      <c r="F258" s="89"/>
      <c r="G258" s="94"/>
      <c r="H258" s="94"/>
    </row>
    <row r="259" spans="1:8" ht="26.25" customHeight="1">
      <c r="A259" s="96"/>
      <c r="B259" s="96"/>
      <c r="C259" s="96"/>
      <c r="D259" s="96"/>
      <c r="E259" s="89"/>
      <c r="F259" s="89"/>
      <c r="G259" s="94"/>
      <c r="H259" s="94"/>
    </row>
    <row r="260" spans="1:8" ht="26.25" customHeight="1">
      <c r="A260" s="96"/>
      <c r="B260" s="96"/>
      <c r="C260" s="96"/>
      <c r="D260" s="96"/>
      <c r="E260" s="89"/>
      <c r="F260" s="89"/>
      <c r="G260" s="94"/>
      <c r="H260" s="94"/>
    </row>
    <row r="261" spans="1:8" ht="26.25" customHeight="1">
      <c r="A261" s="117"/>
      <c r="B261" s="96"/>
      <c r="C261" s="96"/>
      <c r="D261" s="96"/>
      <c r="E261" s="89"/>
      <c r="F261" s="86"/>
      <c r="G261" s="118"/>
      <c r="H261" s="118"/>
    </row>
    <row r="262" spans="1:8" ht="26.25" customHeight="1">
      <c r="A262" s="149"/>
      <c r="B262" s="149"/>
      <c r="C262" s="149"/>
      <c r="D262" s="149"/>
      <c r="E262" s="119"/>
      <c r="F262" s="119"/>
      <c r="G262" s="94"/>
      <c r="H262" s="94"/>
    </row>
    <row r="263" spans="1:8" ht="26.25" customHeight="1">
      <c r="A263" s="96"/>
      <c r="B263" s="96"/>
      <c r="C263" s="96"/>
      <c r="D263" s="96"/>
      <c r="E263" s="89"/>
      <c r="F263" s="89"/>
      <c r="G263" s="94"/>
      <c r="H263" s="94"/>
    </row>
    <row r="264" spans="1:8" ht="26.25" customHeight="1">
      <c r="A264" s="96"/>
      <c r="B264" s="96"/>
      <c r="C264" s="96"/>
      <c r="D264" s="96"/>
      <c r="E264" s="89"/>
      <c r="F264" s="89"/>
      <c r="G264" s="94"/>
      <c r="H264" s="94"/>
    </row>
    <row r="265" spans="1:8" ht="26.25" customHeight="1">
      <c r="A265" s="96"/>
      <c r="B265" s="96"/>
      <c r="C265" s="96"/>
      <c r="D265" s="96"/>
      <c r="E265" s="89"/>
      <c r="F265" s="89"/>
      <c r="G265" s="94"/>
      <c r="H265" s="94"/>
    </row>
    <row r="266" spans="1:8" ht="26.25" customHeight="1">
      <c r="A266" s="96"/>
      <c r="B266" s="96"/>
      <c r="C266" s="96"/>
      <c r="D266" s="96"/>
      <c r="E266" s="89"/>
      <c r="F266" s="89"/>
      <c r="G266" s="94"/>
      <c r="H266" s="94"/>
    </row>
    <row r="267" spans="1:8" ht="26.25" customHeight="1">
      <c r="A267" s="117"/>
      <c r="B267" s="96"/>
      <c r="C267" s="96"/>
      <c r="D267" s="96"/>
      <c r="E267" s="89"/>
      <c r="F267" s="86"/>
      <c r="G267" s="118"/>
      <c r="H267" s="118"/>
    </row>
    <row r="268" spans="1:8" ht="26.25" customHeight="1">
      <c r="A268" s="149"/>
      <c r="B268" s="116"/>
      <c r="C268" s="155"/>
      <c r="D268" s="155"/>
      <c r="E268" s="121"/>
      <c r="F268" s="121"/>
      <c r="G268" s="115"/>
      <c r="H268" s="115"/>
    </row>
    <row r="269" spans="1:8" ht="26.25" customHeight="1">
      <c r="A269" s="96"/>
      <c r="B269" s="96"/>
      <c r="C269" s="96"/>
      <c r="D269" s="96"/>
      <c r="E269" s="89"/>
      <c r="F269" s="89"/>
      <c r="G269" s="94"/>
      <c r="H269" s="94"/>
    </row>
    <row r="270" spans="1:8" ht="26.25" customHeight="1">
      <c r="A270" s="96"/>
      <c r="B270" s="96"/>
      <c r="C270" s="96"/>
      <c r="D270" s="96"/>
      <c r="E270" s="89"/>
      <c r="F270" s="89"/>
      <c r="G270" s="94"/>
      <c r="H270" s="94"/>
    </row>
    <row r="271" spans="1:8" ht="26.25" customHeight="1">
      <c r="A271" s="96"/>
      <c r="B271" s="96"/>
      <c r="C271" s="96"/>
      <c r="D271" s="96"/>
      <c r="E271" s="89"/>
      <c r="F271" s="89"/>
      <c r="G271" s="94"/>
      <c r="H271" s="94"/>
    </row>
    <row r="272" spans="1:8" ht="26.25" customHeight="1">
      <c r="A272" s="96"/>
      <c r="B272" s="96"/>
      <c r="C272" s="96"/>
      <c r="D272" s="96"/>
      <c r="E272" s="89"/>
      <c r="F272" s="89"/>
      <c r="G272" s="94"/>
      <c r="H272" s="94"/>
    </row>
    <row r="273" spans="1:8" ht="26.25" customHeight="1">
      <c r="A273" s="117"/>
      <c r="B273" s="96"/>
      <c r="C273" s="96"/>
      <c r="D273" s="96"/>
      <c r="E273" s="89"/>
      <c r="F273" s="86"/>
      <c r="G273" s="118"/>
      <c r="H273" s="118"/>
    </row>
    <row r="274" spans="1:8" ht="26.25" customHeight="1">
      <c r="A274" s="149"/>
      <c r="B274" s="96"/>
      <c r="C274" s="96"/>
      <c r="D274" s="96"/>
      <c r="E274" s="89"/>
      <c r="F274" s="89"/>
      <c r="G274" s="94"/>
      <c r="H274" s="94"/>
    </row>
    <row r="275" spans="1:8" ht="26.25" customHeight="1">
      <c r="A275" s="91"/>
      <c r="B275" s="91"/>
      <c r="C275" s="91"/>
      <c r="D275" s="91"/>
      <c r="E275" s="91"/>
      <c r="F275" s="89"/>
      <c r="G275" s="89"/>
      <c r="H275" s="89"/>
    </row>
    <row r="276" spans="1:8" ht="26.25" customHeight="1">
      <c r="A276" s="96"/>
      <c r="B276" s="96"/>
      <c r="C276" s="96"/>
      <c r="D276" s="96"/>
      <c r="E276" s="89"/>
      <c r="F276" s="89"/>
      <c r="G276" s="94"/>
      <c r="H276" s="94"/>
    </row>
    <row r="277" spans="1:8" ht="26.25" customHeight="1">
      <c r="A277" s="117"/>
      <c r="B277" s="117"/>
      <c r="C277" s="117"/>
      <c r="D277" s="117"/>
      <c r="E277" s="86"/>
      <c r="F277" s="86"/>
      <c r="G277" s="118"/>
      <c r="H277" s="118"/>
    </row>
    <row r="278" spans="1:8" ht="26.25" customHeight="1">
      <c r="A278" s="149"/>
      <c r="B278" s="96"/>
      <c r="C278" s="156"/>
      <c r="D278" s="156"/>
      <c r="E278" s="157"/>
      <c r="F278" s="157"/>
      <c r="G278" s="158"/>
      <c r="H278" s="158"/>
    </row>
    <row r="279" spans="1:8" ht="26.25" customHeight="1">
      <c r="A279" s="91"/>
      <c r="B279" s="91"/>
      <c r="C279" s="91"/>
      <c r="D279" s="91"/>
      <c r="E279" s="160"/>
      <c r="F279" s="89"/>
      <c r="G279" s="160"/>
      <c r="H279" s="160"/>
    </row>
    <row r="280" spans="1:8" ht="26.25" customHeight="1">
      <c r="A280" s="96"/>
      <c r="B280" s="96"/>
      <c r="C280" s="96"/>
      <c r="D280" s="96"/>
      <c r="E280" s="159"/>
      <c r="F280" s="89"/>
      <c r="G280" s="160"/>
      <c r="H280" s="160"/>
    </row>
    <row r="281" spans="1:8" ht="26.25" customHeight="1">
      <c r="A281" s="96"/>
      <c r="B281" s="96"/>
      <c r="C281" s="96"/>
      <c r="D281" s="96"/>
      <c r="E281" s="159"/>
      <c r="F281" s="89"/>
      <c r="G281" s="94"/>
      <c r="H281" s="94"/>
    </row>
    <row r="282" spans="1:8" ht="26.25" customHeight="1">
      <c r="A282" s="91"/>
      <c r="B282" s="91"/>
      <c r="C282" s="91"/>
      <c r="D282" s="91"/>
      <c r="E282" s="160"/>
      <c r="F282" s="89"/>
      <c r="G282" s="94"/>
      <c r="H282" s="94"/>
    </row>
    <row r="283" spans="1:8" ht="26.25" customHeight="1">
      <c r="A283" s="96"/>
      <c r="B283" s="96"/>
      <c r="C283" s="96"/>
      <c r="D283" s="96"/>
      <c r="E283" s="159"/>
      <c r="F283" s="159"/>
      <c r="G283" s="89"/>
      <c r="H283" s="89"/>
    </row>
    <row r="284" spans="1:8" ht="26.25" customHeight="1">
      <c r="A284" s="117"/>
      <c r="B284" s="96"/>
      <c r="C284" s="96"/>
      <c r="D284" s="96"/>
      <c r="E284" s="89"/>
      <c r="F284" s="86"/>
      <c r="G284" s="118"/>
      <c r="H284" s="118"/>
    </row>
    <row r="285" spans="1:8" ht="11.25" customHeight="1">
      <c r="A285" s="117"/>
      <c r="B285" s="96"/>
      <c r="C285" s="96"/>
      <c r="D285" s="96"/>
      <c r="E285" s="89"/>
      <c r="F285" s="86"/>
      <c r="G285" s="118"/>
      <c r="H285" s="118"/>
    </row>
    <row r="286" spans="1:8" ht="26.25" customHeight="1">
      <c r="A286" s="117"/>
      <c r="B286" s="456"/>
      <c r="C286" s="456"/>
      <c r="D286" s="456"/>
      <c r="E286" s="456"/>
      <c r="F286" s="86"/>
      <c r="G286" s="118"/>
      <c r="H286" s="118"/>
    </row>
    <row r="287" spans="1:8" ht="26.25" customHeight="1">
      <c r="A287" s="117"/>
      <c r="B287" s="456"/>
      <c r="C287" s="456"/>
      <c r="D287" s="456"/>
      <c r="E287" s="456"/>
      <c r="F287" s="86"/>
      <c r="G287" s="118"/>
      <c r="H287" s="118"/>
    </row>
    <row r="288" spans="1:8" ht="26.25" customHeight="1">
      <c r="A288" s="117"/>
      <c r="B288" s="96"/>
      <c r="C288" s="96"/>
      <c r="D288" s="96"/>
      <c r="E288" s="89"/>
      <c r="F288" s="86"/>
      <c r="G288" s="118"/>
      <c r="H288" s="118"/>
    </row>
    <row r="289" spans="1:8" ht="26.25" customHeight="1">
      <c r="A289" s="96"/>
      <c r="B289" s="96"/>
      <c r="C289" s="96"/>
      <c r="D289" s="96"/>
      <c r="E289" s="89"/>
      <c r="F289" s="89"/>
      <c r="G289" s="94"/>
      <c r="H289" s="94"/>
    </row>
    <row r="290" spans="1:8" ht="26.25" customHeight="1">
      <c r="A290" s="96"/>
      <c r="B290" s="96"/>
      <c r="C290" s="96"/>
      <c r="D290" s="96"/>
      <c r="E290" s="89"/>
      <c r="F290" s="89"/>
      <c r="G290" s="94"/>
      <c r="H290" s="94"/>
    </row>
    <row r="291" spans="1:8" ht="26.25" customHeight="1">
      <c r="A291" s="96"/>
      <c r="B291" s="96"/>
      <c r="C291" s="96"/>
      <c r="D291" s="96"/>
      <c r="E291" s="89"/>
      <c r="F291" s="89"/>
      <c r="G291" s="94"/>
      <c r="H291" s="94"/>
    </row>
    <row r="292" spans="1:8" ht="26.25" customHeight="1">
      <c r="A292" s="96"/>
      <c r="B292" s="96"/>
      <c r="C292" s="96"/>
      <c r="D292" s="96"/>
      <c r="E292" s="89"/>
      <c r="F292" s="89"/>
      <c r="G292" s="94"/>
      <c r="H292" s="94"/>
    </row>
    <row r="293" spans="1:8" ht="26.25" customHeight="1">
      <c r="A293" s="96"/>
      <c r="B293" s="96"/>
      <c r="C293" s="96"/>
      <c r="D293" s="96"/>
      <c r="E293" s="89"/>
      <c r="F293" s="89"/>
      <c r="G293" s="94"/>
      <c r="H293" s="94"/>
    </row>
    <row r="294" spans="1:8" ht="26.25" customHeight="1">
      <c r="A294" s="96"/>
      <c r="B294" s="96"/>
      <c r="C294" s="96"/>
      <c r="D294" s="96"/>
      <c r="E294" s="89"/>
      <c r="F294" s="89"/>
      <c r="G294" s="94"/>
      <c r="H294" s="94"/>
    </row>
    <row r="295" spans="1:8" ht="26.25" customHeight="1">
      <c r="A295" s="96"/>
      <c r="B295" s="96"/>
      <c r="C295" s="96"/>
      <c r="D295" s="96"/>
      <c r="E295" s="89"/>
      <c r="F295" s="89"/>
      <c r="G295" s="94"/>
      <c r="H295" s="94"/>
    </row>
    <row r="296" spans="1:8" ht="26.25" customHeight="1">
      <c r="A296" s="96"/>
      <c r="B296" s="96"/>
      <c r="C296" s="96"/>
      <c r="D296" s="96"/>
      <c r="E296" s="89"/>
      <c r="F296" s="89"/>
      <c r="G296" s="94"/>
      <c r="H296" s="94"/>
    </row>
    <row r="297" spans="1:8" ht="26.25" customHeight="1">
      <c r="A297" s="96"/>
      <c r="B297" s="96"/>
      <c r="C297" s="96"/>
      <c r="D297" s="96"/>
      <c r="E297" s="89"/>
      <c r="F297" s="89"/>
      <c r="G297" s="94"/>
      <c r="H297" s="94"/>
    </row>
    <row r="298" spans="1:8" ht="26.25" customHeight="1">
      <c r="A298" s="96"/>
      <c r="B298" s="96"/>
      <c r="C298" s="96"/>
      <c r="D298" s="96"/>
      <c r="E298" s="89"/>
      <c r="F298" s="89"/>
      <c r="G298" s="94"/>
      <c r="H298" s="94"/>
    </row>
    <row r="299" spans="1:8" ht="26.25" customHeight="1">
      <c r="A299" s="96"/>
      <c r="B299" s="96"/>
      <c r="C299" s="96"/>
      <c r="D299" s="96"/>
      <c r="E299" s="89"/>
      <c r="F299" s="89"/>
      <c r="G299" s="94"/>
      <c r="H299" s="94"/>
    </row>
    <row r="300" spans="1:8" ht="26.25" customHeight="1">
      <c r="A300" s="96"/>
      <c r="B300" s="96"/>
      <c r="C300" s="96"/>
      <c r="D300" s="96"/>
      <c r="E300" s="89"/>
      <c r="F300" s="89"/>
      <c r="G300" s="94"/>
      <c r="H300" s="94"/>
    </row>
    <row r="301" spans="1:8" ht="26.25" customHeight="1">
      <c r="A301" s="96"/>
      <c r="B301" s="96"/>
      <c r="C301" s="96"/>
      <c r="D301" s="96"/>
      <c r="E301" s="89"/>
      <c r="F301" s="89"/>
      <c r="G301" s="94"/>
      <c r="H301" s="94"/>
    </row>
    <row r="302" spans="1:8" ht="26.25" customHeight="1">
      <c r="A302" s="96"/>
      <c r="B302" s="96"/>
      <c r="C302" s="96"/>
      <c r="D302" s="96"/>
      <c r="E302" s="89"/>
      <c r="F302" s="89"/>
      <c r="G302" s="94"/>
      <c r="H302" s="94"/>
    </row>
    <row r="303" spans="1:8" ht="26.25" customHeight="1">
      <c r="A303" s="96"/>
      <c r="B303" s="96"/>
      <c r="C303" s="96"/>
      <c r="D303" s="96"/>
      <c r="E303" s="89"/>
      <c r="F303" s="89"/>
      <c r="G303" s="94"/>
      <c r="H303" s="94"/>
    </row>
    <row r="304" spans="1:8" ht="26.25" customHeight="1">
      <c r="A304" s="96"/>
      <c r="B304" s="96"/>
      <c r="C304" s="96"/>
      <c r="D304" s="96"/>
      <c r="E304" s="89"/>
      <c r="F304" s="89"/>
      <c r="G304" s="94"/>
      <c r="H304" s="94"/>
    </row>
    <row r="305" spans="1:8" ht="26.25" customHeight="1">
      <c r="A305" s="96"/>
      <c r="B305" s="96"/>
      <c r="C305" s="96"/>
      <c r="D305" s="96"/>
      <c r="E305" s="89"/>
      <c r="F305" s="89"/>
      <c r="G305" s="94"/>
      <c r="H305" s="94"/>
    </row>
    <row r="306" spans="1:8" ht="26.25" customHeight="1">
      <c r="A306" s="117"/>
      <c r="B306" s="117"/>
      <c r="C306" s="117"/>
      <c r="D306" s="117"/>
      <c r="E306" s="86"/>
      <c r="F306" s="86"/>
      <c r="G306" s="118"/>
      <c r="H306" s="118"/>
    </row>
    <row r="307" spans="1:8" ht="26.25" customHeight="1">
      <c r="A307" s="149"/>
      <c r="B307" s="116"/>
      <c r="C307" s="96"/>
      <c r="D307" s="96"/>
      <c r="E307" s="89"/>
      <c r="F307" s="89"/>
      <c r="G307" s="94"/>
      <c r="H307" s="94"/>
    </row>
    <row r="308" spans="1:8" ht="26.25" customHeight="1">
      <c r="A308" s="96"/>
      <c r="B308" s="96"/>
      <c r="C308" s="96"/>
      <c r="D308" s="96"/>
      <c r="E308" s="89"/>
      <c r="F308" s="89"/>
      <c r="G308" s="94"/>
      <c r="H308" s="94"/>
    </row>
    <row r="309" spans="1:8" ht="26.25" customHeight="1">
      <c r="A309" s="96"/>
      <c r="B309" s="96"/>
      <c r="C309" s="96"/>
      <c r="D309" s="96"/>
      <c r="E309" s="89"/>
      <c r="F309" s="89"/>
      <c r="G309" s="94"/>
      <c r="H309" s="94"/>
    </row>
    <row r="310" spans="1:8" ht="26.25" customHeight="1">
      <c r="A310" s="96"/>
      <c r="B310" s="96"/>
      <c r="C310" s="96"/>
      <c r="D310" s="96"/>
      <c r="E310" s="89"/>
      <c r="F310" s="89"/>
      <c r="G310" s="94"/>
      <c r="H310" s="94"/>
    </row>
    <row r="311" spans="1:8" ht="26.25" customHeight="1">
      <c r="A311" s="117"/>
      <c r="B311" s="86"/>
      <c r="C311" s="86"/>
      <c r="D311" s="86"/>
      <c r="E311" s="86"/>
      <c r="F311" s="86"/>
      <c r="G311" s="118"/>
      <c r="H311" s="118"/>
    </row>
    <row r="312" spans="1:8" ht="26.25" customHeight="1">
      <c r="A312" s="149"/>
      <c r="B312" s="96"/>
      <c r="C312" s="96"/>
      <c r="D312" s="96"/>
      <c r="E312" s="89"/>
      <c r="F312" s="89"/>
      <c r="G312" s="94"/>
      <c r="H312" s="94"/>
    </row>
    <row r="313" spans="1:8" ht="26.25" customHeight="1">
      <c r="A313" s="96"/>
      <c r="B313" s="96"/>
      <c r="C313" s="96"/>
      <c r="D313" s="96"/>
      <c r="E313" s="89"/>
      <c r="F313" s="89"/>
      <c r="G313" s="94"/>
      <c r="H313" s="94"/>
    </row>
    <row r="314" spans="1:8" ht="26.25" customHeight="1">
      <c r="A314" s="96"/>
      <c r="B314" s="96"/>
      <c r="C314" s="96"/>
      <c r="D314" s="96"/>
      <c r="E314" s="89"/>
      <c r="F314" s="89"/>
      <c r="G314" s="94"/>
      <c r="H314" s="94"/>
    </row>
    <row r="315" spans="1:8" ht="26.25" customHeight="1">
      <c r="A315" s="96"/>
      <c r="B315" s="96"/>
      <c r="C315" s="96"/>
      <c r="D315" s="96"/>
      <c r="E315" s="89"/>
      <c r="F315" s="89"/>
      <c r="G315" s="94"/>
      <c r="H315" s="94"/>
    </row>
    <row r="316" spans="1:8" ht="26.25" customHeight="1">
      <c r="A316" s="96"/>
      <c r="B316" s="96"/>
      <c r="C316" s="96"/>
      <c r="D316" s="96"/>
      <c r="E316" s="89"/>
      <c r="F316" s="89"/>
      <c r="G316" s="94"/>
      <c r="H316" s="94"/>
    </row>
    <row r="317" spans="1:8" ht="26.25" customHeight="1">
      <c r="A317" s="96"/>
      <c r="B317" s="96"/>
      <c r="C317" s="96"/>
      <c r="D317" s="96"/>
      <c r="E317" s="89"/>
      <c r="F317" s="89"/>
      <c r="G317" s="94"/>
      <c r="H317" s="94"/>
    </row>
    <row r="318" spans="1:8" ht="26.25" customHeight="1">
      <c r="A318" s="117"/>
      <c r="B318" s="117"/>
      <c r="C318" s="117"/>
      <c r="D318" s="117"/>
      <c r="E318" s="86"/>
      <c r="F318" s="86"/>
      <c r="G318" s="118"/>
      <c r="H318" s="118"/>
    </row>
    <row r="319" spans="1:8" ht="26.25" customHeight="1">
      <c r="A319" s="149"/>
      <c r="B319" s="150"/>
      <c r="C319" s="150"/>
      <c r="D319" s="150"/>
      <c r="E319" s="151"/>
      <c r="F319" s="151"/>
      <c r="G319" s="94"/>
      <c r="H319" s="94"/>
    </row>
    <row r="320" spans="1:8" ht="26.25" customHeight="1">
      <c r="A320" s="96"/>
      <c r="B320" s="96"/>
      <c r="C320" s="96"/>
      <c r="D320" s="96"/>
      <c r="E320" s="89"/>
      <c r="F320" s="89"/>
      <c r="G320" s="94"/>
      <c r="H320" s="94"/>
    </row>
    <row r="321" spans="1:8" ht="26.25" customHeight="1">
      <c r="A321" s="96"/>
      <c r="B321" s="96"/>
      <c r="C321" s="96"/>
      <c r="D321" s="96"/>
      <c r="E321" s="89"/>
      <c r="F321" s="89"/>
      <c r="G321" s="94"/>
      <c r="H321" s="94"/>
    </row>
    <row r="322" spans="1:8" ht="26.25" customHeight="1">
      <c r="A322" s="96"/>
      <c r="B322" s="96"/>
      <c r="C322" s="96"/>
      <c r="D322" s="96"/>
      <c r="E322" s="89"/>
      <c r="F322" s="89"/>
      <c r="G322" s="94"/>
      <c r="H322" s="94"/>
    </row>
    <row r="323" spans="1:8" ht="26.25" customHeight="1">
      <c r="A323" s="96"/>
      <c r="B323" s="96"/>
      <c r="C323" s="96"/>
      <c r="D323" s="96"/>
      <c r="E323" s="89"/>
      <c r="F323" s="89"/>
      <c r="G323" s="94"/>
      <c r="H323" s="94"/>
    </row>
    <row r="324" spans="1:8" ht="26.25" customHeight="1">
      <c r="A324" s="96"/>
      <c r="B324" s="96"/>
      <c r="C324" s="96"/>
      <c r="D324" s="96"/>
      <c r="E324" s="89"/>
      <c r="F324" s="89"/>
      <c r="G324" s="94"/>
      <c r="H324" s="94"/>
    </row>
    <row r="325" spans="1:8" ht="26.25" customHeight="1">
      <c r="A325" s="96"/>
      <c r="B325" s="96"/>
      <c r="C325" s="96"/>
      <c r="D325" s="96"/>
      <c r="E325" s="89"/>
      <c r="F325" s="89"/>
      <c r="G325" s="94"/>
      <c r="H325" s="94"/>
    </row>
    <row r="326" spans="1:8" ht="26.25" customHeight="1">
      <c r="A326" s="96"/>
      <c r="B326" s="96"/>
      <c r="C326" s="96"/>
      <c r="D326" s="96"/>
      <c r="E326" s="89"/>
      <c r="F326" s="89"/>
      <c r="G326" s="94"/>
      <c r="H326" s="94"/>
    </row>
    <row r="327" spans="1:8" ht="26.25" customHeight="1">
      <c r="A327" s="96"/>
      <c r="B327" s="96"/>
      <c r="C327" s="96"/>
      <c r="D327" s="96"/>
      <c r="E327" s="89"/>
      <c r="F327" s="89"/>
      <c r="G327" s="94"/>
      <c r="H327" s="94"/>
    </row>
    <row r="328" spans="1:8" ht="26.25" customHeight="1">
      <c r="A328" s="96"/>
      <c r="B328" s="96"/>
      <c r="C328" s="96"/>
      <c r="D328" s="96"/>
      <c r="E328" s="89"/>
      <c r="F328" s="89"/>
      <c r="G328" s="94"/>
      <c r="H328" s="94"/>
    </row>
    <row r="329" spans="1:8" ht="26.25" customHeight="1">
      <c r="A329" s="117"/>
      <c r="B329" s="96"/>
      <c r="C329" s="96"/>
      <c r="D329" s="96"/>
      <c r="E329" s="89"/>
      <c r="F329" s="86"/>
      <c r="G329" s="118"/>
      <c r="H329" s="118"/>
    </row>
    <row r="330" spans="1:8" ht="26.25" customHeight="1">
      <c r="A330" s="152"/>
      <c r="B330" s="96"/>
      <c r="C330" s="96"/>
      <c r="D330" s="96"/>
      <c r="E330" s="89"/>
      <c r="F330" s="89"/>
      <c r="G330" s="118"/>
      <c r="H330" s="118"/>
    </row>
    <row r="331" spans="1:8" ht="26.25" customHeight="1">
      <c r="A331" s="96"/>
      <c r="B331" s="96"/>
      <c r="C331" s="96"/>
      <c r="D331" s="96"/>
      <c r="E331" s="89"/>
      <c r="F331" s="89"/>
      <c r="G331" s="94"/>
      <c r="H331" s="94"/>
    </row>
    <row r="332" spans="1:8" ht="26.25" customHeight="1">
      <c r="A332" s="117"/>
      <c r="B332" s="96"/>
      <c r="C332" s="96"/>
      <c r="D332" s="96"/>
      <c r="E332" s="89"/>
      <c r="F332" s="86"/>
      <c r="G332" s="118"/>
      <c r="H332" s="118"/>
    </row>
    <row r="333" spans="1:8" ht="26.25" customHeight="1">
      <c r="A333" s="149"/>
      <c r="B333" s="116"/>
      <c r="C333" s="96"/>
      <c r="D333" s="96"/>
      <c r="E333" s="89"/>
      <c r="F333" s="89"/>
      <c r="G333" s="94"/>
      <c r="H333" s="94"/>
    </row>
    <row r="334" spans="1:8" ht="26.25" customHeight="1">
      <c r="A334" s="96"/>
      <c r="B334" s="96"/>
      <c r="C334" s="96"/>
      <c r="D334" s="96"/>
      <c r="E334" s="89"/>
      <c r="F334" s="89"/>
      <c r="G334" s="94"/>
      <c r="H334" s="94"/>
    </row>
    <row r="335" spans="1:8" ht="26.25" customHeight="1">
      <c r="A335" s="96"/>
      <c r="B335" s="96"/>
      <c r="C335" s="96"/>
      <c r="D335" s="96"/>
      <c r="E335" s="89"/>
      <c r="F335" s="89"/>
      <c r="G335" s="94"/>
      <c r="H335" s="94"/>
    </row>
    <row r="336" spans="1:8" ht="26.25" customHeight="1">
      <c r="A336" s="96"/>
      <c r="B336" s="96"/>
      <c r="C336" s="96"/>
      <c r="D336" s="96"/>
      <c r="E336" s="89"/>
      <c r="F336" s="89"/>
      <c r="G336" s="94"/>
      <c r="H336" s="94"/>
    </row>
    <row r="337" spans="1:8" ht="26.25" customHeight="1">
      <c r="A337" s="96"/>
      <c r="B337" s="96"/>
      <c r="C337" s="96"/>
      <c r="D337" s="96"/>
      <c r="E337" s="89"/>
      <c r="F337" s="89"/>
      <c r="G337" s="94"/>
      <c r="H337" s="94"/>
    </row>
    <row r="338" spans="1:8" ht="26.25" customHeight="1">
      <c r="A338" s="96"/>
      <c r="B338" s="96"/>
      <c r="C338" s="96"/>
      <c r="D338" s="96"/>
      <c r="E338" s="89"/>
      <c r="F338" s="89"/>
      <c r="G338" s="94"/>
      <c r="H338" s="94"/>
    </row>
    <row r="339" spans="1:8" ht="26.25" customHeight="1">
      <c r="A339" s="96"/>
      <c r="B339" s="96"/>
      <c r="C339" s="96"/>
      <c r="D339" s="96"/>
      <c r="E339" s="89"/>
      <c r="F339" s="89"/>
      <c r="G339" s="94"/>
      <c r="H339" s="94"/>
    </row>
    <row r="340" spans="1:8" ht="26.25" customHeight="1">
      <c r="A340" s="96"/>
      <c r="B340" s="96"/>
      <c r="C340" s="96"/>
      <c r="D340" s="96"/>
      <c r="E340" s="89"/>
      <c r="F340" s="89"/>
      <c r="G340" s="94"/>
      <c r="H340" s="94"/>
    </row>
    <row r="341" spans="1:8" ht="26.25" customHeight="1">
      <c r="A341" s="96"/>
      <c r="B341" s="96"/>
      <c r="C341" s="96"/>
      <c r="D341" s="96"/>
      <c r="E341" s="89"/>
      <c r="F341" s="89"/>
      <c r="G341" s="94"/>
      <c r="H341" s="94"/>
    </row>
    <row r="342" spans="1:8" ht="26.25" customHeight="1">
      <c r="A342" s="96"/>
      <c r="B342" s="96"/>
      <c r="C342" s="96"/>
      <c r="D342" s="96"/>
      <c r="E342" s="89"/>
      <c r="F342" s="89"/>
      <c r="G342" s="94"/>
      <c r="H342" s="94"/>
    </row>
    <row r="343" spans="1:8" ht="26.25" customHeight="1">
      <c r="A343" s="96"/>
      <c r="B343" s="96"/>
      <c r="C343" s="96"/>
      <c r="D343" s="96"/>
      <c r="E343" s="89"/>
      <c r="F343" s="89"/>
      <c r="G343" s="94"/>
      <c r="H343" s="94"/>
    </row>
    <row r="344" spans="1:8" ht="26.25" customHeight="1">
      <c r="A344" s="96"/>
      <c r="B344" s="96"/>
      <c r="C344" s="96"/>
      <c r="D344" s="96"/>
      <c r="E344" s="89"/>
      <c r="F344" s="89"/>
      <c r="G344" s="94"/>
      <c r="H344" s="94"/>
    </row>
    <row r="345" spans="1:8" ht="26.25" customHeight="1">
      <c r="A345" s="96"/>
      <c r="B345" s="96"/>
      <c r="C345" s="96"/>
      <c r="D345" s="96"/>
      <c r="E345" s="89"/>
      <c r="F345" s="89"/>
      <c r="G345" s="94"/>
      <c r="H345" s="94"/>
    </row>
    <row r="346" spans="1:8" ht="26.25" customHeight="1">
      <c r="A346" s="96"/>
      <c r="B346" s="96"/>
      <c r="C346" s="96"/>
      <c r="D346" s="96"/>
      <c r="E346" s="89"/>
      <c r="F346" s="89"/>
      <c r="G346" s="94"/>
      <c r="H346" s="94"/>
    </row>
    <row r="347" spans="1:8" ht="26.25" customHeight="1">
      <c r="A347" s="96"/>
      <c r="B347" s="96"/>
      <c r="C347" s="96"/>
      <c r="D347" s="96"/>
      <c r="E347" s="89"/>
      <c r="F347" s="89"/>
      <c r="G347" s="94"/>
      <c r="H347" s="94"/>
    </row>
    <row r="348" spans="1:8" ht="26.25" customHeight="1">
      <c r="A348" s="96"/>
      <c r="B348" s="96"/>
      <c r="C348" s="96"/>
      <c r="D348" s="96"/>
      <c r="E348" s="89"/>
      <c r="F348" s="89"/>
      <c r="G348" s="94"/>
      <c r="H348" s="94"/>
    </row>
    <row r="349" spans="1:8" ht="26.25" customHeight="1">
      <c r="A349" s="96"/>
      <c r="B349" s="96"/>
      <c r="C349" s="96"/>
      <c r="D349" s="96"/>
      <c r="E349" s="89"/>
      <c r="F349" s="89"/>
      <c r="G349" s="94"/>
      <c r="H349" s="94"/>
    </row>
    <row r="350" spans="1:8" ht="26.25" customHeight="1">
      <c r="A350" s="96"/>
      <c r="B350" s="96"/>
      <c r="C350" s="96"/>
      <c r="D350" s="96"/>
      <c r="E350" s="89"/>
      <c r="F350" s="89"/>
      <c r="G350" s="94"/>
      <c r="H350" s="94"/>
    </row>
    <row r="351" spans="1:8" ht="26.25" customHeight="1">
      <c r="A351" s="96"/>
      <c r="B351" s="96"/>
      <c r="C351" s="96"/>
      <c r="D351" s="96"/>
      <c r="E351" s="89"/>
      <c r="F351" s="89"/>
      <c r="G351" s="94"/>
      <c r="H351" s="94"/>
    </row>
    <row r="352" spans="1:8" ht="26.25" customHeight="1">
      <c r="A352" s="96"/>
      <c r="B352" s="96"/>
      <c r="C352" s="96"/>
      <c r="D352" s="96"/>
      <c r="E352" s="89"/>
      <c r="F352" s="89"/>
      <c r="G352" s="94"/>
      <c r="H352" s="94"/>
    </row>
    <row r="353" spans="1:8" ht="26.25" customHeight="1">
      <c r="A353" s="96"/>
      <c r="B353" s="96"/>
      <c r="C353" s="96"/>
      <c r="D353" s="96"/>
      <c r="E353" s="89"/>
      <c r="F353" s="89"/>
      <c r="G353" s="94"/>
      <c r="H353" s="94"/>
    </row>
    <row r="354" spans="1:8" ht="26.25" customHeight="1">
      <c r="A354" s="117"/>
      <c r="B354" s="458"/>
      <c r="C354" s="458"/>
      <c r="D354" s="458"/>
      <c r="E354" s="458"/>
      <c r="F354" s="86"/>
      <c r="G354" s="118"/>
      <c r="H354" s="118"/>
    </row>
    <row r="355" spans="1:8" ht="11.25" customHeight="1">
      <c r="A355" s="117"/>
      <c r="B355" s="117"/>
      <c r="C355" s="117"/>
      <c r="D355" s="117"/>
      <c r="E355" s="86"/>
      <c r="F355" s="86"/>
      <c r="G355" s="118"/>
      <c r="H355" s="118"/>
    </row>
    <row r="356" spans="1:8" ht="26.25" customHeight="1">
      <c r="A356" s="117"/>
      <c r="B356" s="456"/>
      <c r="C356" s="456"/>
      <c r="D356" s="456"/>
      <c r="E356" s="456"/>
      <c r="F356" s="86"/>
      <c r="G356" s="118"/>
      <c r="H356" s="118"/>
    </row>
    <row r="357" spans="1:8" ht="26.25" customHeight="1">
      <c r="A357" s="117"/>
      <c r="B357" s="456"/>
      <c r="C357" s="456"/>
      <c r="D357" s="456"/>
      <c r="E357" s="456"/>
      <c r="F357" s="86"/>
      <c r="G357" s="118"/>
      <c r="H357" s="118"/>
    </row>
    <row r="358" spans="1:8" ht="26.25" customHeight="1">
      <c r="A358" s="117"/>
      <c r="B358" s="86"/>
      <c r="C358" s="86"/>
      <c r="D358" s="86"/>
      <c r="E358" s="86"/>
      <c r="F358" s="86"/>
      <c r="G358" s="118"/>
      <c r="H358" s="118"/>
    </row>
  </sheetData>
  <sheetProtection password="CC0B" sheet="1"/>
  <mergeCells count="7">
    <mergeCell ref="A1:H1"/>
    <mergeCell ref="B357:E357"/>
    <mergeCell ref="A97:B97"/>
    <mergeCell ref="B286:E286"/>
    <mergeCell ref="B287:E287"/>
    <mergeCell ref="B354:E354"/>
    <mergeCell ref="B356:E356"/>
  </mergeCells>
  <printOptions horizontalCentered="1"/>
  <pageMargins left="0.2" right="0.2" top="0.25" bottom="0.25" header="0.3" footer="0.3"/>
  <pageSetup fitToHeight="3" fitToWidth="3" horizontalDpi="600" verticalDpi="600" orientation="portrait" scale="42" r:id="rId1"/>
  <ignoredErrors>
    <ignoredError sqref="H3:H4 H6:H8 H12:H13 H14:H18 H34 H19:H33 H35:H36 H78" formulaRange="1"/>
    <ignoredError sqref="H37 H63:H75 H77" formula="1"/>
    <ignoredError sqref="H38:H62 H7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3"/>
  <sheetViews>
    <sheetView zoomScale="55" zoomScaleNormal="55" zoomScalePageLayoutView="0" workbookViewId="0" topLeftCell="A1">
      <pane ySplit="1" topLeftCell="A137" activePane="bottomLeft" state="frozen"/>
      <selection pane="topLeft" activeCell="A1" sqref="A1"/>
      <selection pane="bottomLeft" activeCell="C151" sqref="C151"/>
    </sheetView>
  </sheetViews>
  <sheetFormatPr defaultColWidth="46.57421875" defaultRowHeight="12.75"/>
  <cols>
    <col min="1" max="1" width="63.00390625" style="62" customWidth="1"/>
    <col min="2" max="2" width="43.28125" style="62" customWidth="1"/>
    <col min="3" max="3" width="50.8515625" style="62" bestFit="1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308</v>
      </c>
      <c r="B1" s="454"/>
      <c r="C1" s="454"/>
      <c r="D1" s="454"/>
      <c r="E1" s="454"/>
      <c r="F1" s="454"/>
      <c r="G1" s="455"/>
    </row>
    <row r="2" spans="1:7" ht="61.5" thickBot="1">
      <c r="A2" s="249" t="s">
        <v>1170</v>
      </c>
      <c r="B2" s="250" t="s">
        <v>1171</v>
      </c>
      <c r="C2" s="250" t="s">
        <v>1172</v>
      </c>
      <c r="D2" s="250" t="s">
        <v>1708</v>
      </c>
      <c r="E2" s="250" t="s">
        <v>1707</v>
      </c>
      <c r="F2" s="250" t="s">
        <v>1709</v>
      </c>
      <c r="G2" s="289" t="s">
        <v>1710</v>
      </c>
    </row>
    <row r="3" spans="1:7" ht="25.5" customHeight="1">
      <c r="A3" s="251" t="s">
        <v>405</v>
      </c>
      <c r="B3" s="252"/>
      <c r="C3" s="252"/>
      <c r="D3" s="253"/>
      <c r="E3" s="253"/>
      <c r="F3" s="254"/>
      <c r="G3" s="255"/>
    </row>
    <row r="4" spans="1:7" ht="26.25" customHeight="1">
      <c r="A4" s="256" t="s">
        <v>514</v>
      </c>
      <c r="B4" s="13" t="s">
        <v>20</v>
      </c>
      <c r="C4" s="13" t="s">
        <v>459</v>
      </c>
      <c r="D4" s="10"/>
      <c r="E4" s="10"/>
      <c r="F4" s="10">
        <v>0.3</v>
      </c>
      <c r="G4" s="257"/>
    </row>
    <row r="5" spans="1:7" ht="26.25" customHeight="1">
      <c r="A5" s="258" t="s">
        <v>459</v>
      </c>
      <c r="B5" s="13" t="s">
        <v>1057</v>
      </c>
      <c r="C5" s="13" t="s">
        <v>1325</v>
      </c>
      <c r="D5" s="10"/>
      <c r="E5" s="10"/>
      <c r="F5" s="9">
        <v>0.02</v>
      </c>
      <c r="G5" s="257"/>
    </row>
    <row r="6" spans="1:7" ht="26.25" customHeight="1">
      <c r="A6" s="256" t="s">
        <v>515</v>
      </c>
      <c r="B6" s="13" t="s">
        <v>20</v>
      </c>
      <c r="C6" s="13" t="s">
        <v>514</v>
      </c>
      <c r="D6" s="10"/>
      <c r="E6" s="10"/>
      <c r="F6" s="10">
        <v>0.16</v>
      </c>
      <c r="G6" s="257"/>
    </row>
    <row r="7" spans="1:7" ht="26.25" customHeight="1">
      <c r="A7" s="256" t="s">
        <v>512</v>
      </c>
      <c r="B7" s="13" t="s">
        <v>20</v>
      </c>
      <c r="C7" s="13" t="s">
        <v>513</v>
      </c>
      <c r="D7" s="10"/>
      <c r="E7" s="10"/>
      <c r="F7" s="10">
        <v>0.22</v>
      </c>
      <c r="G7" s="257"/>
    </row>
    <row r="8" spans="1:7" ht="26.25" customHeight="1">
      <c r="A8" s="259" t="s">
        <v>1174</v>
      </c>
      <c r="B8" s="7"/>
      <c r="C8" s="7"/>
      <c r="D8" s="8"/>
      <c r="E8" s="25"/>
      <c r="F8" s="60">
        <f>SUM(F4,F5,F6,F7)</f>
        <v>0.7</v>
      </c>
      <c r="G8" s="260">
        <f>SUM(G4:G7)</f>
        <v>0</v>
      </c>
    </row>
    <row r="9" spans="1:7" ht="26.25" customHeight="1">
      <c r="A9" s="261" t="s">
        <v>955</v>
      </c>
      <c r="B9" s="13"/>
      <c r="C9" s="13"/>
      <c r="D9" s="10"/>
      <c r="E9" s="10"/>
      <c r="F9" s="10"/>
      <c r="G9" s="257"/>
    </row>
    <row r="10" spans="1:7" ht="26.25" customHeight="1">
      <c r="A10" s="256" t="s">
        <v>1240</v>
      </c>
      <c r="B10" s="13" t="s">
        <v>516</v>
      </c>
      <c r="C10" s="13" t="s">
        <v>517</v>
      </c>
      <c r="D10" s="10"/>
      <c r="E10" s="10"/>
      <c r="F10" s="10">
        <v>0.32</v>
      </c>
      <c r="G10" s="257"/>
    </row>
    <row r="11" spans="1:7" ht="26.25" customHeight="1">
      <c r="A11" s="256" t="s">
        <v>518</v>
      </c>
      <c r="B11" s="13" t="s">
        <v>516</v>
      </c>
      <c r="C11" s="13" t="s">
        <v>517</v>
      </c>
      <c r="D11" s="10"/>
      <c r="E11" s="10"/>
      <c r="F11" s="10">
        <v>0.3</v>
      </c>
      <c r="G11" s="257"/>
    </row>
    <row r="12" spans="1:7" ht="26.25" customHeight="1">
      <c r="A12" s="256" t="s">
        <v>519</v>
      </c>
      <c r="B12" s="13" t="s">
        <v>516</v>
      </c>
      <c r="C12" s="13" t="s">
        <v>517</v>
      </c>
      <c r="D12" s="10"/>
      <c r="E12" s="10"/>
      <c r="F12" s="10">
        <v>0.32</v>
      </c>
      <c r="G12" s="257"/>
    </row>
    <row r="13" spans="1:7" ht="26.25" customHeight="1">
      <c r="A13" s="256" t="s">
        <v>520</v>
      </c>
      <c r="B13" s="13" t="s">
        <v>516</v>
      </c>
      <c r="C13" s="13" t="s">
        <v>517</v>
      </c>
      <c r="D13" s="10"/>
      <c r="E13" s="10"/>
      <c r="F13" s="10">
        <v>0.32</v>
      </c>
      <c r="G13" s="257"/>
    </row>
    <row r="14" spans="1:7" ht="26.25" customHeight="1">
      <c r="A14" s="256" t="s">
        <v>521</v>
      </c>
      <c r="B14" s="13" t="s">
        <v>516</v>
      </c>
      <c r="C14" s="13" t="s">
        <v>517</v>
      </c>
      <c r="D14" s="10"/>
      <c r="E14" s="10"/>
      <c r="F14" s="10">
        <v>0.3</v>
      </c>
      <c r="G14" s="257"/>
    </row>
    <row r="15" spans="1:7" ht="26.25" customHeight="1">
      <c r="A15" s="256" t="s">
        <v>522</v>
      </c>
      <c r="B15" s="13" t="s">
        <v>516</v>
      </c>
      <c r="C15" s="13" t="s">
        <v>517</v>
      </c>
      <c r="D15" s="10"/>
      <c r="E15" s="10"/>
      <c r="F15" s="10">
        <v>0.2</v>
      </c>
      <c r="G15" s="257"/>
    </row>
    <row r="16" spans="1:7" ht="26.25" customHeight="1">
      <c r="A16" s="256" t="s">
        <v>516</v>
      </c>
      <c r="B16" s="13" t="s">
        <v>522</v>
      </c>
      <c r="C16" s="13" t="s">
        <v>1240</v>
      </c>
      <c r="D16" s="10"/>
      <c r="E16" s="10"/>
      <c r="F16" s="10">
        <v>0.4</v>
      </c>
      <c r="G16" s="257"/>
    </row>
    <row r="17" spans="1:7" ht="26.25" customHeight="1">
      <c r="A17" s="256" t="s">
        <v>517</v>
      </c>
      <c r="B17" s="13" t="s">
        <v>522</v>
      </c>
      <c r="C17" s="13" t="s">
        <v>1240</v>
      </c>
      <c r="D17" s="10"/>
      <c r="E17" s="10"/>
      <c r="F17" s="10">
        <v>0.4</v>
      </c>
      <c r="G17" s="257"/>
    </row>
    <row r="18" spans="1:7" ht="26.25" customHeight="1">
      <c r="A18" s="256" t="s">
        <v>1240</v>
      </c>
      <c r="B18" s="13" t="s">
        <v>1153</v>
      </c>
      <c r="C18" s="13" t="s">
        <v>1164</v>
      </c>
      <c r="D18" s="10"/>
      <c r="E18" s="10"/>
      <c r="F18" s="10">
        <v>0.06</v>
      </c>
      <c r="G18" s="257"/>
    </row>
    <row r="19" spans="1:7" ht="26.25" customHeight="1">
      <c r="A19" s="256" t="s">
        <v>1392</v>
      </c>
      <c r="B19" s="13" t="s">
        <v>1368</v>
      </c>
      <c r="C19" s="13" t="s">
        <v>1240</v>
      </c>
      <c r="D19" s="10"/>
      <c r="E19" s="10"/>
      <c r="F19" s="10">
        <v>0.28</v>
      </c>
      <c r="G19" s="257"/>
    </row>
    <row r="20" spans="1:7" ht="26.25" customHeight="1">
      <c r="A20" s="256" t="s">
        <v>1240</v>
      </c>
      <c r="B20" s="13" t="s">
        <v>1392</v>
      </c>
      <c r="C20" s="13" t="s">
        <v>1197</v>
      </c>
      <c r="D20" s="10"/>
      <c r="E20" s="10"/>
      <c r="F20" s="10">
        <v>0.02</v>
      </c>
      <c r="G20" s="257"/>
    </row>
    <row r="21" spans="1:7" ht="26.25" customHeight="1">
      <c r="A21" s="262" t="s">
        <v>1174</v>
      </c>
      <c r="B21" s="7"/>
      <c r="C21" s="7"/>
      <c r="D21" s="8"/>
      <c r="E21" s="25"/>
      <c r="F21" s="25">
        <f>SUM(F10,F11,F12,F13,F14,F15,F16,F17,F18,F19,F20)</f>
        <v>2.9200000000000004</v>
      </c>
      <c r="G21" s="260">
        <f>SUM(G10:G20)</f>
        <v>0</v>
      </c>
    </row>
    <row r="22" spans="1:7" ht="26.25" customHeight="1">
      <c r="A22" s="261" t="s">
        <v>954</v>
      </c>
      <c r="B22" s="13"/>
      <c r="C22" s="13"/>
      <c r="D22" s="10"/>
      <c r="E22" s="10"/>
      <c r="F22" s="10"/>
      <c r="G22" s="257"/>
    </row>
    <row r="23" spans="1:7" ht="26.25" customHeight="1">
      <c r="A23" s="256" t="s">
        <v>1373</v>
      </c>
      <c r="B23" s="13" t="s">
        <v>518</v>
      </c>
      <c r="C23" s="13" t="s">
        <v>530</v>
      </c>
      <c r="D23" s="10"/>
      <c r="E23" s="10"/>
      <c r="F23" s="10">
        <v>0.75</v>
      </c>
      <c r="G23" s="257"/>
    </row>
    <row r="24" spans="1:7" ht="26.25" customHeight="1">
      <c r="A24" s="256" t="s">
        <v>518</v>
      </c>
      <c r="B24" s="13" t="s">
        <v>525</v>
      </c>
      <c r="C24" s="13" t="s">
        <v>1373</v>
      </c>
      <c r="D24" s="10"/>
      <c r="E24" s="10"/>
      <c r="F24" s="10">
        <v>0.276</v>
      </c>
      <c r="G24" s="257"/>
    </row>
    <row r="25" spans="1:7" ht="26.25" customHeight="1">
      <c r="A25" s="256" t="s">
        <v>524</v>
      </c>
      <c r="B25" s="13" t="s">
        <v>1373</v>
      </c>
      <c r="C25" s="13" t="s">
        <v>525</v>
      </c>
      <c r="D25" s="10"/>
      <c r="E25" s="10"/>
      <c r="F25" s="10">
        <v>0.202</v>
      </c>
      <c r="G25" s="257"/>
    </row>
    <row r="26" spans="1:7" ht="26.25" customHeight="1">
      <c r="A26" s="256" t="s">
        <v>1152</v>
      </c>
      <c r="B26" s="13" t="s">
        <v>523</v>
      </c>
      <c r="C26" s="13" t="s">
        <v>518</v>
      </c>
      <c r="D26" s="10"/>
      <c r="E26" s="10"/>
      <c r="F26" s="10">
        <v>0.492</v>
      </c>
      <c r="G26" s="257"/>
    </row>
    <row r="27" spans="1:7" ht="26.25" customHeight="1">
      <c r="A27" s="256" t="s">
        <v>526</v>
      </c>
      <c r="B27" s="13" t="s">
        <v>525</v>
      </c>
      <c r="C27" s="13" t="s">
        <v>356</v>
      </c>
      <c r="D27" s="10"/>
      <c r="E27" s="10"/>
      <c r="F27" s="10">
        <v>0.464</v>
      </c>
      <c r="G27" s="257"/>
    </row>
    <row r="28" spans="1:7" ht="26.25" customHeight="1">
      <c r="A28" s="256" t="s">
        <v>1240</v>
      </c>
      <c r="B28" s="13" t="s">
        <v>356</v>
      </c>
      <c r="C28" s="13" t="s">
        <v>525</v>
      </c>
      <c r="D28" s="10"/>
      <c r="E28" s="10"/>
      <c r="F28" s="10">
        <v>0.424</v>
      </c>
      <c r="G28" s="257"/>
    </row>
    <row r="29" spans="1:7" ht="26.25" customHeight="1">
      <c r="A29" s="263" t="s">
        <v>221</v>
      </c>
      <c r="B29" s="47" t="s">
        <v>1328</v>
      </c>
      <c r="C29" s="47" t="s">
        <v>535</v>
      </c>
      <c r="D29" s="40"/>
      <c r="E29" s="40"/>
      <c r="F29" s="40">
        <v>1</v>
      </c>
      <c r="G29" s="257"/>
    </row>
    <row r="30" spans="1:7" ht="26.25" customHeight="1">
      <c r="A30" s="262" t="s">
        <v>1174</v>
      </c>
      <c r="B30" s="7"/>
      <c r="C30" s="7"/>
      <c r="D30" s="8"/>
      <c r="E30" s="25"/>
      <c r="F30" s="25">
        <f>SUM(F23,F24,F25,F26,F27,F28,F29)</f>
        <v>3.608</v>
      </c>
      <c r="G30" s="260">
        <f>SUM(G23:G29)</f>
        <v>0</v>
      </c>
    </row>
    <row r="31" spans="1:7" ht="26.25" customHeight="1">
      <c r="A31" s="261" t="s">
        <v>1165</v>
      </c>
      <c r="B31" s="13"/>
      <c r="C31" s="13"/>
      <c r="D31" s="10"/>
      <c r="E31" s="10"/>
      <c r="F31" s="10"/>
      <c r="G31" s="257"/>
    </row>
    <row r="32" spans="1:7" ht="26.25" customHeight="1">
      <c r="A32" s="256" t="s">
        <v>531</v>
      </c>
      <c r="B32" s="13" t="s">
        <v>1166</v>
      </c>
      <c r="C32" s="13" t="s">
        <v>1173</v>
      </c>
      <c r="D32" s="10"/>
      <c r="E32" s="10"/>
      <c r="F32" s="10">
        <v>0.22</v>
      </c>
      <c r="G32" s="257"/>
    </row>
    <row r="33" spans="1:7" ht="26.25" customHeight="1">
      <c r="A33" s="256" t="s">
        <v>427</v>
      </c>
      <c r="B33" s="13" t="s">
        <v>531</v>
      </c>
      <c r="C33" s="13" t="s">
        <v>1175</v>
      </c>
      <c r="D33" s="10"/>
      <c r="E33" s="10"/>
      <c r="F33" s="10">
        <v>0.38</v>
      </c>
      <c r="G33" s="257"/>
    </row>
    <row r="34" spans="1:7" ht="26.25" customHeight="1">
      <c r="A34" s="256" t="s">
        <v>534</v>
      </c>
      <c r="B34" s="13" t="s">
        <v>427</v>
      </c>
      <c r="C34" s="13" t="s">
        <v>1173</v>
      </c>
      <c r="D34" s="10"/>
      <c r="E34" s="10"/>
      <c r="F34" s="10">
        <v>0.12</v>
      </c>
      <c r="G34" s="257"/>
    </row>
    <row r="35" spans="1:7" ht="26.25" customHeight="1">
      <c r="A35" s="256" t="s">
        <v>533</v>
      </c>
      <c r="B35" s="13" t="s">
        <v>531</v>
      </c>
      <c r="C35" s="13" t="s">
        <v>519</v>
      </c>
      <c r="D35" s="10"/>
      <c r="E35" s="10"/>
      <c r="F35" s="10">
        <v>0.32</v>
      </c>
      <c r="G35" s="257"/>
    </row>
    <row r="36" spans="1:7" ht="26.25" customHeight="1">
      <c r="A36" s="256" t="s">
        <v>519</v>
      </c>
      <c r="B36" s="13" t="s">
        <v>427</v>
      </c>
      <c r="C36" s="13" t="s">
        <v>1175</v>
      </c>
      <c r="D36" s="10"/>
      <c r="E36" s="10"/>
      <c r="F36" s="10">
        <v>0.34</v>
      </c>
      <c r="G36" s="257"/>
    </row>
    <row r="37" spans="1:7" ht="26.25" customHeight="1">
      <c r="A37" s="256" t="s">
        <v>427</v>
      </c>
      <c r="B37" s="13" t="s">
        <v>531</v>
      </c>
      <c r="C37" s="13" t="s">
        <v>519</v>
      </c>
      <c r="D37" s="10"/>
      <c r="E37" s="10"/>
      <c r="F37" s="10">
        <v>0.86</v>
      </c>
      <c r="G37" s="257"/>
    </row>
    <row r="38" spans="1:7" ht="26.25" customHeight="1">
      <c r="A38" s="262" t="s">
        <v>1174</v>
      </c>
      <c r="B38" s="7"/>
      <c r="C38" s="7"/>
      <c r="D38" s="8"/>
      <c r="E38" s="25"/>
      <c r="F38" s="25">
        <f>SUM(F32,F33,F34,F35,F36,F37)</f>
        <v>2.24</v>
      </c>
      <c r="G38" s="260">
        <f>SUM(G32:G37)</f>
        <v>0</v>
      </c>
    </row>
    <row r="39" spans="1:7" ht="26.25" customHeight="1">
      <c r="A39" s="261" t="s">
        <v>1326</v>
      </c>
      <c r="B39" s="16"/>
      <c r="C39" s="16"/>
      <c r="D39" s="17"/>
      <c r="E39" s="17"/>
      <c r="F39" s="17"/>
      <c r="G39" s="257"/>
    </row>
    <row r="40" spans="1:7" ht="26.25" customHeight="1">
      <c r="A40" s="264" t="s">
        <v>1328</v>
      </c>
      <c r="B40" s="18" t="s">
        <v>221</v>
      </c>
      <c r="C40" s="18" t="s">
        <v>1332</v>
      </c>
      <c r="D40" s="19"/>
      <c r="E40" s="19"/>
      <c r="F40" s="19">
        <v>0.2</v>
      </c>
      <c r="G40" s="257"/>
    </row>
    <row r="41" spans="1:7" ht="26.25" customHeight="1">
      <c r="A41" s="264" t="s">
        <v>1525</v>
      </c>
      <c r="B41" s="18" t="s">
        <v>1328</v>
      </c>
      <c r="C41" s="18" t="s">
        <v>535</v>
      </c>
      <c r="D41" s="19"/>
      <c r="E41" s="19"/>
      <c r="F41" s="19">
        <v>1</v>
      </c>
      <c r="G41" s="257"/>
    </row>
    <row r="42" spans="1:7" ht="26.25" customHeight="1">
      <c r="A42" s="256" t="s">
        <v>1519</v>
      </c>
      <c r="B42" s="13" t="s">
        <v>535</v>
      </c>
      <c r="C42" s="13" t="s">
        <v>1520</v>
      </c>
      <c r="D42" s="10"/>
      <c r="E42" s="10"/>
      <c r="F42" s="10">
        <v>0.62</v>
      </c>
      <c r="G42" s="257"/>
    </row>
    <row r="43" spans="1:7" ht="26.25" customHeight="1">
      <c r="A43" s="256" t="s">
        <v>528</v>
      </c>
      <c r="B43" s="13" t="s">
        <v>527</v>
      </c>
      <c r="C43" s="13" t="s">
        <v>1167</v>
      </c>
      <c r="D43" s="10"/>
      <c r="E43" s="10"/>
      <c r="F43" s="10">
        <v>0.108</v>
      </c>
      <c r="G43" s="257"/>
    </row>
    <row r="44" spans="1:7" ht="26.25" customHeight="1">
      <c r="A44" s="256" t="s">
        <v>529</v>
      </c>
      <c r="B44" s="13" t="s">
        <v>528</v>
      </c>
      <c r="C44" s="13" t="s">
        <v>1197</v>
      </c>
      <c r="D44" s="10"/>
      <c r="E44" s="10"/>
      <c r="F44" s="10">
        <v>0.46</v>
      </c>
      <c r="G44" s="257"/>
    </row>
    <row r="45" spans="1:7" ht="26.25" customHeight="1">
      <c r="A45" s="265" t="s">
        <v>1174</v>
      </c>
      <c r="B45" s="7"/>
      <c r="C45" s="7"/>
      <c r="D45" s="8"/>
      <c r="E45" s="25"/>
      <c r="F45" s="25">
        <f>SUM(F40,F41,F42,F43,F44)</f>
        <v>2.388</v>
      </c>
      <c r="G45" s="260">
        <f>SUM(G40:G44)</f>
        <v>0</v>
      </c>
    </row>
    <row r="46" spans="1:7" ht="26.25" customHeight="1">
      <c r="A46" s="261" t="s">
        <v>1327</v>
      </c>
      <c r="B46" s="13"/>
      <c r="C46" s="13"/>
      <c r="D46" s="10"/>
      <c r="E46" s="10"/>
      <c r="F46" s="10"/>
      <c r="G46" s="257"/>
    </row>
    <row r="47" spans="1:7" ht="26.25" customHeight="1">
      <c r="A47" s="264" t="s">
        <v>1201</v>
      </c>
      <c r="B47" s="13" t="s">
        <v>1328</v>
      </c>
      <c r="C47" s="13" t="s">
        <v>1373</v>
      </c>
      <c r="D47" s="10"/>
      <c r="E47" s="10"/>
      <c r="F47" s="10">
        <v>0.5</v>
      </c>
      <c r="G47" s="257"/>
    </row>
    <row r="48" spans="1:7" ht="26.25" customHeight="1">
      <c r="A48" s="256" t="s">
        <v>1329</v>
      </c>
      <c r="B48" s="13" t="s">
        <v>1201</v>
      </c>
      <c r="C48" s="13" t="s">
        <v>1201</v>
      </c>
      <c r="D48" s="10"/>
      <c r="E48" s="10"/>
      <c r="F48" s="10">
        <v>0.36</v>
      </c>
      <c r="G48" s="257"/>
    </row>
    <row r="49" spans="1:7" ht="26.25" customHeight="1">
      <c r="A49" s="256" t="s">
        <v>1330</v>
      </c>
      <c r="B49" s="13" t="s">
        <v>1201</v>
      </c>
      <c r="C49" s="13" t="s">
        <v>1175</v>
      </c>
      <c r="D49" s="10"/>
      <c r="E49" s="10"/>
      <c r="F49" s="10">
        <v>0.16</v>
      </c>
      <c r="G49" s="257"/>
    </row>
    <row r="50" spans="1:7" ht="26.25" customHeight="1">
      <c r="A50" s="264" t="s">
        <v>1373</v>
      </c>
      <c r="B50" s="18" t="s">
        <v>1330</v>
      </c>
      <c r="C50" s="18" t="s">
        <v>1175</v>
      </c>
      <c r="D50" s="19"/>
      <c r="E50" s="19"/>
      <c r="F50" s="19">
        <v>0.16</v>
      </c>
      <c r="G50" s="257"/>
    </row>
    <row r="51" spans="1:7" ht="26.25" customHeight="1">
      <c r="A51" s="265" t="s">
        <v>1174</v>
      </c>
      <c r="B51" s="20"/>
      <c r="C51" s="20"/>
      <c r="D51" s="21"/>
      <c r="E51" s="78"/>
      <c r="F51" s="78">
        <f>SUM(F47,F48,F49,F50)</f>
        <v>1.18</v>
      </c>
      <c r="G51" s="260">
        <f>SUM(G47:G50)</f>
        <v>0</v>
      </c>
    </row>
    <row r="52" spans="1:7" ht="26.25" customHeight="1">
      <c r="A52" s="266" t="s">
        <v>1315</v>
      </c>
      <c r="B52" s="7"/>
      <c r="C52" s="7"/>
      <c r="D52" s="8"/>
      <c r="E52" s="8"/>
      <c r="F52" s="8"/>
      <c r="G52" s="257"/>
    </row>
    <row r="53" spans="1:7" ht="26.25" customHeight="1">
      <c r="A53" s="256" t="s">
        <v>1316</v>
      </c>
      <c r="B53" s="13" t="s">
        <v>1328</v>
      </c>
      <c r="C53" s="13" t="s">
        <v>528</v>
      </c>
      <c r="D53" s="10"/>
      <c r="E53" s="10"/>
      <c r="F53" s="10">
        <v>0.02</v>
      </c>
      <c r="G53" s="257"/>
    </row>
    <row r="54" spans="1:7" ht="26.25" customHeight="1">
      <c r="A54" s="256" t="s">
        <v>528</v>
      </c>
      <c r="B54" s="13" t="s">
        <v>350</v>
      </c>
      <c r="C54" s="13" t="s">
        <v>1201</v>
      </c>
      <c r="D54" s="10"/>
      <c r="E54" s="10"/>
      <c r="F54" s="10">
        <v>0.3</v>
      </c>
      <c r="G54" s="257"/>
    </row>
    <row r="55" spans="1:7" ht="26.25" customHeight="1">
      <c r="A55" s="256" t="s">
        <v>1201</v>
      </c>
      <c r="B55" s="13" t="s">
        <v>528</v>
      </c>
      <c r="C55" s="13" t="s">
        <v>521</v>
      </c>
      <c r="D55" s="10"/>
      <c r="E55" s="10"/>
      <c r="F55" s="10">
        <v>0.6</v>
      </c>
      <c r="G55" s="257"/>
    </row>
    <row r="56" spans="1:7" ht="26.25" customHeight="1">
      <c r="A56" s="256" t="s">
        <v>350</v>
      </c>
      <c r="B56" s="13" t="s">
        <v>528</v>
      </c>
      <c r="C56" s="13" t="s">
        <v>521</v>
      </c>
      <c r="D56" s="10"/>
      <c r="E56" s="10"/>
      <c r="F56" s="10">
        <v>0.6</v>
      </c>
      <c r="G56" s="257"/>
    </row>
    <row r="57" spans="1:7" ht="26.25" customHeight="1">
      <c r="A57" s="256" t="s">
        <v>219</v>
      </c>
      <c r="B57" s="13" t="s">
        <v>350</v>
      </c>
      <c r="C57" s="13" t="s">
        <v>1201</v>
      </c>
      <c r="D57" s="10"/>
      <c r="E57" s="10"/>
      <c r="F57" s="10">
        <v>0.36</v>
      </c>
      <c r="G57" s="257"/>
    </row>
    <row r="58" spans="1:7" ht="26.25" customHeight="1">
      <c r="A58" s="256" t="s">
        <v>1317</v>
      </c>
      <c r="B58" s="13" t="s">
        <v>1392</v>
      </c>
      <c r="C58" s="13" t="s">
        <v>1201</v>
      </c>
      <c r="D58" s="10"/>
      <c r="E58" s="10"/>
      <c r="F58" s="10">
        <v>0.4</v>
      </c>
      <c r="G58" s="257"/>
    </row>
    <row r="59" spans="1:7" ht="26.25" customHeight="1">
      <c r="A59" s="256" t="s">
        <v>522</v>
      </c>
      <c r="B59" s="13" t="s">
        <v>350</v>
      </c>
      <c r="C59" s="13" t="s">
        <v>1201</v>
      </c>
      <c r="D59" s="10"/>
      <c r="E59" s="10"/>
      <c r="F59" s="10">
        <v>0.26</v>
      </c>
      <c r="G59" s="257"/>
    </row>
    <row r="60" spans="1:7" ht="26.25" customHeight="1">
      <c r="A60" s="256" t="s">
        <v>521</v>
      </c>
      <c r="B60" s="13" t="s">
        <v>350</v>
      </c>
      <c r="C60" s="13" t="s">
        <v>525</v>
      </c>
      <c r="D60" s="10"/>
      <c r="E60" s="10"/>
      <c r="F60" s="10">
        <v>0.4</v>
      </c>
      <c r="G60" s="257"/>
    </row>
    <row r="61" spans="1:7" ht="26.25" customHeight="1">
      <c r="A61" s="262" t="s">
        <v>1174</v>
      </c>
      <c r="B61" s="7"/>
      <c r="C61" s="7"/>
      <c r="D61" s="8"/>
      <c r="E61" s="25"/>
      <c r="F61" s="25">
        <f>SUM(F53,F54,F55,F56,F57,F58,F59,F60)</f>
        <v>2.94</v>
      </c>
      <c r="G61" s="260">
        <f>SUM(G53:G60)</f>
        <v>0</v>
      </c>
    </row>
    <row r="62" spans="1:7" ht="26.25" customHeight="1">
      <c r="A62" s="267" t="s">
        <v>1704</v>
      </c>
      <c r="B62" s="7"/>
      <c r="C62" s="7"/>
      <c r="D62" s="8"/>
      <c r="E62" s="8"/>
      <c r="F62" s="8"/>
      <c r="G62" s="257"/>
    </row>
    <row r="63" spans="1:7" ht="26.25" customHeight="1">
      <c r="A63" s="264" t="s">
        <v>1331</v>
      </c>
      <c r="B63" s="18" t="s">
        <v>1153</v>
      </c>
      <c r="C63" s="18" t="s">
        <v>1270</v>
      </c>
      <c r="D63" s="19"/>
      <c r="E63" s="19"/>
      <c r="F63" s="19">
        <v>0.46</v>
      </c>
      <c r="G63" s="257"/>
    </row>
    <row r="64" spans="1:7" ht="26.25" customHeight="1">
      <c r="A64" s="256" t="s">
        <v>535</v>
      </c>
      <c r="B64" s="13" t="s">
        <v>1153</v>
      </c>
      <c r="C64" s="13" t="s">
        <v>1270</v>
      </c>
      <c r="D64" s="10"/>
      <c r="E64" s="10"/>
      <c r="F64" s="10">
        <v>0.948</v>
      </c>
      <c r="G64" s="257"/>
    </row>
    <row r="65" spans="1:7" ht="26.25" customHeight="1">
      <c r="A65" s="256" t="s">
        <v>2667</v>
      </c>
      <c r="B65" s="13" t="s">
        <v>1270</v>
      </c>
      <c r="C65" s="13" t="s">
        <v>1197</v>
      </c>
      <c r="D65" s="10"/>
      <c r="E65" s="40">
        <v>0.07</v>
      </c>
      <c r="F65" s="10">
        <v>0.008</v>
      </c>
      <c r="G65" s="257"/>
    </row>
    <row r="66" spans="1:7" ht="26.25" customHeight="1">
      <c r="A66" s="263" t="s">
        <v>1642</v>
      </c>
      <c r="B66" s="47" t="s">
        <v>1583</v>
      </c>
      <c r="C66" s="47" t="s">
        <v>1173</v>
      </c>
      <c r="D66" s="10"/>
      <c r="E66" s="22"/>
      <c r="F66" s="40">
        <v>0.12</v>
      </c>
      <c r="G66" s="257"/>
    </row>
    <row r="67" spans="1:7" ht="26.25" customHeight="1">
      <c r="A67" s="262" t="s">
        <v>1174</v>
      </c>
      <c r="B67" s="7"/>
      <c r="C67" s="7"/>
      <c r="D67" s="8"/>
      <c r="E67" s="25">
        <f>SUM(E65)</f>
        <v>0.07</v>
      </c>
      <c r="F67" s="25">
        <f>SUM(F63,F64,F65,F66)</f>
        <v>1.536</v>
      </c>
      <c r="G67" s="260">
        <f>SUM(E67,F67)</f>
        <v>1.606</v>
      </c>
    </row>
    <row r="68" spans="1:7" ht="26.25" customHeight="1">
      <c r="A68" s="267" t="s">
        <v>1637</v>
      </c>
      <c r="B68" s="46"/>
      <c r="C68" s="46"/>
      <c r="D68" s="8"/>
      <c r="E68" s="8"/>
      <c r="F68" s="8"/>
      <c r="G68" s="257"/>
    </row>
    <row r="69" spans="1:7" ht="26.25" customHeight="1">
      <c r="A69" s="263" t="s">
        <v>1154</v>
      </c>
      <c r="B69" s="47" t="s">
        <v>1639</v>
      </c>
      <c r="C69" s="47" t="s">
        <v>1638</v>
      </c>
      <c r="D69" s="8"/>
      <c r="E69" s="8"/>
      <c r="F69" s="40">
        <v>0.28</v>
      </c>
      <c r="G69" s="257"/>
    </row>
    <row r="70" spans="1:7" ht="26.25" customHeight="1">
      <c r="A70" s="263" t="s">
        <v>1638</v>
      </c>
      <c r="B70" s="47" t="s">
        <v>1639</v>
      </c>
      <c r="C70" s="47" t="s">
        <v>1640</v>
      </c>
      <c r="D70" s="8"/>
      <c r="E70" s="8"/>
      <c r="F70" s="40">
        <v>0.22</v>
      </c>
      <c r="G70" s="257"/>
    </row>
    <row r="71" spans="1:7" ht="26.25" customHeight="1">
      <c r="A71" s="262" t="s">
        <v>1174</v>
      </c>
      <c r="B71" s="47"/>
      <c r="C71" s="47"/>
      <c r="D71" s="8"/>
      <c r="E71" s="25"/>
      <c r="F71" s="25">
        <f>SUM(F69,F70)</f>
        <v>0.5</v>
      </c>
      <c r="G71" s="260">
        <f>SUM(G69:G70)</f>
        <v>0</v>
      </c>
    </row>
    <row r="72" spans="1:7" ht="26.25" customHeight="1">
      <c r="A72" s="266" t="s">
        <v>284</v>
      </c>
      <c r="B72" s="13"/>
      <c r="C72" s="13"/>
      <c r="D72" s="10"/>
      <c r="E72" s="10"/>
      <c r="F72" s="10"/>
      <c r="G72" s="257"/>
    </row>
    <row r="73" spans="1:7" ht="26.25" customHeight="1">
      <c r="A73" s="256" t="s">
        <v>285</v>
      </c>
      <c r="B73" s="13" t="s">
        <v>1267</v>
      </c>
      <c r="C73" s="13" t="s">
        <v>1173</v>
      </c>
      <c r="D73" s="10"/>
      <c r="E73" s="10"/>
      <c r="F73" s="40">
        <v>0.51</v>
      </c>
      <c r="G73" s="257"/>
    </row>
    <row r="74" spans="1:7" ht="26.25" customHeight="1">
      <c r="A74" s="256" t="s">
        <v>537</v>
      </c>
      <c r="B74" s="13" t="s">
        <v>285</v>
      </c>
      <c r="C74" s="13" t="s">
        <v>1267</v>
      </c>
      <c r="D74" s="10"/>
      <c r="E74" s="10"/>
      <c r="F74" s="40">
        <v>0.24</v>
      </c>
      <c r="G74" s="257"/>
    </row>
    <row r="75" spans="1:7" ht="26.25" customHeight="1">
      <c r="A75" s="262" t="s">
        <v>1174</v>
      </c>
      <c r="B75" s="13"/>
      <c r="C75" s="13"/>
      <c r="D75" s="10"/>
      <c r="E75" s="31"/>
      <c r="F75" s="79">
        <f>SUM(F73,F74)</f>
        <v>0.75</v>
      </c>
      <c r="G75" s="260">
        <f>SUM(G73:G74)</f>
        <v>0</v>
      </c>
    </row>
    <row r="76" spans="1:7" ht="26.25" customHeight="1">
      <c r="A76" s="261" t="s">
        <v>483</v>
      </c>
      <c r="B76" s="13"/>
      <c r="C76" s="13"/>
      <c r="D76" s="10"/>
      <c r="E76" s="10"/>
      <c r="F76" s="10"/>
      <c r="G76" s="257"/>
    </row>
    <row r="77" spans="1:7" ht="26.25" customHeight="1">
      <c r="A77" s="256" t="s">
        <v>2666</v>
      </c>
      <c r="B77" s="13" t="s">
        <v>356</v>
      </c>
      <c r="C77" s="13" t="s">
        <v>353</v>
      </c>
      <c r="D77" s="10"/>
      <c r="E77" s="40">
        <v>0.74</v>
      </c>
      <c r="F77" s="10">
        <v>0.28</v>
      </c>
      <c r="G77" s="257"/>
    </row>
    <row r="78" spans="1:7" ht="26.25" customHeight="1">
      <c r="A78" s="256" t="s">
        <v>353</v>
      </c>
      <c r="B78" s="13" t="s">
        <v>351</v>
      </c>
      <c r="C78" s="13" t="s">
        <v>349</v>
      </c>
      <c r="D78" s="10"/>
      <c r="E78" s="10"/>
      <c r="F78" s="10">
        <v>0.84</v>
      </c>
      <c r="G78" s="257"/>
    </row>
    <row r="79" spans="1:7" ht="26.25" customHeight="1">
      <c r="A79" s="256" t="s">
        <v>351</v>
      </c>
      <c r="B79" s="13" t="s">
        <v>348</v>
      </c>
      <c r="C79" s="13" t="s">
        <v>353</v>
      </c>
      <c r="D79" s="10"/>
      <c r="E79" s="10"/>
      <c r="F79" s="10">
        <v>0.88</v>
      </c>
      <c r="G79" s="257"/>
    </row>
    <row r="80" spans="1:7" ht="26.25" customHeight="1">
      <c r="A80" s="256" t="s">
        <v>350</v>
      </c>
      <c r="B80" s="13" t="s">
        <v>351</v>
      </c>
      <c r="C80" s="13" t="s">
        <v>349</v>
      </c>
      <c r="D80" s="10"/>
      <c r="E80" s="10"/>
      <c r="F80" s="10">
        <v>0.006</v>
      </c>
      <c r="G80" s="257"/>
    </row>
    <row r="81" spans="1:7" ht="26.25" customHeight="1">
      <c r="A81" s="256" t="s">
        <v>352</v>
      </c>
      <c r="B81" s="13" t="s">
        <v>351</v>
      </c>
      <c r="C81" s="13" t="s">
        <v>350</v>
      </c>
      <c r="D81" s="10"/>
      <c r="E81" s="10"/>
      <c r="F81" s="10">
        <v>0.012</v>
      </c>
      <c r="G81" s="257"/>
    </row>
    <row r="82" spans="1:7" ht="26.25" customHeight="1">
      <c r="A82" s="262" t="s">
        <v>1174</v>
      </c>
      <c r="B82" s="13"/>
      <c r="C82" s="13"/>
      <c r="D82" s="10"/>
      <c r="E82" s="25">
        <f>SUM(E77)</f>
        <v>0.74</v>
      </c>
      <c r="F82" s="25">
        <f>SUM(F77,F78,F79,F80,F81)</f>
        <v>2.018</v>
      </c>
      <c r="G82" s="260">
        <f>SUM(E82,F82)</f>
        <v>2.758</v>
      </c>
    </row>
    <row r="83" spans="1:7" ht="26.25" customHeight="1">
      <c r="A83" s="261" t="s">
        <v>1130</v>
      </c>
      <c r="B83" s="13"/>
      <c r="C83" s="13"/>
      <c r="D83" s="10"/>
      <c r="E83" s="10"/>
      <c r="F83" s="10"/>
      <c r="G83" s="257"/>
    </row>
    <row r="84" spans="1:7" ht="26.25" customHeight="1">
      <c r="A84" s="256" t="s">
        <v>541</v>
      </c>
      <c r="B84" s="13" t="s">
        <v>1270</v>
      </c>
      <c r="C84" s="13" t="s">
        <v>540</v>
      </c>
      <c r="D84" s="10"/>
      <c r="E84" s="10"/>
      <c r="F84" s="10">
        <v>0.388</v>
      </c>
      <c r="G84" s="257"/>
    </row>
    <row r="85" spans="1:7" ht="26.25" customHeight="1">
      <c r="A85" s="256" t="s">
        <v>549</v>
      </c>
      <c r="B85" s="13" t="s">
        <v>546</v>
      </c>
      <c r="C85" s="13" t="s">
        <v>548</v>
      </c>
      <c r="D85" s="10"/>
      <c r="E85" s="10"/>
      <c r="F85" s="10">
        <v>0.408</v>
      </c>
      <c r="G85" s="257"/>
    </row>
    <row r="86" spans="1:7" ht="26.25" customHeight="1">
      <c r="A86" s="256" t="s">
        <v>546</v>
      </c>
      <c r="B86" s="13" t="s">
        <v>539</v>
      </c>
      <c r="C86" s="13" t="s">
        <v>549</v>
      </c>
      <c r="D86" s="10"/>
      <c r="E86" s="10"/>
      <c r="F86" s="10">
        <v>0.218</v>
      </c>
      <c r="G86" s="257"/>
    </row>
    <row r="87" spans="1:7" ht="26.25" customHeight="1">
      <c r="A87" s="256" t="s">
        <v>547</v>
      </c>
      <c r="B87" s="13" t="s">
        <v>549</v>
      </c>
      <c r="C87" s="13" t="s">
        <v>546</v>
      </c>
      <c r="D87" s="10"/>
      <c r="E87" s="10"/>
      <c r="F87" s="10">
        <v>0.128</v>
      </c>
      <c r="G87" s="257"/>
    </row>
    <row r="88" spans="1:7" ht="26.25" customHeight="1">
      <c r="A88" s="256" t="s">
        <v>539</v>
      </c>
      <c r="B88" s="13" t="s">
        <v>540</v>
      </c>
      <c r="C88" s="13" t="s">
        <v>549</v>
      </c>
      <c r="D88" s="10"/>
      <c r="E88" s="10"/>
      <c r="F88" s="10">
        <v>0.344</v>
      </c>
      <c r="G88" s="257"/>
    </row>
    <row r="89" spans="1:7" ht="26.25" customHeight="1">
      <c r="A89" s="256" t="s">
        <v>540</v>
      </c>
      <c r="B89" s="13" t="s">
        <v>539</v>
      </c>
      <c r="C89" s="13" t="s">
        <v>548</v>
      </c>
      <c r="D89" s="10"/>
      <c r="E89" s="10"/>
      <c r="F89" s="10">
        <v>0.53</v>
      </c>
      <c r="G89" s="257"/>
    </row>
    <row r="90" spans="1:7" ht="26.25" customHeight="1">
      <c r="A90" s="256" t="s">
        <v>539</v>
      </c>
      <c r="B90" s="13" t="s">
        <v>540</v>
      </c>
      <c r="C90" s="13" t="s">
        <v>1156</v>
      </c>
      <c r="D90" s="10"/>
      <c r="E90" s="10"/>
      <c r="F90" s="10">
        <v>0.28</v>
      </c>
      <c r="G90" s="257"/>
    </row>
    <row r="91" spans="1:7" ht="26.25" customHeight="1">
      <c r="A91" s="256" t="s">
        <v>544</v>
      </c>
      <c r="B91" s="13" t="s">
        <v>539</v>
      </c>
      <c r="C91" s="13" t="s">
        <v>543</v>
      </c>
      <c r="D91" s="10"/>
      <c r="E91" s="10"/>
      <c r="F91" s="10">
        <v>0.218</v>
      </c>
      <c r="G91" s="257"/>
    </row>
    <row r="92" spans="1:7" ht="26.25" customHeight="1">
      <c r="A92" s="256" t="s">
        <v>543</v>
      </c>
      <c r="B92" s="13" t="s">
        <v>1153</v>
      </c>
      <c r="C92" s="13" t="s">
        <v>544</v>
      </c>
      <c r="D92" s="10"/>
      <c r="E92" s="10"/>
      <c r="F92" s="10">
        <v>0.096</v>
      </c>
      <c r="G92" s="257"/>
    </row>
    <row r="93" spans="1:7" ht="26.25" customHeight="1">
      <c r="A93" s="256" t="s">
        <v>545</v>
      </c>
      <c r="B93" s="13" t="s">
        <v>1156</v>
      </c>
      <c r="C93" s="13" t="s">
        <v>544</v>
      </c>
      <c r="D93" s="10"/>
      <c r="E93" s="10"/>
      <c r="F93" s="10">
        <v>0.104</v>
      </c>
      <c r="G93" s="257"/>
    </row>
    <row r="94" spans="1:7" ht="26.25" customHeight="1">
      <c r="A94" s="256" t="s">
        <v>546</v>
      </c>
      <c r="B94" s="13" t="s">
        <v>544</v>
      </c>
      <c r="C94" s="13" t="s">
        <v>1156</v>
      </c>
      <c r="D94" s="10"/>
      <c r="E94" s="10"/>
      <c r="F94" s="10">
        <v>0.128</v>
      </c>
      <c r="G94" s="257"/>
    </row>
    <row r="95" spans="1:7" ht="26.25" customHeight="1">
      <c r="A95" s="256" t="s">
        <v>547</v>
      </c>
      <c r="B95" s="13" t="s">
        <v>544</v>
      </c>
      <c r="C95" s="13" t="s">
        <v>1156</v>
      </c>
      <c r="D95" s="10"/>
      <c r="E95" s="10"/>
      <c r="F95" s="10">
        <v>0.152</v>
      </c>
      <c r="G95" s="257"/>
    </row>
    <row r="96" spans="1:7" ht="26.25" customHeight="1">
      <c r="A96" s="256" t="s">
        <v>1156</v>
      </c>
      <c r="B96" s="13" t="s">
        <v>542</v>
      </c>
      <c r="C96" s="13" t="s">
        <v>543</v>
      </c>
      <c r="D96" s="10"/>
      <c r="E96" s="10"/>
      <c r="F96" s="10">
        <v>0.418</v>
      </c>
      <c r="G96" s="257"/>
    </row>
    <row r="97" spans="1:7" ht="26.25" customHeight="1">
      <c r="A97" s="256" t="s">
        <v>542</v>
      </c>
      <c r="B97" s="13" t="s">
        <v>1156</v>
      </c>
      <c r="C97" s="13" t="s">
        <v>1173</v>
      </c>
      <c r="D97" s="10"/>
      <c r="E97" s="10"/>
      <c r="F97" s="10">
        <v>0.19</v>
      </c>
      <c r="G97" s="257"/>
    </row>
    <row r="98" spans="1:7" ht="26.25" customHeight="1">
      <c r="A98" s="256" t="s">
        <v>516</v>
      </c>
      <c r="B98" s="13" t="s">
        <v>542</v>
      </c>
      <c r="C98" s="13" t="s">
        <v>541</v>
      </c>
      <c r="D98" s="10"/>
      <c r="E98" s="10"/>
      <c r="F98" s="10">
        <v>0.072</v>
      </c>
      <c r="G98" s="257"/>
    </row>
    <row r="99" spans="1:7" ht="26.25" customHeight="1">
      <c r="A99" s="256" t="s">
        <v>541</v>
      </c>
      <c r="B99" s="13" t="s">
        <v>477</v>
      </c>
      <c r="C99" s="13" t="s">
        <v>1156</v>
      </c>
      <c r="D99" s="10"/>
      <c r="E99" s="10"/>
      <c r="F99" s="10">
        <v>0.244</v>
      </c>
      <c r="G99" s="257"/>
    </row>
    <row r="100" spans="1:7" ht="26.25" customHeight="1">
      <c r="A100" s="256" t="s">
        <v>477</v>
      </c>
      <c r="B100" s="13" t="s">
        <v>539</v>
      </c>
      <c r="C100" s="13" t="s">
        <v>1173</v>
      </c>
      <c r="D100" s="10"/>
      <c r="E100" s="10"/>
      <c r="F100" s="10">
        <v>0.426</v>
      </c>
      <c r="G100" s="257"/>
    </row>
    <row r="101" spans="1:7" ht="26.25" customHeight="1">
      <c r="A101" s="256" t="s">
        <v>1464</v>
      </c>
      <c r="B101" s="13" t="s">
        <v>477</v>
      </c>
      <c r="C101" s="13" t="s">
        <v>1173</v>
      </c>
      <c r="D101" s="10"/>
      <c r="E101" s="10"/>
      <c r="F101" s="10">
        <v>0.04</v>
      </c>
      <c r="G101" s="257"/>
    </row>
    <row r="102" spans="1:7" ht="26.25" customHeight="1">
      <c r="A102" s="256" t="s">
        <v>517</v>
      </c>
      <c r="B102" s="13" t="s">
        <v>539</v>
      </c>
      <c r="C102" s="13" t="s">
        <v>537</v>
      </c>
      <c r="D102" s="10"/>
      <c r="E102" s="10"/>
      <c r="F102" s="10">
        <v>0.52</v>
      </c>
      <c r="G102" s="257"/>
    </row>
    <row r="103" spans="1:7" ht="26.25" customHeight="1">
      <c r="A103" s="256" t="s">
        <v>454</v>
      </c>
      <c r="B103" s="13" t="s">
        <v>517</v>
      </c>
      <c r="C103" s="13" t="s">
        <v>1173</v>
      </c>
      <c r="D103" s="10"/>
      <c r="E103" s="10"/>
      <c r="F103" s="10">
        <v>0.054</v>
      </c>
      <c r="G103" s="257"/>
    </row>
    <row r="104" spans="1:7" ht="26.25" customHeight="1">
      <c r="A104" s="256" t="s">
        <v>541</v>
      </c>
      <c r="B104" s="13" t="s">
        <v>537</v>
      </c>
      <c r="C104" s="13" t="s">
        <v>517</v>
      </c>
      <c r="D104" s="10"/>
      <c r="E104" s="10"/>
      <c r="F104" s="10">
        <v>0.07</v>
      </c>
      <c r="G104" s="257"/>
    </row>
    <row r="105" spans="1:7" ht="26.25" customHeight="1">
      <c r="A105" s="256" t="s">
        <v>537</v>
      </c>
      <c r="B105" s="13" t="s">
        <v>538</v>
      </c>
      <c r="C105" s="13" t="s">
        <v>539</v>
      </c>
      <c r="D105" s="10"/>
      <c r="E105" s="10"/>
      <c r="F105" s="10">
        <v>0.766</v>
      </c>
      <c r="G105" s="257"/>
    </row>
    <row r="106" spans="1:7" ht="26.25" customHeight="1">
      <c r="A106" s="256" t="s">
        <v>538</v>
      </c>
      <c r="B106" s="13" t="s">
        <v>536</v>
      </c>
      <c r="C106" s="13" t="s">
        <v>537</v>
      </c>
      <c r="D106" s="10"/>
      <c r="E106" s="10"/>
      <c r="F106" s="10">
        <v>0.06</v>
      </c>
      <c r="G106" s="257"/>
    </row>
    <row r="107" spans="1:7" ht="26.25" customHeight="1">
      <c r="A107" s="256" t="s">
        <v>548</v>
      </c>
      <c r="B107" s="13" t="s">
        <v>549</v>
      </c>
      <c r="C107" s="13" t="s">
        <v>540</v>
      </c>
      <c r="D107" s="10"/>
      <c r="E107" s="10"/>
      <c r="F107" s="10">
        <v>0.246</v>
      </c>
      <c r="G107" s="257"/>
    </row>
    <row r="108" spans="1:7" ht="26.25" customHeight="1">
      <c r="A108" s="256" t="s">
        <v>542</v>
      </c>
      <c r="B108" s="13" t="s">
        <v>540</v>
      </c>
      <c r="C108" s="13" t="s">
        <v>549</v>
      </c>
      <c r="D108" s="10"/>
      <c r="E108" s="10"/>
      <c r="F108" s="10">
        <v>0.276</v>
      </c>
      <c r="G108" s="257"/>
    </row>
    <row r="109" spans="1:7" ht="26.25" customHeight="1">
      <c r="A109" s="262" t="s">
        <v>1174</v>
      </c>
      <c r="B109" s="7"/>
      <c r="C109" s="7"/>
      <c r="D109" s="8"/>
      <c r="E109" s="25"/>
      <c r="F109" s="25">
        <f>SUM(F84,F85,F86,F87,F88,F89,F90,F91,F92,F93,F94,F95,F96,F97,F98,F99,F100,F101,F102,F103,F104,F105,F106,F107,F108)</f>
        <v>6.376000000000001</v>
      </c>
      <c r="G109" s="260">
        <f>SUM(G84:G108)</f>
        <v>0</v>
      </c>
    </row>
    <row r="110" spans="1:7" ht="26.25" customHeight="1">
      <c r="A110" s="261" t="s">
        <v>550</v>
      </c>
      <c r="B110" s="13"/>
      <c r="C110" s="13"/>
      <c r="D110" s="10"/>
      <c r="E110" s="10"/>
      <c r="F110" s="10"/>
      <c r="G110" s="257"/>
    </row>
    <row r="111" spans="1:7" ht="26.25" customHeight="1">
      <c r="A111" s="256" t="s">
        <v>552</v>
      </c>
      <c r="B111" s="13" t="s">
        <v>551</v>
      </c>
      <c r="C111" s="13" t="s">
        <v>553</v>
      </c>
      <c r="D111" s="10"/>
      <c r="E111" s="10"/>
      <c r="F111" s="10">
        <v>0.256</v>
      </c>
      <c r="G111" s="257"/>
    </row>
    <row r="112" spans="1:7" ht="26.25" customHeight="1">
      <c r="A112" s="256" t="s">
        <v>551</v>
      </c>
      <c r="B112" s="13" t="s">
        <v>552</v>
      </c>
      <c r="C112" s="13" t="s">
        <v>1173</v>
      </c>
      <c r="D112" s="10"/>
      <c r="E112" s="10"/>
      <c r="F112" s="10">
        <v>0.474</v>
      </c>
      <c r="G112" s="257"/>
    </row>
    <row r="113" spans="1:7" ht="26.25" customHeight="1">
      <c r="A113" s="256" t="s">
        <v>554</v>
      </c>
      <c r="B113" s="13" t="s">
        <v>552</v>
      </c>
      <c r="C113" s="13" t="s">
        <v>1173</v>
      </c>
      <c r="D113" s="10"/>
      <c r="E113" s="10"/>
      <c r="F113" s="10">
        <v>0.448</v>
      </c>
      <c r="G113" s="257"/>
    </row>
    <row r="114" spans="1:7" ht="26.25" customHeight="1">
      <c r="A114" s="256" t="s">
        <v>553</v>
      </c>
      <c r="B114" s="13" t="s">
        <v>1175</v>
      </c>
      <c r="C114" s="13" t="s">
        <v>552</v>
      </c>
      <c r="D114" s="10"/>
      <c r="E114" s="10"/>
      <c r="F114" s="10">
        <v>0.46</v>
      </c>
      <c r="G114" s="257"/>
    </row>
    <row r="115" spans="1:7" ht="26.25" customHeight="1">
      <c r="A115" s="256" t="s">
        <v>2664</v>
      </c>
      <c r="B115" s="13" t="s">
        <v>1270</v>
      </c>
      <c r="C115" s="13" t="s">
        <v>1197</v>
      </c>
      <c r="D115" s="10"/>
      <c r="E115" s="10">
        <v>0.2</v>
      </c>
      <c r="F115" s="10">
        <v>0.2</v>
      </c>
      <c r="G115" s="257"/>
    </row>
    <row r="116" spans="1:7" ht="26.25" customHeight="1">
      <c r="A116" s="262" t="s">
        <v>1174</v>
      </c>
      <c r="B116" s="7"/>
      <c r="C116" s="7"/>
      <c r="D116" s="8"/>
      <c r="E116" s="25">
        <f>SUM(E115)</f>
        <v>0.2</v>
      </c>
      <c r="F116" s="25">
        <f>SUM(F111:F115)</f>
        <v>1.8379999999999999</v>
      </c>
      <c r="G116" s="260">
        <f>SUM(E116,F116)</f>
        <v>2.038</v>
      </c>
    </row>
    <row r="117" spans="1:7" ht="26.25" customHeight="1">
      <c r="A117" s="261" t="s">
        <v>1138</v>
      </c>
      <c r="B117" s="7"/>
      <c r="C117" s="7"/>
      <c r="D117" s="8"/>
      <c r="E117" s="8"/>
      <c r="F117" s="8"/>
      <c r="G117" s="268"/>
    </row>
    <row r="118" spans="1:7" ht="26.25" customHeight="1">
      <c r="A118" s="256" t="s">
        <v>2665</v>
      </c>
      <c r="B118" s="13" t="s">
        <v>358</v>
      </c>
      <c r="C118" s="13" t="s">
        <v>557</v>
      </c>
      <c r="D118" s="10"/>
      <c r="E118" s="40">
        <v>0.06</v>
      </c>
      <c r="F118" s="10">
        <v>0.6</v>
      </c>
      <c r="G118" s="268"/>
    </row>
    <row r="119" spans="1:7" ht="26.25" customHeight="1">
      <c r="A119" s="256" t="s">
        <v>532</v>
      </c>
      <c r="B119" s="13" t="s">
        <v>356</v>
      </c>
      <c r="C119" s="13" t="s">
        <v>559</v>
      </c>
      <c r="D119" s="10"/>
      <c r="E119" s="10"/>
      <c r="F119" s="10">
        <v>0.46</v>
      </c>
      <c r="G119" s="268"/>
    </row>
    <row r="120" spans="1:7" ht="26.25" customHeight="1">
      <c r="A120" s="256" t="s">
        <v>560</v>
      </c>
      <c r="B120" s="13" t="s">
        <v>532</v>
      </c>
      <c r="C120" s="13" t="s">
        <v>356</v>
      </c>
      <c r="D120" s="10"/>
      <c r="E120" s="10"/>
      <c r="F120" s="10">
        <v>0.16</v>
      </c>
      <c r="G120" s="268"/>
    </row>
    <row r="121" spans="1:7" ht="26.25" customHeight="1">
      <c r="A121" s="256" t="s">
        <v>356</v>
      </c>
      <c r="B121" s="13" t="s">
        <v>555</v>
      </c>
      <c r="C121" s="13" t="s">
        <v>1175</v>
      </c>
      <c r="D121" s="10"/>
      <c r="E121" s="10"/>
      <c r="F121" s="10">
        <v>0.6</v>
      </c>
      <c r="G121" s="268"/>
    </row>
    <row r="122" spans="1:7" ht="26.25" customHeight="1">
      <c r="A122" s="256" t="s">
        <v>557</v>
      </c>
      <c r="B122" s="13" t="s">
        <v>555</v>
      </c>
      <c r="C122" s="13" t="s">
        <v>558</v>
      </c>
      <c r="D122" s="10"/>
      <c r="E122" s="10"/>
      <c r="F122" s="10">
        <v>0.2</v>
      </c>
      <c r="G122" s="268"/>
    </row>
    <row r="123" spans="1:7" ht="26.25" customHeight="1">
      <c r="A123" s="256" t="s">
        <v>558</v>
      </c>
      <c r="B123" s="13" t="s">
        <v>356</v>
      </c>
      <c r="C123" s="13" t="s">
        <v>1175</v>
      </c>
      <c r="D123" s="10"/>
      <c r="E123" s="10"/>
      <c r="F123" s="10">
        <v>0.26</v>
      </c>
      <c r="G123" s="268"/>
    </row>
    <row r="124" spans="1:7" ht="26.25" customHeight="1">
      <c r="A124" s="256" t="s">
        <v>556</v>
      </c>
      <c r="B124" s="13" t="s">
        <v>558</v>
      </c>
      <c r="C124" s="13" t="s">
        <v>558</v>
      </c>
      <c r="D124" s="10"/>
      <c r="E124" s="10"/>
      <c r="F124" s="10">
        <v>0.48</v>
      </c>
      <c r="G124" s="268"/>
    </row>
    <row r="125" spans="1:7" ht="26.25" customHeight="1">
      <c r="A125" s="256" t="s">
        <v>532</v>
      </c>
      <c r="B125" s="13" t="s">
        <v>555</v>
      </c>
      <c r="C125" s="13" t="s">
        <v>1173</v>
      </c>
      <c r="D125" s="10"/>
      <c r="E125" s="10"/>
      <c r="F125" s="10">
        <v>0.24</v>
      </c>
      <c r="G125" s="268"/>
    </row>
    <row r="126" spans="1:7" ht="26.25" customHeight="1">
      <c r="A126" s="262" t="s">
        <v>1174</v>
      </c>
      <c r="B126" s="7"/>
      <c r="C126" s="7"/>
      <c r="D126" s="8"/>
      <c r="E126" s="25">
        <f>SUM(E118)</f>
        <v>0.06</v>
      </c>
      <c r="F126" s="25">
        <f>SUM(F118:F125)</f>
        <v>3</v>
      </c>
      <c r="G126" s="260">
        <f>SUM(E126,F126)</f>
        <v>3.06</v>
      </c>
    </row>
    <row r="127" spans="1:7" ht="26.25" customHeight="1">
      <c r="A127" s="261" t="s">
        <v>1139</v>
      </c>
      <c r="B127" s="13"/>
      <c r="C127" s="13"/>
      <c r="D127" s="10"/>
      <c r="E127" s="10"/>
      <c r="F127" s="10"/>
      <c r="G127" s="268"/>
    </row>
    <row r="128" spans="1:7" ht="26.25" customHeight="1">
      <c r="A128" s="256" t="s">
        <v>2650</v>
      </c>
      <c r="B128" s="13" t="s">
        <v>358</v>
      </c>
      <c r="C128" s="13" t="s">
        <v>1175</v>
      </c>
      <c r="D128" s="10"/>
      <c r="E128" s="40">
        <v>0.02</v>
      </c>
      <c r="F128" s="10">
        <v>0.422</v>
      </c>
      <c r="G128" s="268"/>
    </row>
    <row r="129" spans="1:7" ht="26.25" customHeight="1">
      <c r="A129" s="263" t="s">
        <v>2651</v>
      </c>
      <c r="B129" s="47" t="s">
        <v>561</v>
      </c>
      <c r="C129" s="47" t="s">
        <v>1173</v>
      </c>
      <c r="D129" s="10"/>
      <c r="E129" s="40">
        <v>0.02</v>
      </c>
      <c r="F129" s="10">
        <v>0.174</v>
      </c>
      <c r="G129" s="268"/>
    </row>
    <row r="130" spans="1:7" ht="26.25" customHeight="1">
      <c r="A130" s="263" t="s">
        <v>534</v>
      </c>
      <c r="B130" s="47" t="s">
        <v>561</v>
      </c>
      <c r="C130" s="47" t="s">
        <v>1173</v>
      </c>
      <c r="D130" s="10"/>
      <c r="E130" s="10"/>
      <c r="F130" s="40">
        <v>0.14</v>
      </c>
      <c r="G130" s="268"/>
    </row>
    <row r="131" spans="1:7" ht="26.25" customHeight="1">
      <c r="A131" s="262" t="s">
        <v>1174</v>
      </c>
      <c r="B131" s="7"/>
      <c r="C131" s="7"/>
      <c r="D131" s="8"/>
      <c r="E131" s="25">
        <f>SUM(E128,E129)</f>
        <v>0.04</v>
      </c>
      <c r="F131" s="25">
        <f>SUM(F128:F130)</f>
        <v>0.736</v>
      </c>
      <c r="G131" s="260">
        <f>SUM(E131,F131)</f>
        <v>0.776</v>
      </c>
    </row>
    <row r="132" spans="1:7" ht="26.25" customHeight="1">
      <c r="A132" s="261" t="s">
        <v>484</v>
      </c>
      <c r="B132" s="7"/>
      <c r="C132" s="7"/>
      <c r="D132" s="8"/>
      <c r="E132" s="8"/>
      <c r="F132" s="8"/>
      <c r="G132" s="268"/>
    </row>
    <row r="133" spans="1:7" ht="26.25" customHeight="1">
      <c r="A133" s="256" t="s">
        <v>2650</v>
      </c>
      <c r="B133" s="13" t="s">
        <v>358</v>
      </c>
      <c r="C133" s="13" t="s">
        <v>361</v>
      </c>
      <c r="D133" s="10"/>
      <c r="E133" s="40">
        <v>0.02</v>
      </c>
      <c r="F133" s="10">
        <v>0.38</v>
      </c>
      <c r="G133" s="268"/>
    </row>
    <row r="134" spans="1:7" ht="26.25" customHeight="1">
      <c r="A134" s="256" t="s">
        <v>485</v>
      </c>
      <c r="B134" s="13" t="s">
        <v>561</v>
      </c>
      <c r="C134" s="13" t="s">
        <v>361</v>
      </c>
      <c r="D134" s="10"/>
      <c r="E134" s="10"/>
      <c r="F134" s="10">
        <v>0.42</v>
      </c>
      <c r="G134" s="268"/>
    </row>
    <row r="135" spans="1:7" ht="26.25" customHeight="1">
      <c r="A135" s="262" t="s">
        <v>1174</v>
      </c>
      <c r="B135" s="7"/>
      <c r="C135" s="7"/>
      <c r="D135" s="8"/>
      <c r="E135" s="25">
        <f>SUM(E133)</f>
        <v>0.02</v>
      </c>
      <c r="F135" s="25">
        <f>SUM(F133:F134)</f>
        <v>0.8</v>
      </c>
      <c r="G135" s="260">
        <f>SUM(F135,E135)</f>
        <v>0.8200000000000001</v>
      </c>
    </row>
    <row r="136" spans="1:7" ht="26.25" customHeight="1">
      <c r="A136" s="261" t="s">
        <v>1140</v>
      </c>
      <c r="B136" s="13"/>
      <c r="C136" s="13"/>
      <c r="D136" s="10"/>
      <c r="E136" s="10"/>
      <c r="F136" s="10"/>
      <c r="G136" s="268"/>
    </row>
    <row r="137" spans="1:7" ht="26.25" customHeight="1">
      <c r="A137" s="256" t="s">
        <v>2652</v>
      </c>
      <c r="B137" s="13" t="s">
        <v>358</v>
      </c>
      <c r="C137" s="13" t="s">
        <v>1175</v>
      </c>
      <c r="D137" s="10"/>
      <c r="E137" s="40">
        <v>0.02</v>
      </c>
      <c r="F137" s="10">
        <v>0.616</v>
      </c>
      <c r="G137" s="268"/>
    </row>
    <row r="138" spans="1:7" ht="26.25" customHeight="1">
      <c r="A138" s="256" t="s">
        <v>1236</v>
      </c>
      <c r="B138" s="13" t="s">
        <v>562</v>
      </c>
      <c r="C138" s="13" t="s">
        <v>1173</v>
      </c>
      <c r="D138" s="10"/>
      <c r="E138" s="10"/>
      <c r="F138" s="10">
        <v>0.092</v>
      </c>
      <c r="G138" s="268"/>
    </row>
    <row r="139" spans="1:7" ht="26.25" customHeight="1">
      <c r="A139" s="256" t="s">
        <v>563</v>
      </c>
      <c r="B139" s="13" t="s">
        <v>562</v>
      </c>
      <c r="C139" s="13" t="s">
        <v>1173</v>
      </c>
      <c r="D139" s="10"/>
      <c r="E139" s="10"/>
      <c r="F139" s="10">
        <v>0.108</v>
      </c>
      <c r="G139" s="268"/>
    </row>
    <row r="140" spans="1:7" ht="26.25" customHeight="1">
      <c r="A140" s="256" t="s">
        <v>1236</v>
      </c>
      <c r="B140" s="13" t="s">
        <v>562</v>
      </c>
      <c r="C140" s="13" t="s">
        <v>1173</v>
      </c>
      <c r="D140" s="10"/>
      <c r="E140" s="10"/>
      <c r="F140" s="10">
        <v>0.112</v>
      </c>
      <c r="G140" s="268"/>
    </row>
    <row r="141" spans="1:7" ht="26.25" customHeight="1">
      <c r="A141" s="262" t="s">
        <v>1174</v>
      </c>
      <c r="B141" s="7"/>
      <c r="C141" s="7"/>
      <c r="D141" s="8"/>
      <c r="E141" s="25">
        <f>SUM(E137)</f>
        <v>0.02</v>
      </c>
      <c r="F141" s="25">
        <f>SUM(F137:F140)</f>
        <v>0.9279999999999999</v>
      </c>
      <c r="G141" s="260">
        <f>SUM(F141,E141)</f>
        <v>0.948</v>
      </c>
    </row>
    <row r="142" spans="1:7" ht="26.25" customHeight="1">
      <c r="A142" s="266" t="s">
        <v>327</v>
      </c>
      <c r="B142" s="7"/>
      <c r="C142" s="7"/>
      <c r="D142" s="8"/>
      <c r="E142" s="8"/>
      <c r="F142" s="8"/>
      <c r="G142" s="268"/>
    </row>
    <row r="143" spans="1:7" ht="26.25" customHeight="1">
      <c r="A143" s="256" t="s">
        <v>2653</v>
      </c>
      <c r="B143" s="13" t="s">
        <v>358</v>
      </c>
      <c r="C143" s="13" t="s">
        <v>1270</v>
      </c>
      <c r="D143" s="10"/>
      <c r="E143" s="40">
        <v>0.04</v>
      </c>
      <c r="F143" s="10">
        <v>1.44</v>
      </c>
      <c r="G143" s="268"/>
    </row>
    <row r="144" spans="1:7" ht="26.25" customHeight="1">
      <c r="A144" s="263" t="s">
        <v>359</v>
      </c>
      <c r="B144" s="47" t="s">
        <v>357</v>
      </c>
      <c r="C144" s="47" t="s">
        <v>1175</v>
      </c>
      <c r="D144" s="10"/>
      <c r="E144" s="22"/>
      <c r="F144" s="40">
        <v>0.42</v>
      </c>
      <c r="G144" s="268"/>
    </row>
    <row r="145" spans="1:7" ht="26.25" customHeight="1">
      <c r="A145" s="256" t="s">
        <v>360</v>
      </c>
      <c r="B145" s="13" t="s">
        <v>357</v>
      </c>
      <c r="C145" s="13" t="s">
        <v>361</v>
      </c>
      <c r="D145" s="10"/>
      <c r="E145" s="10"/>
      <c r="F145" s="10">
        <v>0.28</v>
      </c>
      <c r="G145" s="268"/>
    </row>
    <row r="146" spans="1:7" ht="26.25" customHeight="1">
      <c r="A146" s="256" t="s">
        <v>362</v>
      </c>
      <c r="B146" s="13" t="s">
        <v>357</v>
      </c>
      <c r="C146" s="13" t="s">
        <v>361</v>
      </c>
      <c r="D146" s="10"/>
      <c r="E146" s="10"/>
      <c r="F146" s="10">
        <v>0.18</v>
      </c>
      <c r="G146" s="268"/>
    </row>
    <row r="147" spans="1:7" ht="26.25" customHeight="1">
      <c r="A147" s="256" t="s">
        <v>363</v>
      </c>
      <c r="B147" s="13" t="s">
        <v>357</v>
      </c>
      <c r="C147" s="13" t="s">
        <v>361</v>
      </c>
      <c r="D147" s="10"/>
      <c r="E147" s="10"/>
      <c r="F147" s="10">
        <v>0.18</v>
      </c>
      <c r="G147" s="268"/>
    </row>
    <row r="148" spans="1:7" ht="26.25" customHeight="1">
      <c r="A148" s="256" t="s">
        <v>364</v>
      </c>
      <c r="B148" s="13" t="s">
        <v>357</v>
      </c>
      <c r="C148" s="13" t="s">
        <v>361</v>
      </c>
      <c r="D148" s="10"/>
      <c r="E148" s="10"/>
      <c r="F148" s="10">
        <v>0.32</v>
      </c>
      <c r="G148" s="268"/>
    </row>
    <row r="149" spans="1:7" ht="26.25" customHeight="1">
      <c r="A149" s="262" t="s">
        <v>1174</v>
      </c>
      <c r="B149" s="13"/>
      <c r="C149" s="13"/>
      <c r="D149" s="10"/>
      <c r="E149" s="25">
        <f>SUM(E143)</f>
        <v>0.04</v>
      </c>
      <c r="F149" s="25">
        <f>SUM(F143:F148)</f>
        <v>2.82</v>
      </c>
      <c r="G149" s="260">
        <f>SUM(E149,F149)</f>
        <v>2.86</v>
      </c>
    </row>
    <row r="150" spans="1:7" ht="26.25" customHeight="1">
      <c r="A150" s="269" t="s">
        <v>1626</v>
      </c>
      <c r="B150" s="16"/>
      <c r="C150" s="13"/>
      <c r="D150" s="10"/>
      <c r="E150" s="10"/>
      <c r="F150" s="10"/>
      <c r="G150" s="268"/>
    </row>
    <row r="151" spans="1:7" ht="26.25" customHeight="1">
      <c r="A151" s="256" t="s">
        <v>2654</v>
      </c>
      <c r="B151" s="13" t="s">
        <v>358</v>
      </c>
      <c r="C151" s="13" t="s">
        <v>375</v>
      </c>
      <c r="D151" s="10"/>
      <c r="E151" s="40">
        <v>0.04</v>
      </c>
      <c r="F151" s="10">
        <v>1.16</v>
      </c>
      <c r="G151" s="268"/>
    </row>
    <row r="152" spans="1:7" ht="26.25" customHeight="1">
      <c r="A152" s="256" t="s">
        <v>532</v>
      </c>
      <c r="B152" s="13" t="s">
        <v>1585</v>
      </c>
      <c r="C152" s="13" t="s">
        <v>1175</v>
      </c>
      <c r="D152" s="10"/>
      <c r="E152" s="10"/>
      <c r="F152" s="10">
        <v>0.06</v>
      </c>
      <c r="G152" s="268"/>
    </row>
    <row r="153" spans="1:7" ht="26.25" customHeight="1">
      <c r="A153" s="256" t="s">
        <v>2655</v>
      </c>
      <c r="B153" s="13" t="s">
        <v>1585</v>
      </c>
      <c r="C153" s="23" t="s">
        <v>565</v>
      </c>
      <c r="D153" s="10"/>
      <c r="E153" s="40">
        <v>0.04</v>
      </c>
      <c r="F153" s="10">
        <v>1.8</v>
      </c>
      <c r="G153" s="268"/>
    </row>
    <row r="154" spans="1:7" ht="26.25" customHeight="1">
      <c r="A154" s="256" t="s">
        <v>566</v>
      </c>
      <c r="B154" s="13" t="s">
        <v>375</v>
      </c>
      <c r="C154" s="13" t="s">
        <v>1173</v>
      </c>
      <c r="D154" s="10"/>
      <c r="E154" s="10"/>
      <c r="F154" s="10">
        <v>0.2</v>
      </c>
      <c r="G154" s="268"/>
    </row>
    <row r="155" spans="1:7" ht="26.25" customHeight="1">
      <c r="A155" s="256" t="s">
        <v>567</v>
      </c>
      <c r="B155" s="13" t="s">
        <v>375</v>
      </c>
      <c r="C155" s="13" t="s">
        <v>1173</v>
      </c>
      <c r="D155" s="10"/>
      <c r="E155" s="10"/>
      <c r="F155" s="10">
        <v>0.1</v>
      </c>
      <c r="G155" s="268"/>
    </row>
    <row r="156" spans="1:7" ht="26.25" customHeight="1">
      <c r="A156" s="256" t="s">
        <v>353</v>
      </c>
      <c r="B156" s="13" t="s">
        <v>1585</v>
      </c>
      <c r="C156" s="13" t="s">
        <v>1173</v>
      </c>
      <c r="D156" s="10"/>
      <c r="E156" s="10"/>
      <c r="F156" s="10">
        <v>0.1</v>
      </c>
      <c r="G156" s="268"/>
    </row>
    <row r="157" spans="1:7" ht="26.25" customHeight="1">
      <c r="A157" s="256" t="s">
        <v>2656</v>
      </c>
      <c r="B157" s="13" t="s">
        <v>1585</v>
      </c>
      <c r="C157" s="13" t="s">
        <v>1173</v>
      </c>
      <c r="D157" s="10"/>
      <c r="E157" s="40">
        <v>0.02</v>
      </c>
      <c r="F157" s="10">
        <v>1.3</v>
      </c>
      <c r="G157" s="268"/>
    </row>
    <row r="158" spans="1:7" ht="26.25" customHeight="1">
      <c r="A158" s="256" t="s">
        <v>2657</v>
      </c>
      <c r="B158" s="13" t="s">
        <v>565</v>
      </c>
      <c r="C158" s="13" t="s">
        <v>1173</v>
      </c>
      <c r="D158" s="10"/>
      <c r="E158" s="40">
        <v>0.02</v>
      </c>
      <c r="F158" s="10">
        <v>0.1</v>
      </c>
      <c r="G158" s="268"/>
    </row>
    <row r="159" spans="1:7" ht="26.25" customHeight="1">
      <c r="A159" s="258" t="s">
        <v>2655</v>
      </c>
      <c r="B159" s="13" t="s">
        <v>565</v>
      </c>
      <c r="C159" s="13" t="s">
        <v>565</v>
      </c>
      <c r="D159" s="10"/>
      <c r="E159" s="40">
        <v>0.04</v>
      </c>
      <c r="F159" s="10">
        <v>0.66</v>
      </c>
      <c r="G159" s="268"/>
    </row>
    <row r="160" spans="1:7" ht="26.25" customHeight="1">
      <c r="A160" s="256" t="s">
        <v>563</v>
      </c>
      <c r="B160" s="13" t="s">
        <v>1585</v>
      </c>
      <c r="C160" s="13" t="s">
        <v>1173</v>
      </c>
      <c r="D160" s="10"/>
      <c r="E160" s="10"/>
      <c r="F160" s="10">
        <v>0.1</v>
      </c>
      <c r="G160" s="268"/>
    </row>
    <row r="161" spans="1:7" ht="26.25" customHeight="1">
      <c r="A161" s="256" t="s">
        <v>564</v>
      </c>
      <c r="B161" s="13" t="s">
        <v>1585</v>
      </c>
      <c r="C161" s="13" t="s">
        <v>1173</v>
      </c>
      <c r="D161" s="10"/>
      <c r="E161" s="10"/>
      <c r="F161" s="10">
        <v>0.06</v>
      </c>
      <c r="G161" s="268"/>
    </row>
    <row r="162" spans="1:7" ht="26.25" customHeight="1">
      <c r="A162" s="262" t="s">
        <v>1174</v>
      </c>
      <c r="B162" s="7"/>
      <c r="C162" s="7"/>
      <c r="D162" s="8"/>
      <c r="E162" s="25">
        <f>SUM(E151,E153,E157,E158,E159)</f>
        <v>0.16</v>
      </c>
      <c r="F162" s="25">
        <f>SUM(F151:F161)</f>
        <v>5.64</v>
      </c>
      <c r="G162" s="260">
        <f>SUM(E162,F162)</f>
        <v>5.8</v>
      </c>
    </row>
    <row r="163" spans="1:7" ht="26.25" customHeight="1">
      <c r="A163" s="261" t="s">
        <v>328</v>
      </c>
      <c r="B163" s="7"/>
      <c r="C163" s="7"/>
      <c r="D163" s="8"/>
      <c r="E163" s="8"/>
      <c r="F163" s="8"/>
      <c r="G163" s="268"/>
    </row>
    <row r="164" spans="1:7" ht="26.25" customHeight="1">
      <c r="A164" s="258" t="s">
        <v>568</v>
      </c>
      <c r="B164" s="13" t="s">
        <v>486</v>
      </c>
      <c r="C164" s="13" t="s">
        <v>361</v>
      </c>
      <c r="D164" s="10"/>
      <c r="E164" s="10"/>
      <c r="F164" s="10">
        <v>0.52</v>
      </c>
      <c r="G164" s="268"/>
    </row>
    <row r="165" spans="1:7" ht="26.25" customHeight="1">
      <c r="A165" s="258" t="s">
        <v>1242</v>
      </c>
      <c r="B165" s="13" t="s">
        <v>568</v>
      </c>
      <c r="C165" s="13" t="s">
        <v>361</v>
      </c>
      <c r="D165" s="10"/>
      <c r="E165" s="10"/>
      <c r="F165" s="10">
        <v>0.212</v>
      </c>
      <c r="G165" s="268"/>
    </row>
    <row r="166" spans="1:7" ht="26.25" customHeight="1">
      <c r="A166" s="258" t="s">
        <v>2658</v>
      </c>
      <c r="B166" s="13" t="s">
        <v>1244</v>
      </c>
      <c r="C166" s="13" t="s">
        <v>487</v>
      </c>
      <c r="D166" s="10"/>
      <c r="E166" s="40">
        <v>0.05</v>
      </c>
      <c r="F166" s="10">
        <v>2.28</v>
      </c>
      <c r="G166" s="268"/>
    </row>
    <row r="167" spans="1:7" ht="26.25" customHeight="1">
      <c r="A167" s="258" t="s">
        <v>488</v>
      </c>
      <c r="B167" s="13" t="s">
        <v>1142</v>
      </c>
      <c r="C167" s="47" t="s">
        <v>1621</v>
      </c>
      <c r="D167" s="10"/>
      <c r="E167" s="40"/>
      <c r="F167" s="10">
        <v>0.008</v>
      </c>
      <c r="G167" s="268"/>
    </row>
    <row r="168" spans="1:7" ht="26.25" customHeight="1">
      <c r="A168" s="258" t="s">
        <v>1245</v>
      </c>
      <c r="B168" s="13" t="s">
        <v>1142</v>
      </c>
      <c r="C168" s="13" t="s">
        <v>1142</v>
      </c>
      <c r="D168" s="10"/>
      <c r="E168" s="10"/>
      <c r="F168" s="10">
        <v>0.16</v>
      </c>
      <c r="G168" s="268"/>
    </row>
    <row r="169" spans="1:7" ht="26.25" customHeight="1">
      <c r="A169" s="256" t="s">
        <v>1246</v>
      </c>
      <c r="B169" s="13" t="s">
        <v>1249</v>
      </c>
      <c r="C169" s="13" t="s">
        <v>361</v>
      </c>
      <c r="D169" s="10"/>
      <c r="E169" s="10"/>
      <c r="F169" s="10">
        <v>1.04</v>
      </c>
      <c r="G169" s="268"/>
    </row>
    <row r="170" spans="1:7" ht="26.25" customHeight="1">
      <c r="A170" s="256" t="s">
        <v>2668</v>
      </c>
      <c r="B170" s="13" t="s">
        <v>1246</v>
      </c>
      <c r="C170" s="13" t="s">
        <v>361</v>
      </c>
      <c r="D170" s="10"/>
      <c r="E170" s="10"/>
      <c r="F170" s="10">
        <v>1.2</v>
      </c>
      <c r="G170" s="268"/>
    </row>
    <row r="171" spans="1:7" ht="26.25" customHeight="1">
      <c r="A171" s="256" t="s">
        <v>1250</v>
      </c>
      <c r="B171" s="13" t="s">
        <v>1247</v>
      </c>
      <c r="C171" s="13" t="s">
        <v>1243</v>
      </c>
      <c r="D171" s="10"/>
      <c r="E171" s="10"/>
      <c r="F171" s="10">
        <v>0.18</v>
      </c>
      <c r="G171" s="268"/>
    </row>
    <row r="172" spans="1:7" ht="26.25" customHeight="1">
      <c r="A172" s="258" t="s">
        <v>1249</v>
      </c>
      <c r="B172" s="13" t="s">
        <v>1246</v>
      </c>
      <c r="C172" s="13" t="s">
        <v>1247</v>
      </c>
      <c r="D172" s="10"/>
      <c r="E172" s="10"/>
      <c r="F172" s="10">
        <v>0.72</v>
      </c>
      <c r="G172" s="268"/>
    </row>
    <row r="173" spans="1:7" ht="26.25" customHeight="1">
      <c r="A173" s="258" t="s">
        <v>1248</v>
      </c>
      <c r="B173" s="13" t="s">
        <v>1249</v>
      </c>
      <c r="C173" s="13" t="s">
        <v>361</v>
      </c>
      <c r="D173" s="10"/>
      <c r="E173" s="10"/>
      <c r="F173" s="10">
        <v>0.12</v>
      </c>
      <c r="G173" s="268"/>
    </row>
    <row r="174" spans="1:7" ht="26.25" customHeight="1">
      <c r="A174" s="262" t="s">
        <v>1174</v>
      </c>
      <c r="B174" s="7"/>
      <c r="C174" s="7"/>
      <c r="D174" s="8"/>
      <c r="E174" s="25">
        <f>SUM(E166)</f>
        <v>0.05</v>
      </c>
      <c r="F174" s="25">
        <f>SUM(F164:F173)</f>
        <v>6.4399999999999995</v>
      </c>
      <c r="G174" s="260">
        <f>SUM(E174,F174)</f>
        <v>6.489999999999999</v>
      </c>
    </row>
    <row r="175" spans="1:7" ht="26.25" customHeight="1">
      <c r="A175" s="261" t="s">
        <v>1682</v>
      </c>
      <c r="B175" s="13"/>
      <c r="C175" s="13"/>
      <c r="D175" s="10"/>
      <c r="E175" s="10"/>
      <c r="F175" s="10"/>
      <c r="G175" s="268"/>
    </row>
    <row r="176" spans="1:7" ht="26.25" customHeight="1">
      <c r="A176" s="256" t="s">
        <v>2659</v>
      </c>
      <c r="B176" s="13" t="s">
        <v>358</v>
      </c>
      <c r="C176" s="13" t="s">
        <v>1396</v>
      </c>
      <c r="D176" s="10"/>
      <c r="E176" s="40">
        <v>0.18</v>
      </c>
      <c r="F176" s="10">
        <v>3.6</v>
      </c>
      <c r="G176" s="268"/>
    </row>
    <row r="177" spans="1:7" ht="26.25" customHeight="1">
      <c r="A177" s="256" t="s">
        <v>569</v>
      </c>
      <c r="B177" s="13" t="s">
        <v>570</v>
      </c>
      <c r="C177" s="13" t="s">
        <v>1457</v>
      </c>
      <c r="D177" s="10"/>
      <c r="E177" s="10"/>
      <c r="F177" s="10">
        <v>0.48</v>
      </c>
      <c r="G177" s="268"/>
    </row>
    <row r="178" spans="1:7" ht="26.25" customHeight="1">
      <c r="A178" s="256" t="s">
        <v>571</v>
      </c>
      <c r="B178" s="13" t="s">
        <v>570</v>
      </c>
      <c r="C178" s="13" t="s">
        <v>1457</v>
      </c>
      <c r="D178" s="10"/>
      <c r="E178" s="10"/>
      <c r="F178" s="10">
        <v>0.32</v>
      </c>
      <c r="G178" s="268"/>
    </row>
    <row r="179" spans="1:7" ht="26.25" customHeight="1">
      <c r="A179" s="256" t="s">
        <v>1251</v>
      </c>
      <c r="B179" s="13" t="s">
        <v>570</v>
      </c>
      <c r="C179" s="13" t="s">
        <v>1457</v>
      </c>
      <c r="D179" s="10"/>
      <c r="E179" s="10"/>
      <c r="F179" s="10">
        <v>0.3</v>
      </c>
      <c r="G179" s="268"/>
    </row>
    <row r="180" spans="1:7" ht="26.25" customHeight="1">
      <c r="A180" s="256" t="s">
        <v>2661</v>
      </c>
      <c r="B180" s="13" t="s">
        <v>361</v>
      </c>
      <c r="C180" s="13" t="s">
        <v>1457</v>
      </c>
      <c r="D180" s="10"/>
      <c r="E180" s="40">
        <v>0.06</v>
      </c>
      <c r="F180" s="10">
        <v>0.32</v>
      </c>
      <c r="G180" s="268"/>
    </row>
    <row r="181" spans="1:7" ht="26.25" customHeight="1">
      <c r="A181" s="256" t="s">
        <v>1457</v>
      </c>
      <c r="B181" s="13" t="s">
        <v>1458</v>
      </c>
      <c r="C181" s="13" t="s">
        <v>1458</v>
      </c>
      <c r="D181" s="10"/>
      <c r="E181" s="10"/>
      <c r="F181" s="10">
        <v>0.04</v>
      </c>
      <c r="G181" s="268"/>
    </row>
    <row r="182" spans="1:7" ht="26.25" customHeight="1">
      <c r="A182" s="256" t="s">
        <v>1253</v>
      </c>
      <c r="B182" s="13" t="s">
        <v>489</v>
      </c>
      <c r="C182" s="13" t="s">
        <v>570</v>
      </c>
      <c r="D182" s="10"/>
      <c r="E182" s="10"/>
      <c r="F182" s="10">
        <v>0.3</v>
      </c>
      <c r="G182" s="268"/>
    </row>
    <row r="183" spans="1:7" ht="26.25" customHeight="1">
      <c r="A183" s="256" t="s">
        <v>1459</v>
      </c>
      <c r="B183" s="13" t="s">
        <v>1141</v>
      </c>
      <c r="C183" s="13" t="s">
        <v>570</v>
      </c>
      <c r="D183" s="10"/>
      <c r="E183" s="10"/>
      <c r="F183" s="10">
        <v>0.3</v>
      </c>
      <c r="G183" s="268"/>
    </row>
    <row r="184" spans="1:7" ht="26.25" customHeight="1">
      <c r="A184" s="256" t="s">
        <v>2660</v>
      </c>
      <c r="B184" s="13" t="s">
        <v>1457</v>
      </c>
      <c r="C184" s="13" t="s">
        <v>1459</v>
      </c>
      <c r="D184" s="10"/>
      <c r="E184" s="40">
        <v>0.05</v>
      </c>
      <c r="F184" s="10">
        <v>0.34</v>
      </c>
      <c r="G184" s="268"/>
    </row>
    <row r="185" spans="1:7" ht="26.25" customHeight="1">
      <c r="A185" s="256" t="s">
        <v>2662</v>
      </c>
      <c r="B185" s="13" t="s">
        <v>1457</v>
      </c>
      <c r="C185" s="13" t="s">
        <v>1252</v>
      </c>
      <c r="D185" s="10"/>
      <c r="E185" s="40">
        <v>0.11</v>
      </c>
      <c r="F185" s="10">
        <v>0.4</v>
      </c>
      <c r="G185" s="268"/>
    </row>
    <row r="186" spans="1:7" ht="26.25" customHeight="1">
      <c r="A186" s="256" t="s">
        <v>1252</v>
      </c>
      <c r="B186" s="13" t="s">
        <v>1141</v>
      </c>
      <c r="C186" s="13" t="s">
        <v>361</v>
      </c>
      <c r="D186" s="10"/>
      <c r="E186" s="10"/>
      <c r="F186" s="10">
        <v>0.04</v>
      </c>
      <c r="G186" s="268"/>
    </row>
    <row r="187" spans="1:7" ht="26.25" customHeight="1">
      <c r="A187" s="256" t="s">
        <v>1254</v>
      </c>
      <c r="B187" s="13" t="s">
        <v>570</v>
      </c>
      <c r="C187" s="13" t="s">
        <v>570</v>
      </c>
      <c r="D187" s="10"/>
      <c r="E187" s="10"/>
      <c r="F187" s="10">
        <v>0.8</v>
      </c>
      <c r="G187" s="268"/>
    </row>
    <row r="188" spans="1:7" ht="26.25" customHeight="1">
      <c r="A188" s="256" t="s">
        <v>2663</v>
      </c>
      <c r="B188" s="13" t="s">
        <v>570</v>
      </c>
      <c r="C188" s="13" t="s">
        <v>570</v>
      </c>
      <c r="D188" s="10"/>
      <c r="E188" s="40">
        <v>0.02</v>
      </c>
      <c r="F188" s="10">
        <v>0.6</v>
      </c>
      <c r="G188" s="268"/>
    </row>
    <row r="189" spans="1:7" ht="26.25" customHeight="1">
      <c r="A189" s="256" t="s">
        <v>2664</v>
      </c>
      <c r="B189" s="13" t="s">
        <v>1463</v>
      </c>
      <c r="C189" s="13" t="s">
        <v>1586</v>
      </c>
      <c r="D189" s="10"/>
      <c r="E189" s="40">
        <v>0.19</v>
      </c>
      <c r="F189" s="40">
        <v>0.22</v>
      </c>
      <c r="G189" s="268"/>
    </row>
    <row r="190" spans="1:7" ht="26.25" customHeight="1">
      <c r="A190" s="263" t="s">
        <v>1683</v>
      </c>
      <c r="B190" s="47" t="s">
        <v>1583</v>
      </c>
      <c r="C190" s="47" t="s">
        <v>1197</v>
      </c>
      <c r="D190" s="10"/>
      <c r="E190" s="22"/>
      <c r="F190" s="40">
        <v>0.164</v>
      </c>
      <c r="G190" s="268"/>
    </row>
    <row r="191" spans="1:7" ht="26.25" customHeight="1">
      <c r="A191" s="262" t="s">
        <v>1174</v>
      </c>
      <c r="B191" s="7"/>
      <c r="C191" s="7"/>
      <c r="D191" s="8"/>
      <c r="E191" s="25">
        <f>SUM(E176,E180,E184,E185,E186,E187,E188,E189)</f>
        <v>0.61</v>
      </c>
      <c r="F191" s="25">
        <f>SUM(F176,F177,F178,F179,F180,F181,F182,F183,F184,F185,F186,F187,F188,F189,F190)</f>
        <v>8.224</v>
      </c>
      <c r="G191" s="260">
        <f>SUM(E191,F191)</f>
        <v>8.834</v>
      </c>
    </row>
    <row r="192" spans="1:7" ht="9.75" customHeight="1">
      <c r="A192" s="270"/>
      <c r="B192" s="80"/>
      <c r="C192" s="80"/>
      <c r="D192" s="64"/>
      <c r="E192" s="64"/>
      <c r="F192" s="64"/>
      <c r="G192" s="271"/>
    </row>
    <row r="193" spans="1:7" ht="37.5" customHeight="1" thickBot="1">
      <c r="A193" s="459" t="s">
        <v>1105</v>
      </c>
      <c r="B193" s="460"/>
      <c r="C193" s="460"/>
      <c r="D193" s="461"/>
      <c r="E193" s="272">
        <f>SUM(E8,E21,E30,E38,E45,E51,E61,E67,E71,E75,E82,E109,E116,E126,E131,E135,E141,E149,E162,E174,E191)</f>
        <v>2.0100000000000002</v>
      </c>
      <c r="F193" s="272">
        <f>SUM(F191,F174,F162,F149,F141,F135,F131,F126,F116,F109,F82,F75,F71,F67,F61,F51,F45,F38,F30,F21,F8)</f>
        <v>57.58200000000001</v>
      </c>
      <c r="G193" s="273">
        <f>SUM(E193,F193)</f>
        <v>59.592000000000006</v>
      </c>
    </row>
  </sheetData>
  <sheetProtection password="CC0B" sheet="1"/>
  <mergeCells count="2">
    <mergeCell ref="A1:G1"/>
    <mergeCell ref="A193:D193"/>
  </mergeCells>
  <printOptions horizontalCentered="1"/>
  <pageMargins left="0.2" right="0.2" top="0.25" bottom="0.25" header="0.3" footer="0.3"/>
  <pageSetup fitToHeight="3" fitToWidth="3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9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46.57421875" defaultRowHeight="12.75"/>
  <cols>
    <col min="1" max="1" width="63.00390625" style="62" bestFit="1" customWidth="1"/>
    <col min="2" max="2" width="43.28125" style="62" customWidth="1"/>
    <col min="3" max="3" width="50.851562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309</v>
      </c>
      <c r="B1" s="454"/>
      <c r="C1" s="454"/>
      <c r="D1" s="454"/>
      <c r="E1" s="454"/>
      <c r="F1" s="454"/>
      <c r="G1" s="455"/>
    </row>
    <row r="2" spans="1:7" ht="61.5" thickBot="1">
      <c r="A2" s="249" t="s">
        <v>1170</v>
      </c>
      <c r="B2" s="250" t="s">
        <v>1171</v>
      </c>
      <c r="C2" s="250" t="s">
        <v>1172</v>
      </c>
      <c r="D2" s="250" t="s">
        <v>1708</v>
      </c>
      <c r="E2" s="250" t="s">
        <v>1707</v>
      </c>
      <c r="F2" s="250" t="s">
        <v>1709</v>
      </c>
      <c r="G2" s="289" t="s">
        <v>1710</v>
      </c>
    </row>
    <row r="3" spans="1:7" ht="25.5" customHeight="1">
      <c r="A3" s="298" t="s">
        <v>1370</v>
      </c>
      <c r="B3" s="244"/>
      <c r="C3" s="244"/>
      <c r="D3" s="197"/>
      <c r="E3" s="197"/>
      <c r="F3" s="197"/>
      <c r="G3" s="299"/>
    </row>
    <row r="4" spans="1:7" ht="26.25" customHeight="1">
      <c r="A4" s="256" t="s">
        <v>490</v>
      </c>
      <c r="B4" s="13" t="s">
        <v>1396</v>
      </c>
      <c r="C4" s="13" t="s">
        <v>1197</v>
      </c>
      <c r="D4" s="10"/>
      <c r="E4" s="10"/>
      <c r="F4" s="10">
        <v>1.53</v>
      </c>
      <c r="G4" s="268"/>
    </row>
    <row r="5" spans="1:7" ht="26.25" customHeight="1">
      <c r="A5" s="256" t="s">
        <v>1376</v>
      </c>
      <c r="B5" s="13" t="s">
        <v>1377</v>
      </c>
      <c r="C5" s="13" t="s">
        <v>1373</v>
      </c>
      <c r="D5" s="10"/>
      <c r="E5" s="40">
        <v>2</v>
      </c>
      <c r="F5" s="10">
        <v>0.3</v>
      </c>
      <c r="G5" s="268"/>
    </row>
    <row r="6" spans="1:7" ht="26.25" customHeight="1">
      <c r="A6" s="256" t="s">
        <v>1373</v>
      </c>
      <c r="B6" s="13" t="s">
        <v>1374</v>
      </c>
      <c r="C6" s="13" t="s">
        <v>1386</v>
      </c>
      <c r="D6" s="10"/>
      <c r="E6" s="10"/>
      <c r="F6" s="10">
        <v>1.48</v>
      </c>
      <c r="G6" s="268"/>
    </row>
    <row r="7" spans="1:7" ht="26.25" customHeight="1">
      <c r="A7" s="256" t="s">
        <v>1371</v>
      </c>
      <c r="B7" s="13" t="s">
        <v>361</v>
      </c>
      <c r="C7" s="13" t="s">
        <v>1372</v>
      </c>
      <c r="D7" s="10"/>
      <c r="E7" s="10"/>
      <c r="F7" s="10">
        <v>0.64</v>
      </c>
      <c r="G7" s="268"/>
    </row>
    <row r="8" spans="1:7" ht="26.25" customHeight="1">
      <c r="A8" s="256" t="s">
        <v>1375</v>
      </c>
      <c r="B8" s="13" t="s">
        <v>1373</v>
      </c>
      <c r="C8" s="13" t="s">
        <v>361</v>
      </c>
      <c r="D8" s="10"/>
      <c r="E8" s="10"/>
      <c r="F8" s="10">
        <v>0.02</v>
      </c>
      <c r="G8" s="268"/>
    </row>
    <row r="9" spans="1:7" ht="26.25" customHeight="1">
      <c r="A9" s="256" t="s">
        <v>1381</v>
      </c>
      <c r="B9" s="13" t="s">
        <v>1373</v>
      </c>
      <c r="C9" s="47" t="s">
        <v>1173</v>
      </c>
      <c r="D9" s="10"/>
      <c r="E9" s="10">
        <v>0.06</v>
      </c>
      <c r="F9" s="40">
        <v>2.52</v>
      </c>
      <c r="G9" s="268"/>
    </row>
    <row r="10" spans="1:7" ht="26.25" customHeight="1">
      <c r="A10" s="256" t="s">
        <v>1382</v>
      </c>
      <c r="B10" s="13" t="s">
        <v>1381</v>
      </c>
      <c r="C10" s="13" t="s">
        <v>1384</v>
      </c>
      <c r="D10" s="10"/>
      <c r="E10" s="10"/>
      <c r="F10" s="10">
        <v>0.02</v>
      </c>
      <c r="G10" s="268"/>
    </row>
    <row r="11" spans="1:7" ht="26.25" customHeight="1">
      <c r="A11" s="256" t="s">
        <v>1384</v>
      </c>
      <c r="B11" s="13" t="s">
        <v>1382</v>
      </c>
      <c r="C11" s="13" t="s">
        <v>1391</v>
      </c>
      <c r="D11" s="10"/>
      <c r="E11" s="10"/>
      <c r="F11" s="10">
        <v>0.5</v>
      </c>
      <c r="G11" s="268"/>
    </row>
    <row r="12" spans="1:7" ht="26.25" customHeight="1">
      <c r="A12" s="256" t="s">
        <v>1391</v>
      </c>
      <c r="B12" s="13" t="s">
        <v>1381</v>
      </c>
      <c r="C12" s="13" t="s">
        <v>1384</v>
      </c>
      <c r="D12" s="10"/>
      <c r="E12" s="10"/>
      <c r="F12" s="10">
        <v>0.32</v>
      </c>
      <c r="G12" s="268"/>
    </row>
    <row r="13" spans="1:7" ht="26.25" customHeight="1">
      <c r="A13" s="256" t="s">
        <v>1392</v>
      </c>
      <c r="B13" s="13" t="s">
        <v>1391</v>
      </c>
      <c r="C13" s="13" t="s">
        <v>361</v>
      </c>
      <c r="D13" s="10"/>
      <c r="E13" s="10"/>
      <c r="F13" s="10">
        <v>0.24</v>
      </c>
      <c r="G13" s="268"/>
    </row>
    <row r="14" spans="1:7" ht="26.25" customHeight="1">
      <c r="A14" s="256" t="s">
        <v>1385</v>
      </c>
      <c r="B14" s="13" t="s">
        <v>1383</v>
      </c>
      <c r="C14" s="13" t="s">
        <v>361</v>
      </c>
      <c r="D14" s="10"/>
      <c r="E14" s="10"/>
      <c r="F14" s="10">
        <v>0.018</v>
      </c>
      <c r="G14" s="268"/>
    </row>
    <row r="15" spans="1:7" ht="26.25" customHeight="1">
      <c r="A15" s="256" t="s">
        <v>1390</v>
      </c>
      <c r="B15" s="13" t="s">
        <v>1381</v>
      </c>
      <c r="C15" s="13" t="s">
        <v>361</v>
      </c>
      <c r="D15" s="10"/>
      <c r="E15" s="10"/>
      <c r="F15" s="10">
        <v>0.018</v>
      </c>
      <c r="G15" s="268"/>
    </row>
    <row r="16" spans="1:7" ht="26.25" customHeight="1">
      <c r="A16" s="256" t="s">
        <v>1387</v>
      </c>
      <c r="B16" s="13" t="s">
        <v>1381</v>
      </c>
      <c r="C16" s="13" t="s">
        <v>1377</v>
      </c>
      <c r="D16" s="10"/>
      <c r="E16" s="10">
        <v>0.78</v>
      </c>
      <c r="F16" s="10">
        <v>0.32</v>
      </c>
      <c r="G16" s="268"/>
    </row>
    <row r="17" spans="1:7" ht="26.25" customHeight="1">
      <c r="A17" s="256" t="s">
        <v>1389</v>
      </c>
      <c r="B17" s="13" t="s">
        <v>1387</v>
      </c>
      <c r="C17" s="13" t="s">
        <v>361</v>
      </c>
      <c r="D17" s="10"/>
      <c r="E17" s="10"/>
      <c r="F17" s="10">
        <v>0.32</v>
      </c>
      <c r="G17" s="268"/>
    </row>
    <row r="18" spans="1:7" ht="26.25" customHeight="1">
      <c r="A18" s="256" t="s">
        <v>1388</v>
      </c>
      <c r="B18" s="13" t="s">
        <v>1387</v>
      </c>
      <c r="C18" s="13" t="s">
        <v>1387</v>
      </c>
      <c r="D18" s="10"/>
      <c r="E18" s="10"/>
      <c r="F18" s="10">
        <v>0.82</v>
      </c>
      <c r="G18" s="268"/>
    </row>
    <row r="19" spans="1:7" ht="26.25" customHeight="1">
      <c r="A19" s="256" t="s">
        <v>1386</v>
      </c>
      <c r="B19" s="13" t="s">
        <v>1201</v>
      </c>
      <c r="C19" s="13" t="s">
        <v>1381</v>
      </c>
      <c r="D19" s="10"/>
      <c r="E19" s="10"/>
      <c r="F19" s="10">
        <v>0.48</v>
      </c>
      <c r="G19" s="268"/>
    </row>
    <row r="20" spans="1:7" ht="26.25" customHeight="1">
      <c r="A20" s="256" t="s">
        <v>1201</v>
      </c>
      <c r="B20" s="13" t="s">
        <v>1386</v>
      </c>
      <c r="C20" s="13" t="s">
        <v>491</v>
      </c>
      <c r="D20" s="10"/>
      <c r="E20" s="10"/>
      <c r="F20" s="10">
        <v>0.42</v>
      </c>
      <c r="G20" s="268"/>
    </row>
    <row r="21" spans="1:7" ht="26.25" customHeight="1">
      <c r="A21" s="256" t="s">
        <v>1378</v>
      </c>
      <c r="B21" s="13" t="s">
        <v>1373</v>
      </c>
      <c r="C21" s="13" t="s">
        <v>1201</v>
      </c>
      <c r="D21" s="10"/>
      <c r="E21" s="10"/>
      <c r="F21" s="10">
        <v>0.52</v>
      </c>
      <c r="G21" s="268"/>
    </row>
    <row r="22" spans="1:7" ht="26.25" customHeight="1">
      <c r="A22" s="256" t="s">
        <v>1379</v>
      </c>
      <c r="B22" s="13" t="s">
        <v>1373</v>
      </c>
      <c r="C22" s="13" t="s">
        <v>1380</v>
      </c>
      <c r="D22" s="10"/>
      <c r="E22" s="10"/>
      <c r="F22" s="10">
        <v>0.32</v>
      </c>
      <c r="G22" s="268"/>
    </row>
    <row r="23" spans="1:7" ht="26.25" customHeight="1">
      <c r="A23" s="262" t="s">
        <v>1174</v>
      </c>
      <c r="B23" s="13"/>
      <c r="C23" s="13"/>
      <c r="D23" s="10"/>
      <c r="E23" s="25">
        <f>SUM(E5,E9,E16)</f>
        <v>2.84</v>
      </c>
      <c r="F23" s="25">
        <f>SUM(F4,F5,F6,F7,F8,F9,F10,F11,F12,F13,F14,F15,F16,F17,F18,F19,F20,F21,F22)</f>
        <v>10.806000000000001</v>
      </c>
      <c r="G23" s="260">
        <f>SUM(E23,F23)</f>
        <v>13.646</v>
      </c>
    </row>
    <row r="24" spans="1:7" ht="26.25" customHeight="1">
      <c r="A24" s="266" t="s">
        <v>282</v>
      </c>
      <c r="B24" s="13"/>
      <c r="C24" s="13"/>
      <c r="D24" s="10"/>
      <c r="E24" s="10"/>
      <c r="F24" s="8"/>
      <c r="G24" s="268"/>
    </row>
    <row r="25" spans="1:7" ht="26.25" customHeight="1">
      <c r="A25" s="256" t="s">
        <v>283</v>
      </c>
      <c r="B25" s="13" t="s">
        <v>1377</v>
      </c>
      <c r="C25" s="13" t="s">
        <v>349</v>
      </c>
      <c r="D25" s="10"/>
      <c r="E25" s="10">
        <v>0.03</v>
      </c>
      <c r="F25" s="10">
        <v>0.9</v>
      </c>
      <c r="G25" s="268"/>
    </row>
    <row r="26" spans="1:7" ht="26.25" customHeight="1">
      <c r="A26" s="262" t="s">
        <v>1174</v>
      </c>
      <c r="B26" s="13"/>
      <c r="C26" s="13"/>
      <c r="D26" s="10"/>
      <c r="E26" s="25">
        <f>SUM(E25)</f>
        <v>0.03</v>
      </c>
      <c r="F26" s="25">
        <f>SUM(F25)</f>
        <v>0.9</v>
      </c>
      <c r="G26" s="260">
        <f>SUM(E26,F26)</f>
        <v>0.93</v>
      </c>
    </row>
    <row r="27" spans="1:7" ht="26.25" customHeight="1">
      <c r="A27" s="267" t="s">
        <v>1687</v>
      </c>
      <c r="B27" s="47"/>
      <c r="C27" s="47"/>
      <c r="D27" s="10"/>
      <c r="E27" s="8"/>
      <c r="F27" s="10"/>
      <c r="G27" s="268"/>
    </row>
    <row r="28" spans="1:7" ht="26.25" customHeight="1">
      <c r="A28" s="263" t="s">
        <v>1688</v>
      </c>
      <c r="B28" s="47" t="s">
        <v>1689</v>
      </c>
      <c r="C28" s="47" t="s">
        <v>1690</v>
      </c>
      <c r="D28" s="8"/>
      <c r="E28" s="40">
        <v>0.24</v>
      </c>
      <c r="F28" s="40">
        <v>0.24</v>
      </c>
      <c r="G28" s="268"/>
    </row>
    <row r="29" spans="1:7" ht="26.25" customHeight="1">
      <c r="A29" s="263" t="s">
        <v>1690</v>
      </c>
      <c r="B29" s="47" t="s">
        <v>1691</v>
      </c>
      <c r="C29" s="47" t="s">
        <v>1692</v>
      </c>
      <c r="D29" s="8"/>
      <c r="E29" s="30"/>
      <c r="F29" s="40">
        <v>0.78</v>
      </c>
      <c r="G29" s="268"/>
    </row>
    <row r="30" spans="1:7" ht="26.25" customHeight="1">
      <c r="A30" s="263" t="s">
        <v>1693</v>
      </c>
      <c r="B30" s="47" t="s">
        <v>1690</v>
      </c>
      <c r="C30" s="47" t="s">
        <v>1693</v>
      </c>
      <c r="D30" s="8"/>
      <c r="E30" s="30"/>
      <c r="F30" s="40">
        <v>0.16</v>
      </c>
      <c r="G30" s="268"/>
    </row>
    <row r="31" spans="1:7" ht="26.25" customHeight="1">
      <c r="A31" s="263" t="s">
        <v>1693</v>
      </c>
      <c r="B31" s="47" t="s">
        <v>1694</v>
      </c>
      <c r="C31" s="47" t="s">
        <v>1694</v>
      </c>
      <c r="D31" s="8"/>
      <c r="E31" s="30"/>
      <c r="F31" s="40">
        <v>1.12</v>
      </c>
      <c r="G31" s="268"/>
    </row>
    <row r="32" spans="1:7" ht="26.25" customHeight="1">
      <c r="A32" s="290" t="s">
        <v>1694</v>
      </c>
      <c r="B32" s="54" t="s">
        <v>1693</v>
      </c>
      <c r="C32" s="47" t="s">
        <v>1692</v>
      </c>
      <c r="D32" s="8"/>
      <c r="E32" s="30"/>
      <c r="F32" s="40">
        <v>0.24</v>
      </c>
      <c r="G32" s="268"/>
    </row>
    <row r="33" spans="1:7" ht="26.25" customHeight="1">
      <c r="A33" s="263" t="s">
        <v>1695</v>
      </c>
      <c r="B33" s="47" t="s">
        <v>1694</v>
      </c>
      <c r="C33" s="47" t="s">
        <v>349</v>
      </c>
      <c r="D33" s="8"/>
      <c r="E33" s="30"/>
      <c r="F33" s="40">
        <v>0.08</v>
      </c>
      <c r="G33" s="268"/>
    </row>
    <row r="34" spans="1:7" ht="26.25" customHeight="1">
      <c r="A34" s="263" t="s">
        <v>1696</v>
      </c>
      <c r="B34" s="54" t="s">
        <v>1693</v>
      </c>
      <c r="C34" s="47" t="s">
        <v>1692</v>
      </c>
      <c r="D34" s="8"/>
      <c r="E34" s="30"/>
      <c r="F34" s="40">
        <v>0.1</v>
      </c>
      <c r="G34" s="268"/>
    </row>
    <row r="35" spans="1:7" ht="26.25" customHeight="1">
      <c r="A35" s="263" t="s">
        <v>1697</v>
      </c>
      <c r="B35" s="54" t="s">
        <v>1693</v>
      </c>
      <c r="C35" s="47" t="s">
        <v>361</v>
      </c>
      <c r="D35" s="8"/>
      <c r="E35" s="30"/>
      <c r="F35" s="40">
        <v>0.16</v>
      </c>
      <c r="G35" s="268"/>
    </row>
    <row r="36" spans="1:7" ht="26.25" customHeight="1">
      <c r="A36" s="290" t="s">
        <v>1692</v>
      </c>
      <c r="B36" s="47" t="s">
        <v>1691</v>
      </c>
      <c r="C36" s="47" t="s">
        <v>424</v>
      </c>
      <c r="D36" s="8"/>
      <c r="E36" s="40">
        <v>0.12</v>
      </c>
      <c r="F36" s="40">
        <v>1.9</v>
      </c>
      <c r="G36" s="268"/>
    </row>
    <row r="37" spans="1:7" ht="26.25" customHeight="1">
      <c r="A37" s="263" t="s">
        <v>1698</v>
      </c>
      <c r="B37" s="47" t="s">
        <v>1692</v>
      </c>
      <c r="C37" s="47" t="s">
        <v>1699</v>
      </c>
      <c r="D37" s="8"/>
      <c r="E37" s="30"/>
      <c r="F37" s="40">
        <v>0.1</v>
      </c>
      <c r="G37" s="268"/>
    </row>
    <row r="38" spans="1:7" ht="26.25" customHeight="1">
      <c r="A38" s="290" t="s">
        <v>1699</v>
      </c>
      <c r="B38" s="47" t="s">
        <v>1691</v>
      </c>
      <c r="C38" s="47" t="s">
        <v>361</v>
      </c>
      <c r="D38" s="8"/>
      <c r="E38" s="30"/>
      <c r="F38" s="40">
        <v>0.3</v>
      </c>
      <c r="G38" s="268"/>
    </row>
    <row r="39" spans="1:7" ht="26.25" customHeight="1">
      <c r="A39" s="263" t="s">
        <v>1700</v>
      </c>
      <c r="B39" s="91" t="s">
        <v>1691</v>
      </c>
      <c r="C39" s="47" t="s">
        <v>1701</v>
      </c>
      <c r="D39" s="8"/>
      <c r="E39" s="30"/>
      <c r="F39" s="40">
        <v>0.58</v>
      </c>
      <c r="G39" s="268"/>
    </row>
    <row r="40" spans="1:7" ht="26.25" customHeight="1">
      <c r="A40" s="263" t="s">
        <v>1702</v>
      </c>
      <c r="B40" s="47" t="s">
        <v>1692</v>
      </c>
      <c r="C40" s="47" t="s">
        <v>1703</v>
      </c>
      <c r="D40" s="8"/>
      <c r="E40" s="30"/>
      <c r="F40" s="40">
        <v>0.06</v>
      </c>
      <c r="G40" s="268"/>
    </row>
    <row r="41" spans="1:7" ht="26.25" customHeight="1">
      <c r="A41" s="263" t="s">
        <v>1703</v>
      </c>
      <c r="B41" s="47" t="s">
        <v>361</v>
      </c>
      <c r="C41" s="47" t="s">
        <v>1701</v>
      </c>
      <c r="D41" s="8"/>
      <c r="E41" s="30"/>
      <c r="F41" s="40">
        <v>0.48</v>
      </c>
      <c r="G41" s="268"/>
    </row>
    <row r="42" spans="1:7" ht="26.25" customHeight="1">
      <c r="A42" s="263" t="s">
        <v>1701</v>
      </c>
      <c r="B42" s="47" t="s">
        <v>1700</v>
      </c>
      <c r="C42" s="47" t="s">
        <v>1700</v>
      </c>
      <c r="D42" s="8"/>
      <c r="E42" s="30"/>
      <c r="F42" s="40">
        <v>0.92</v>
      </c>
      <c r="G42" s="268"/>
    </row>
    <row r="43" spans="1:7" ht="26.25" customHeight="1">
      <c r="A43" s="262" t="s">
        <v>1174</v>
      </c>
      <c r="B43" s="47"/>
      <c r="C43" s="47"/>
      <c r="D43" s="10"/>
      <c r="E43" s="25">
        <f>SUM(E28,E36)</f>
        <v>0.36</v>
      </c>
      <c r="F43" s="25">
        <f>SUM(F28,F29,F30,F31,F32,F33,F34,F35,F36,F37,F38,F39,F40,F41,F42)</f>
        <v>7.219999999999999</v>
      </c>
      <c r="G43" s="260">
        <f>SUM(E43,F43)</f>
        <v>7.579999999999999</v>
      </c>
    </row>
    <row r="44" spans="1:7" ht="26.25" customHeight="1">
      <c r="A44" s="291" t="s">
        <v>1143</v>
      </c>
      <c r="B44" s="47"/>
      <c r="C44" s="47"/>
      <c r="D44" s="10"/>
      <c r="E44" s="10"/>
      <c r="F44" s="10"/>
      <c r="G44" s="268"/>
    </row>
    <row r="45" spans="1:7" ht="26.25" customHeight="1">
      <c r="A45" s="292" t="s">
        <v>2620</v>
      </c>
      <c r="B45" s="47" t="s">
        <v>358</v>
      </c>
      <c r="C45" s="47" t="s">
        <v>424</v>
      </c>
      <c r="D45" s="40"/>
      <c r="E45" s="40"/>
      <c r="F45" s="40">
        <v>0.36</v>
      </c>
      <c r="G45" s="257"/>
    </row>
    <row r="46" spans="1:7" ht="26.25" customHeight="1">
      <c r="A46" s="263" t="s">
        <v>423</v>
      </c>
      <c r="B46" s="47" t="s">
        <v>424</v>
      </c>
      <c r="C46" s="47" t="s">
        <v>1377</v>
      </c>
      <c r="D46" s="10"/>
      <c r="E46" s="40">
        <v>0.38</v>
      </c>
      <c r="F46" s="10">
        <v>3.64</v>
      </c>
      <c r="G46" s="268"/>
    </row>
    <row r="47" spans="1:7" ht="26.25" customHeight="1">
      <c r="A47" s="263" t="s">
        <v>425</v>
      </c>
      <c r="B47" s="47" t="s">
        <v>423</v>
      </c>
      <c r="C47" s="47" t="s">
        <v>361</v>
      </c>
      <c r="D47" s="10"/>
      <c r="E47" s="10"/>
      <c r="F47" s="10">
        <v>0.12</v>
      </c>
      <c r="G47" s="268"/>
    </row>
    <row r="48" spans="1:7" ht="26.25" customHeight="1">
      <c r="A48" s="263" t="s">
        <v>1652</v>
      </c>
      <c r="B48" s="47" t="s">
        <v>423</v>
      </c>
      <c r="C48" s="47" t="s">
        <v>349</v>
      </c>
      <c r="D48" s="10"/>
      <c r="E48" s="40">
        <v>0.16</v>
      </c>
      <c r="F48" s="40">
        <v>0.2</v>
      </c>
      <c r="G48" s="268"/>
    </row>
    <row r="49" spans="1:7" ht="26.25" customHeight="1">
      <c r="A49" s="263" t="s">
        <v>422</v>
      </c>
      <c r="B49" s="47" t="s">
        <v>421</v>
      </c>
      <c r="C49" s="47" t="s">
        <v>361</v>
      </c>
      <c r="D49" s="10"/>
      <c r="E49" s="10"/>
      <c r="F49" s="10">
        <v>0.02</v>
      </c>
      <c r="G49" s="268"/>
    </row>
    <row r="50" spans="1:7" ht="26.25" customHeight="1">
      <c r="A50" s="263" t="s">
        <v>353</v>
      </c>
      <c r="B50" s="47" t="s">
        <v>421</v>
      </c>
      <c r="C50" s="47" t="s">
        <v>361</v>
      </c>
      <c r="D50" s="10"/>
      <c r="E50" s="10"/>
      <c r="F50" s="10">
        <v>0.94</v>
      </c>
      <c r="G50" s="268"/>
    </row>
    <row r="51" spans="1:7" ht="26.25" customHeight="1">
      <c r="A51" s="263" t="s">
        <v>1384</v>
      </c>
      <c r="B51" s="47" t="s">
        <v>2621</v>
      </c>
      <c r="C51" s="47" t="s">
        <v>349</v>
      </c>
      <c r="D51" s="10"/>
      <c r="E51" s="10"/>
      <c r="F51" s="10">
        <v>0.5</v>
      </c>
      <c r="G51" s="268"/>
    </row>
    <row r="52" spans="1:7" ht="26.25" customHeight="1">
      <c r="A52" s="263" t="s">
        <v>2622</v>
      </c>
      <c r="B52" s="47" t="s">
        <v>361</v>
      </c>
      <c r="C52" s="47" t="s">
        <v>361</v>
      </c>
      <c r="D52" s="10"/>
      <c r="E52" s="10"/>
      <c r="F52" s="10">
        <v>0.66</v>
      </c>
      <c r="G52" s="268"/>
    </row>
    <row r="53" spans="1:7" ht="26.25" customHeight="1">
      <c r="A53" s="263" t="s">
        <v>2623</v>
      </c>
      <c r="B53" s="47" t="s">
        <v>2624</v>
      </c>
      <c r="C53" s="47" t="s">
        <v>361</v>
      </c>
      <c r="D53" s="10"/>
      <c r="E53" s="10"/>
      <c r="F53" s="10">
        <v>0.24</v>
      </c>
      <c r="G53" s="268"/>
    </row>
    <row r="54" spans="1:7" ht="26.25" customHeight="1">
      <c r="A54" s="263" t="s">
        <v>1377</v>
      </c>
      <c r="B54" s="47" t="s">
        <v>423</v>
      </c>
      <c r="C54" s="47" t="s">
        <v>432</v>
      </c>
      <c r="D54" s="10"/>
      <c r="E54" s="10"/>
      <c r="F54" s="10">
        <v>0.84</v>
      </c>
      <c r="G54" s="268"/>
    </row>
    <row r="55" spans="1:7" ht="26.25" customHeight="1">
      <c r="A55" s="263" t="s">
        <v>432</v>
      </c>
      <c r="B55" s="47" t="s">
        <v>1377</v>
      </c>
      <c r="C55" s="47" t="s">
        <v>361</v>
      </c>
      <c r="D55" s="10"/>
      <c r="E55" s="10"/>
      <c r="F55" s="10">
        <v>0.008</v>
      </c>
      <c r="G55" s="268"/>
    </row>
    <row r="56" spans="1:7" ht="26.25" customHeight="1">
      <c r="A56" s="263" t="s">
        <v>527</v>
      </c>
      <c r="B56" s="47" t="s">
        <v>1377</v>
      </c>
      <c r="C56" s="47" t="s">
        <v>428</v>
      </c>
      <c r="D56" s="10"/>
      <c r="E56" s="10"/>
      <c r="F56" s="40">
        <v>0.94</v>
      </c>
      <c r="G56" s="268"/>
    </row>
    <row r="57" spans="1:7" ht="26.25" customHeight="1">
      <c r="A57" s="263" t="s">
        <v>301</v>
      </c>
      <c r="B57" s="47" t="s">
        <v>527</v>
      </c>
      <c r="C57" s="47" t="s">
        <v>361</v>
      </c>
      <c r="D57" s="10"/>
      <c r="E57" s="10"/>
      <c r="F57" s="10">
        <v>0.016</v>
      </c>
      <c r="G57" s="268"/>
    </row>
    <row r="58" spans="1:7" ht="26.25" customHeight="1">
      <c r="A58" s="263" t="s">
        <v>302</v>
      </c>
      <c r="B58" s="47" t="s">
        <v>303</v>
      </c>
      <c r="C58" s="47" t="s">
        <v>361</v>
      </c>
      <c r="D58" s="10"/>
      <c r="E58" s="10"/>
      <c r="F58" s="10">
        <v>0.006</v>
      </c>
      <c r="G58" s="268"/>
    </row>
    <row r="59" spans="1:7" ht="26.25" customHeight="1">
      <c r="A59" s="263" t="s">
        <v>428</v>
      </c>
      <c r="B59" s="47" t="s">
        <v>1377</v>
      </c>
      <c r="C59" s="47" t="s">
        <v>427</v>
      </c>
      <c r="D59" s="10"/>
      <c r="E59" s="10"/>
      <c r="F59" s="10">
        <v>1.52</v>
      </c>
      <c r="G59" s="268"/>
    </row>
    <row r="60" spans="1:7" ht="26.25" customHeight="1">
      <c r="A60" s="263" t="s">
        <v>197</v>
      </c>
      <c r="B60" s="47" t="s">
        <v>428</v>
      </c>
      <c r="C60" s="47" t="s">
        <v>349</v>
      </c>
      <c r="D60" s="10"/>
      <c r="E60" s="10"/>
      <c r="F60" s="10">
        <v>0.5</v>
      </c>
      <c r="G60" s="268"/>
    </row>
    <row r="61" spans="1:7" ht="26.25" customHeight="1">
      <c r="A61" s="263" t="s">
        <v>427</v>
      </c>
      <c r="B61" s="47" t="s">
        <v>428</v>
      </c>
      <c r="C61" s="47" t="s">
        <v>421</v>
      </c>
      <c r="D61" s="10"/>
      <c r="E61" s="10"/>
      <c r="F61" s="10">
        <v>1.1</v>
      </c>
      <c r="G61" s="268"/>
    </row>
    <row r="62" spans="1:7" ht="26.25" customHeight="1">
      <c r="A62" s="263" t="s">
        <v>304</v>
      </c>
      <c r="B62" s="47" t="s">
        <v>427</v>
      </c>
      <c r="C62" s="47" t="s">
        <v>361</v>
      </c>
      <c r="D62" s="10"/>
      <c r="E62" s="10"/>
      <c r="F62" s="10">
        <v>0.002</v>
      </c>
      <c r="G62" s="268"/>
    </row>
    <row r="63" spans="1:7" ht="26.25" customHeight="1">
      <c r="A63" s="263" t="s">
        <v>305</v>
      </c>
      <c r="B63" s="47" t="s">
        <v>427</v>
      </c>
      <c r="C63" s="47" t="s">
        <v>361</v>
      </c>
      <c r="D63" s="10"/>
      <c r="E63" s="10"/>
      <c r="F63" s="10">
        <v>0.014</v>
      </c>
      <c r="G63" s="268"/>
    </row>
    <row r="64" spans="1:7" ht="26.25" customHeight="1">
      <c r="A64" s="263" t="s">
        <v>563</v>
      </c>
      <c r="B64" s="47" t="s">
        <v>428</v>
      </c>
      <c r="C64" s="47" t="s">
        <v>361</v>
      </c>
      <c r="D64" s="10"/>
      <c r="E64" s="10"/>
      <c r="F64" s="10">
        <v>0.02</v>
      </c>
      <c r="G64" s="268"/>
    </row>
    <row r="65" spans="1:7" ht="26.25" customHeight="1">
      <c r="A65" s="263" t="s">
        <v>306</v>
      </c>
      <c r="B65" s="47" t="s">
        <v>1377</v>
      </c>
      <c r="C65" s="47" t="s">
        <v>361</v>
      </c>
      <c r="D65" s="10"/>
      <c r="E65" s="10"/>
      <c r="F65" s="10">
        <v>0.014</v>
      </c>
      <c r="G65" s="268"/>
    </row>
    <row r="66" spans="1:7" ht="26.25" customHeight="1">
      <c r="A66" s="263" t="s">
        <v>307</v>
      </c>
      <c r="B66" s="47" t="s">
        <v>1377</v>
      </c>
      <c r="C66" s="47" t="s">
        <v>361</v>
      </c>
      <c r="D66" s="10"/>
      <c r="E66" s="10"/>
      <c r="F66" s="10">
        <v>0.4</v>
      </c>
      <c r="G66" s="268"/>
    </row>
    <row r="67" spans="1:7" ht="26.25" customHeight="1">
      <c r="A67" s="263" t="s">
        <v>421</v>
      </c>
      <c r="B67" s="47" t="s">
        <v>1377</v>
      </c>
      <c r="C67" s="47" t="s">
        <v>426</v>
      </c>
      <c r="D67" s="10"/>
      <c r="E67" s="10"/>
      <c r="F67" s="10">
        <v>2.6</v>
      </c>
      <c r="G67" s="268"/>
    </row>
    <row r="68" spans="1:7" ht="26.25" customHeight="1">
      <c r="A68" s="263" t="s">
        <v>356</v>
      </c>
      <c r="B68" s="47" t="s">
        <v>1257</v>
      </c>
      <c r="C68" s="47" t="s">
        <v>1256</v>
      </c>
      <c r="D68" s="10"/>
      <c r="E68" s="10"/>
      <c r="F68" s="10">
        <v>1.24</v>
      </c>
      <c r="G68" s="268"/>
    </row>
    <row r="69" spans="1:7" ht="26.25" customHeight="1">
      <c r="A69" s="263" t="s">
        <v>434</v>
      </c>
      <c r="B69" s="47" t="s">
        <v>356</v>
      </c>
      <c r="C69" s="47" t="s">
        <v>349</v>
      </c>
      <c r="D69" s="10"/>
      <c r="E69" s="10"/>
      <c r="F69" s="10">
        <v>0.008</v>
      </c>
      <c r="G69" s="268"/>
    </row>
    <row r="70" spans="1:7" ht="26.25" customHeight="1">
      <c r="A70" s="263" t="s">
        <v>433</v>
      </c>
      <c r="B70" s="47" t="s">
        <v>356</v>
      </c>
      <c r="C70" s="47" t="s">
        <v>349</v>
      </c>
      <c r="D70" s="10"/>
      <c r="E70" s="10"/>
      <c r="F70" s="10">
        <v>0.008</v>
      </c>
      <c r="G70" s="268"/>
    </row>
    <row r="71" spans="1:7" ht="26.25" customHeight="1">
      <c r="A71" s="263" t="s">
        <v>431</v>
      </c>
      <c r="B71" s="47" t="s">
        <v>356</v>
      </c>
      <c r="C71" s="47" t="s">
        <v>349</v>
      </c>
      <c r="D71" s="10"/>
      <c r="E71" s="10"/>
      <c r="F71" s="10">
        <v>0.01</v>
      </c>
      <c r="G71" s="268"/>
    </row>
    <row r="72" spans="1:7" ht="26.25" customHeight="1">
      <c r="A72" s="263" t="s">
        <v>427</v>
      </c>
      <c r="B72" s="47" t="s">
        <v>421</v>
      </c>
      <c r="C72" s="47" t="s">
        <v>349</v>
      </c>
      <c r="D72" s="10"/>
      <c r="E72" s="10"/>
      <c r="F72" s="10">
        <v>0.008</v>
      </c>
      <c r="G72" s="268"/>
    </row>
    <row r="73" spans="1:7" ht="26.25" customHeight="1">
      <c r="A73" s="263" t="s">
        <v>426</v>
      </c>
      <c r="B73" s="47" t="s">
        <v>361</v>
      </c>
      <c r="C73" s="47" t="s">
        <v>361</v>
      </c>
      <c r="D73" s="10"/>
      <c r="E73" s="10"/>
      <c r="F73" s="10">
        <v>0.7</v>
      </c>
      <c r="G73" s="268"/>
    </row>
    <row r="74" spans="1:7" ht="26.25" customHeight="1">
      <c r="A74" s="263" t="s">
        <v>428</v>
      </c>
      <c r="B74" s="47" t="s">
        <v>426</v>
      </c>
      <c r="C74" s="47" t="s">
        <v>424</v>
      </c>
      <c r="D74" s="10"/>
      <c r="E74" s="40">
        <v>0.12</v>
      </c>
      <c r="F74" s="10">
        <v>1.4</v>
      </c>
      <c r="G74" s="268"/>
    </row>
    <row r="75" spans="1:7" ht="26.25" customHeight="1">
      <c r="A75" s="263" t="s">
        <v>1437</v>
      </c>
      <c r="B75" s="47" t="s">
        <v>428</v>
      </c>
      <c r="C75" s="47" t="s">
        <v>361</v>
      </c>
      <c r="D75" s="10"/>
      <c r="E75" s="10"/>
      <c r="F75" s="10">
        <v>0.01</v>
      </c>
      <c r="G75" s="268"/>
    </row>
    <row r="76" spans="1:7" ht="26.25" customHeight="1">
      <c r="A76" s="263" t="s">
        <v>429</v>
      </c>
      <c r="B76" s="47" t="s">
        <v>428</v>
      </c>
      <c r="C76" s="47" t="s">
        <v>349</v>
      </c>
      <c r="D76" s="10"/>
      <c r="E76" s="10"/>
      <c r="F76" s="10">
        <v>0.004</v>
      </c>
      <c r="G76" s="268"/>
    </row>
    <row r="77" spans="1:7" ht="26.25" customHeight="1">
      <c r="A77" s="263" t="s">
        <v>430</v>
      </c>
      <c r="B77" s="47" t="s">
        <v>1255</v>
      </c>
      <c r="C77" s="47" t="s">
        <v>349</v>
      </c>
      <c r="D77" s="10"/>
      <c r="E77" s="10"/>
      <c r="F77" s="10">
        <v>0.004</v>
      </c>
      <c r="G77" s="268"/>
    </row>
    <row r="78" spans="1:7" ht="26.25" customHeight="1">
      <c r="A78" s="263" t="s">
        <v>363</v>
      </c>
      <c r="B78" s="47" t="s">
        <v>428</v>
      </c>
      <c r="C78" s="47" t="s">
        <v>2625</v>
      </c>
      <c r="D78" s="10"/>
      <c r="E78" s="10"/>
      <c r="F78" s="10">
        <v>0.28</v>
      </c>
      <c r="G78" s="268"/>
    </row>
    <row r="79" spans="1:7" ht="26.25" customHeight="1">
      <c r="A79" s="263" t="s">
        <v>443</v>
      </c>
      <c r="B79" s="47" t="s">
        <v>421</v>
      </c>
      <c r="C79" s="47" t="s">
        <v>423</v>
      </c>
      <c r="D79" s="10"/>
      <c r="E79" s="10"/>
      <c r="F79" s="10">
        <v>0.026</v>
      </c>
      <c r="G79" s="268"/>
    </row>
    <row r="80" spans="1:7" ht="26.25" customHeight="1">
      <c r="A80" s="262" t="s">
        <v>1174</v>
      </c>
      <c r="B80" s="47"/>
      <c r="C80" s="47"/>
      <c r="D80" s="10"/>
      <c r="E80" s="25">
        <f>SUM(E46,E48,E74)</f>
        <v>0.66</v>
      </c>
      <c r="F80" s="25">
        <f>SUM(F45:F79)</f>
        <v>18.358</v>
      </c>
      <c r="G80" s="260">
        <f>SUM(E80,F80)</f>
        <v>19.018</v>
      </c>
    </row>
    <row r="81" spans="1:7" ht="26.25" customHeight="1">
      <c r="A81" s="293" t="s">
        <v>2669</v>
      </c>
      <c r="B81" s="47" t="s">
        <v>2671</v>
      </c>
      <c r="C81" s="47" t="s">
        <v>2670</v>
      </c>
      <c r="D81" s="10"/>
      <c r="E81" s="12"/>
      <c r="F81" s="40">
        <v>0.06</v>
      </c>
      <c r="G81" s="268"/>
    </row>
    <row r="82" spans="1:7" ht="26.25" customHeight="1">
      <c r="A82" s="262" t="s">
        <v>1174</v>
      </c>
      <c r="B82" s="47"/>
      <c r="C82" s="47"/>
      <c r="D82" s="10"/>
      <c r="E82" s="25">
        <f>SUM(0)</f>
        <v>0</v>
      </c>
      <c r="F82" s="25">
        <f>SUM(F81)</f>
        <v>0.06</v>
      </c>
      <c r="G82" s="260">
        <f>SUM(E82,F82)</f>
        <v>0.06</v>
      </c>
    </row>
    <row r="83" spans="1:7" ht="26.25" customHeight="1">
      <c r="A83" s="267" t="s">
        <v>286</v>
      </c>
      <c r="B83" s="47"/>
      <c r="C83" s="47"/>
      <c r="D83" s="10"/>
      <c r="E83" s="10"/>
      <c r="F83" s="8"/>
      <c r="G83" s="268"/>
    </row>
    <row r="84" spans="1:7" ht="26.25" customHeight="1">
      <c r="A84" s="263" t="s">
        <v>582</v>
      </c>
      <c r="B84" s="47" t="s">
        <v>287</v>
      </c>
      <c r="C84" s="47" t="s">
        <v>1173</v>
      </c>
      <c r="D84" s="10"/>
      <c r="E84" s="40">
        <v>0.08</v>
      </c>
      <c r="F84" s="10">
        <v>0.42</v>
      </c>
      <c r="G84" s="268"/>
    </row>
    <row r="85" spans="1:7" ht="26.25" customHeight="1">
      <c r="A85" s="263" t="s">
        <v>288</v>
      </c>
      <c r="B85" s="47" t="s">
        <v>289</v>
      </c>
      <c r="C85" s="47" t="s">
        <v>1173</v>
      </c>
      <c r="D85" s="10"/>
      <c r="E85" s="10"/>
      <c r="F85" s="10">
        <v>0.02</v>
      </c>
      <c r="G85" s="268"/>
    </row>
    <row r="86" spans="1:7" ht="26.25" customHeight="1">
      <c r="A86" s="263" t="s">
        <v>290</v>
      </c>
      <c r="B86" s="47" t="s">
        <v>424</v>
      </c>
      <c r="C86" s="47" t="s">
        <v>291</v>
      </c>
      <c r="D86" s="10"/>
      <c r="E86" s="40">
        <v>0.06</v>
      </c>
      <c r="F86" s="10">
        <v>0.02</v>
      </c>
      <c r="G86" s="268"/>
    </row>
    <row r="87" spans="1:7" ht="26.25" customHeight="1">
      <c r="A87" s="256" t="s">
        <v>291</v>
      </c>
      <c r="B87" s="13" t="s">
        <v>292</v>
      </c>
      <c r="C87" s="13" t="s">
        <v>349</v>
      </c>
      <c r="D87" s="10"/>
      <c r="E87" s="10"/>
      <c r="F87" s="10">
        <v>1.1</v>
      </c>
      <c r="G87" s="268"/>
    </row>
    <row r="88" spans="1:7" ht="26.25" customHeight="1">
      <c r="A88" s="256" t="s">
        <v>293</v>
      </c>
      <c r="B88" s="13" t="s">
        <v>294</v>
      </c>
      <c r="C88" s="13" t="s">
        <v>295</v>
      </c>
      <c r="D88" s="10"/>
      <c r="E88" s="10"/>
      <c r="F88" s="10">
        <v>0.12</v>
      </c>
      <c r="G88" s="268"/>
    </row>
    <row r="89" spans="1:7" ht="26.25" customHeight="1">
      <c r="A89" s="256" t="s">
        <v>296</v>
      </c>
      <c r="B89" s="13"/>
      <c r="C89" s="13"/>
      <c r="D89" s="10"/>
      <c r="E89" s="10"/>
      <c r="F89" s="10">
        <v>0.4</v>
      </c>
      <c r="G89" s="268"/>
    </row>
    <row r="90" spans="1:7" ht="26.25" customHeight="1">
      <c r="A90" s="256" t="s">
        <v>292</v>
      </c>
      <c r="B90" s="13" t="s">
        <v>297</v>
      </c>
      <c r="C90" s="13" t="s">
        <v>291</v>
      </c>
      <c r="D90" s="10"/>
      <c r="E90" s="10"/>
      <c r="F90" s="10">
        <v>0.02</v>
      </c>
      <c r="G90" s="268"/>
    </row>
    <row r="91" spans="1:7" ht="26.25" customHeight="1">
      <c r="A91" s="256" t="s">
        <v>295</v>
      </c>
      <c r="B91" s="13" t="s">
        <v>293</v>
      </c>
      <c r="C91" s="13" t="s">
        <v>1173</v>
      </c>
      <c r="D91" s="10"/>
      <c r="E91" s="10"/>
      <c r="F91" s="10">
        <v>0.2</v>
      </c>
      <c r="G91" s="268"/>
    </row>
    <row r="92" spans="1:7" ht="26.25" customHeight="1">
      <c r="A92" s="256" t="s">
        <v>1416</v>
      </c>
      <c r="B92" s="13" t="s">
        <v>294</v>
      </c>
      <c r="C92" s="13" t="s">
        <v>295</v>
      </c>
      <c r="D92" s="10"/>
      <c r="E92" s="10"/>
      <c r="F92" s="10">
        <v>0.06</v>
      </c>
      <c r="G92" s="268"/>
    </row>
    <row r="93" spans="1:7" ht="26.25" customHeight="1">
      <c r="A93" s="262" t="s">
        <v>1174</v>
      </c>
      <c r="B93" s="13"/>
      <c r="C93" s="13"/>
      <c r="D93" s="10"/>
      <c r="E93" s="25">
        <f>SUM(E84,E86)</f>
        <v>0.14</v>
      </c>
      <c r="F93" s="25">
        <f>SUM(F84,F85,F86,F87,F88,F89,F90,F91,F92)</f>
        <v>2.3600000000000003</v>
      </c>
      <c r="G93" s="260">
        <f>SUM(G82)</f>
        <v>0.06</v>
      </c>
    </row>
    <row r="94" spans="1:7" ht="9.75" customHeight="1">
      <c r="A94" s="270"/>
      <c r="B94" s="63"/>
      <c r="C94" s="63"/>
      <c r="D94" s="39"/>
      <c r="E94" s="64"/>
      <c r="F94" s="64"/>
      <c r="G94" s="294"/>
    </row>
    <row r="95" spans="1:7" ht="26.25" customHeight="1" thickBot="1">
      <c r="A95" s="462" t="s">
        <v>1106</v>
      </c>
      <c r="B95" s="463"/>
      <c r="C95" s="464"/>
      <c r="D95" s="295"/>
      <c r="E95" s="272">
        <f>SUM(E23,E26,E43,E80,E82,E93)</f>
        <v>4.029999999999999</v>
      </c>
      <c r="F95" s="272">
        <f>SUM(F93,F82,F80,F43,F26,F23)</f>
        <v>39.704</v>
      </c>
      <c r="G95" s="273">
        <f>SUM(E95:F95)</f>
        <v>43.734</v>
      </c>
    </row>
    <row r="96" spans="1:7" ht="26.25" customHeight="1">
      <c r="A96" s="66"/>
      <c r="B96" s="67"/>
      <c r="C96" s="67"/>
      <c r="D96" s="68"/>
      <c r="E96" s="68"/>
      <c r="F96" s="68"/>
      <c r="G96" s="68"/>
    </row>
    <row r="97" spans="1:7" ht="26.25" customHeight="1">
      <c r="A97" s="66"/>
      <c r="B97" s="67"/>
      <c r="C97" s="67"/>
      <c r="D97" s="68"/>
      <c r="E97" s="68"/>
      <c r="F97" s="68"/>
      <c r="G97" s="68"/>
    </row>
    <row r="98" spans="1:7" ht="26.25" customHeight="1">
      <c r="A98" s="66"/>
      <c r="B98" s="67"/>
      <c r="C98" s="67"/>
      <c r="D98" s="68"/>
      <c r="E98" s="68"/>
      <c r="F98" s="68"/>
      <c r="G98" s="68"/>
    </row>
    <row r="99" spans="1:7" ht="26.25" customHeight="1">
      <c r="A99" s="66"/>
      <c r="B99" s="67"/>
      <c r="C99" s="67"/>
      <c r="D99" s="68"/>
      <c r="E99" s="68"/>
      <c r="F99" s="68"/>
      <c r="G99" s="68"/>
    </row>
    <row r="100" spans="1:7" ht="26.25" customHeight="1">
      <c r="A100" s="66"/>
      <c r="B100" s="67"/>
      <c r="C100" s="67"/>
      <c r="D100" s="68"/>
      <c r="E100" s="68"/>
      <c r="F100" s="68"/>
      <c r="G100" s="68"/>
    </row>
    <row r="101" spans="1:7" ht="26.25" customHeight="1">
      <c r="A101" s="66"/>
      <c r="B101" s="67"/>
      <c r="C101" s="67"/>
      <c r="D101" s="68"/>
      <c r="E101" s="68"/>
      <c r="F101" s="68"/>
      <c r="G101" s="68"/>
    </row>
    <row r="102" spans="1:7" ht="26.25" customHeight="1">
      <c r="A102" s="66"/>
      <c r="B102" s="67"/>
      <c r="C102" s="67"/>
      <c r="D102" s="68"/>
      <c r="E102" s="68"/>
      <c r="F102" s="68"/>
      <c r="G102" s="68"/>
    </row>
    <row r="103" spans="1:7" ht="26.25" customHeight="1">
      <c r="A103" s="66"/>
      <c r="B103" s="67"/>
      <c r="C103" s="67"/>
      <c r="D103" s="68"/>
      <c r="E103" s="68"/>
      <c r="F103" s="68"/>
      <c r="G103" s="68"/>
    </row>
    <row r="104" spans="1:7" ht="26.25" customHeight="1">
      <c r="A104" s="66"/>
      <c r="B104" s="67"/>
      <c r="C104" s="67"/>
      <c r="D104" s="68"/>
      <c r="E104" s="68"/>
      <c r="F104" s="68"/>
      <c r="G104" s="68"/>
    </row>
    <row r="105" spans="1:7" ht="26.25" customHeight="1">
      <c r="A105" s="66"/>
      <c r="B105" s="67"/>
      <c r="C105" s="67"/>
      <c r="D105" s="68"/>
      <c r="E105" s="68"/>
      <c r="F105" s="68"/>
      <c r="G105" s="68"/>
    </row>
    <row r="106" spans="1:7" ht="26.25" customHeight="1">
      <c r="A106" s="66"/>
      <c r="B106" s="67"/>
      <c r="C106" s="67"/>
      <c r="D106" s="68"/>
      <c r="E106" s="68"/>
      <c r="F106" s="68"/>
      <c r="G106" s="68"/>
    </row>
    <row r="107" spans="1:7" ht="26.25" customHeight="1">
      <c r="A107" s="66"/>
      <c r="B107" s="67"/>
      <c r="C107" s="67"/>
      <c r="D107" s="68"/>
      <c r="E107" s="68"/>
      <c r="F107" s="68"/>
      <c r="G107" s="68"/>
    </row>
    <row r="108" spans="1:7" ht="26.25" customHeight="1">
      <c r="A108" s="66"/>
      <c r="B108" s="67"/>
      <c r="C108" s="67"/>
      <c r="D108" s="68"/>
      <c r="E108" s="68"/>
      <c r="F108" s="68"/>
      <c r="G108" s="68"/>
    </row>
    <row r="109" spans="1:7" ht="26.25" customHeight="1">
      <c r="A109" s="66"/>
      <c r="B109" s="67"/>
      <c r="C109" s="67"/>
      <c r="D109" s="68"/>
      <c r="E109" s="68"/>
      <c r="F109" s="68"/>
      <c r="G109" s="68"/>
    </row>
    <row r="110" spans="1:7" ht="26.25" customHeight="1">
      <c r="A110" s="66"/>
      <c r="B110" s="67"/>
      <c r="C110" s="67"/>
      <c r="D110" s="68"/>
      <c r="E110" s="68"/>
      <c r="F110" s="68"/>
      <c r="G110" s="68"/>
    </row>
    <row r="111" spans="1:7" ht="26.25" customHeight="1">
      <c r="A111" s="66"/>
      <c r="B111" s="67"/>
      <c r="C111" s="67"/>
      <c r="D111" s="68"/>
      <c r="E111" s="68"/>
      <c r="F111" s="68"/>
      <c r="G111" s="68"/>
    </row>
    <row r="112" spans="1:7" ht="26.25" customHeight="1">
      <c r="A112" s="66"/>
      <c r="B112" s="67"/>
      <c r="C112" s="67"/>
      <c r="D112" s="68"/>
      <c r="E112" s="68"/>
      <c r="F112" s="68"/>
      <c r="G112" s="68"/>
    </row>
    <row r="113" spans="1:7" ht="26.25" customHeight="1">
      <c r="A113" s="69"/>
      <c r="B113" s="70"/>
      <c r="C113" s="70"/>
      <c r="D113" s="71"/>
      <c r="E113" s="71"/>
      <c r="F113" s="71"/>
      <c r="G113" s="68"/>
    </row>
    <row r="114" spans="1:7" ht="26.25" customHeight="1">
      <c r="A114" s="72"/>
      <c r="B114" s="67"/>
      <c r="C114" s="67"/>
      <c r="D114" s="68"/>
      <c r="E114" s="68"/>
      <c r="F114" s="68"/>
      <c r="G114" s="68"/>
    </row>
    <row r="115" spans="1:7" ht="26.25" customHeight="1">
      <c r="A115" s="66"/>
      <c r="B115" s="67"/>
      <c r="C115" s="67"/>
      <c r="D115" s="68"/>
      <c r="E115" s="68"/>
      <c r="F115" s="68"/>
      <c r="G115" s="68"/>
    </row>
    <row r="116" spans="1:7" ht="26.25" customHeight="1">
      <c r="A116" s="66"/>
      <c r="B116" s="67"/>
      <c r="C116" s="67"/>
      <c r="D116" s="68"/>
      <c r="E116" s="68"/>
      <c r="F116" s="68"/>
      <c r="G116" s="68"/>
    </row>
    <row r="117" spans="1:7" ht="26.25" customHeight="1">
      <c r="A117" s="66"/>
      <c r="B117" s="67"/>
      <c r="C117" s="67"/>
      <c r="D117" s="68"/>
      <c r="E117" s="68"/>
      <c r="F117" s="68"/>
      <c r="G117" s="68"/>
    </row>
    <row r="118" spans="1:7" ht="26.25" customHeight="1">
      <c r="A118" s="66"/>
      <c r="B118" s="67"/>
      <c r="C118" s="67"/>
      <c r="D118" s="68"/>
      <c r="E118" s="68"/>
      <c r="F118" s="68"/>
      <c r="G118" s="68"/>
    </row>
    <row r="119" spans="1:7" ht="26.25" customHeight="1">
      <c r="A119" s="66"/>
      <c r="B119" s="67"/>
      <c r="C119" s="67"/>
      <c r="D119" s="68"/>
      <c r="E119" s="68"/>
      <c r="F119" s="68"/>
      <c r="G119" s="68"/>
    </row>
    <row r="120" spans="1:7" ht="26.25" customHeight="1">
      <c r="A120" s="69"/>
      <c r="B120" s="70"/>
      <c r="C120" s="70"/>
      <c r="D120" s="71"/>
      <c r="E120" s="71"/>
      <c r="F120" s="71"/>
      <c r="G120" s="68"/>
    </row>
    <row r="121" spans="1:7" ht="26.25" customHeight="1">
      <c r="A121" s="71"/>
      <c r="B121" s="67"/>
      <c r="C121" s="67"/>
      <c r="D121" s="68"/>
      <c r="E121" s="68"/>
      <c r="F121" s="68"/>
      <c r="G121" s="68"/>
    </row>
    <row r="122" spans="1:7" ht="26.25" customHeight="1">
      <c r="A122" s="72"/>
      <c r="B122" s="70"/>
      <c r="C122" s="70"/>
      <c r="D122" s="71"/>
      <c r="E122" s="71"/>
      <c r="F122" s="71"/>
      <c r="G122" s="68"/>
    </row>
    <row r="123" spans="1:7" ht="26.25" customHeight="1">
      <c r="A123" s="66"/>
      <c r="B123" s="67"/>
      <c r="C123" s="67"/>
      <c r="D123" s="68"/>
      <c r="E123" s="68"/>
      <c r="F123" s="68"/>
      <c r="G123" s="68"/>
    </row>
    <row r="124" spans="1:7" ht="26.25" customHeight="1">
      <c r="A124" s="66"/>
      <c r="B124" s="67"/>
      <c r="C124" s="67"/>
      <c r="D124" s="68"/>
      <c r="E124" s="68"/>
      <c r="F124" s="68"/>
      <c r="G124" s="68"/>
    </row>
    <row r="125" spans="1:7" ht="26.25" customHeight="1">
      <c r="A125" s="66"/>
      <c r="B125" s="67"/>
      <c r="C125" s="67"/>
      <c r="D125" s="68"/>
      <c r="E125" s="68"/>
      <c r="F125" s="68"/>
      <c r="G125" s="68"/>
    </row>
    <row r="126" spans="1:7" ht="26.25" customHeight="1">
      <c r="A126" s="66"/>
      <c r="B126" s="67"/>
      <c r="C126" s="67"/>
      <c r="D126" s="68"/>
      <c r="E126" s="68"/>
      <c r="F126" s="68"/>
      <c r="G126" s="68"/>
    </row>
    <row r="127" spans="1:7" ht="26.25" customHeight="1">
      <c r="A127" s="66"/>
      <c r="B127" s="67"/>
      <c r="C127" s="67"/>
      <c r="D127" s="68"/>
      <c r="E127" s="68"/>
      <c r="F127" s="68"/>
      <c r="G127" s="68"/>
    </row>
    <row r="128" spans="1:7" ht="26.25" customHeight="1">
      <c r="A128" s="66"/>
      <c r="B128" s="67"/>
      <c r="C128" s="67"/>
      <c r="D128" s="68"/>
      <c r="E128" s="68"/>
      <c r="F128" s="68"/>
      <c r="G128" s="68"/>
    </row>
    <row r="129" spans="1:7" ht="26.25" customHeight="1">
      <c r="A129" s="66"/>
      <c r="B129" s="67"/>
      <c r="C129" s="67"/>
      <c r="D129" s="68"/>
      <c r="E129" s="68"/>
      <c r="F129" s="68"/>
      <c r="G129" s="68"/>
    </row>
    <row r="130" spans="1:7" ht="26.25" customHeight="1">
      <c r="A130" s="66"/>
      <c r="B130" s="67"/>
      <c r="C130" s="67"/>
      <c r="D130" s="68"/>
      <c r="E130" s="68"/>
      <c r="F130" s="68"/>
      <c r="G130" s="68"/>
    </row>
    <row r="131" spans="1:7" ht="26.25" customHeight="1">
      <c r="A131" s="69"/>
      <c r="B131" s="70"/>
      <c r="C131" s="70"/>
      <c r="D131" s="71"/>
      <c r="E131" s="71"/>
      <c r="F131" s="71"/>
      <c r="G131" s="68"/>
    </row>
    <row r="132" spans="1:7" ht="26.25" customHeight="1">
      <c r="A132" s="72"/>
      <c r="B132" s="67"/>
      <c r="C132" s="67"/>
      <c r="D132" s="68"/>
      <c r="E132" s="68"/>
      <c r="F132" s="68"/>
      <c r="G132" s="68"/>
    </row>
    <row r="133" spans="1:7" ht="26.25" customHeight="1">
      <c r="A133" s="66"/>
      <c r="B133" s="67"/>
      <c r="C133" s="67"/>
      <c r="D133" s="68"/>
      <c r="E133" s="68"/>
      <c r="F133" s="68"/>
      <c r="G133" s="68"/>
    </row>
    <row r="134" spans="1:7" ht="26.25" customHeight="1">
      <c r="A134" s="66"/>
      <c r="B134" s="67"/>
      <c r="C134" s="67"/>
      <c r="D134" s="68"/>
      <c r="E134" s="68"/>
      <c r="F134" s="68"/>
      <c r="G134" s="68"/>
    </row>
    <row r="135" spans="1:7" ht="26.25" customHeight="1">
      <c r="A135" s="66"/>
      <c r="B135" s="67"/>
      <c r="C135" s="67"/>
      <c r="D135" s="68"/>
      <c r="E135" s="68"/>
      <c r="F135" s="68"/>
      <c r="G135" s="68"/>
    </row>
    <row r="136" spans="1:7" ht="26.25" customHeight="1">
      <c r="A136" s="69"/>
      <c r="B136" s="70"/>
      <c r="C136" s="70"/>
      <c r="D136" s="71"/>
      <c r="E136" s="71"/>
      <c r="F136" s="71"/>
      <c r="G136" s="68"/>
    </row>
    <row r="137" spans="1:7" ht="26.25" customHeight="1">
      <c r="A137" s="72"/>
      <c r="B137" s="70"/>
      <c r="C137" s="70"/>
      <c r="D137" s="71"/>
      <c r="E137" s="71"/>
      <c r="F137" s="71"/>
      <c r="G137" s="68"/>
    </row>
    <row r="138" spans="1:7" ht="26.25" customHeight="1">
      <c r="A138" s="66"/>
      <c r="B138" s="67"/>
      <c r="C138" s="67"/>
      <c r="D138" s="68"/>
      <c r="E138" s="68"/>
      <c r="F138" s="68"/>
      <c r="G138" s="68"/>
    </row>
    <row r="139" spans="1:7" ht="26.25" customHeight="1">
      <c r="A139" s="66"/>
      <c r="B139" s="67"/>
      <c r="C139" s="67"/>
      <c r="D139" s="68"/>
      <c r="E139" s="68"/>
      <c r="F139" s="68"/>
      <c r="G139" s="68"/>
    </row>
    <row r="140" spans="1:7" ht="26.25" customHeight="1">
      <c r="A140" s="69"/>
      <c r="B140" s="70"/>
      <c r="C140" s="70"/>
      <c r="D140" s="71"/>
      <c r="E140" s="71"/>
      <c r="F140" s="71"/>
      <c r="G140" s="68"/>
    </row>
    <row r="141" spans="1:7" ht="26.25" customHeight="1">
      <c r="A141" s="72"/>
      <c r="B141" s="67"/>
      <c r="C141" s="67"/>
      <c r="D141" s="68"/>
      <c r="E141" s="68"/>
      <c r="F141" s="68"/>
      <c r="G141" s="68"/>
    </row>
    <row r="142" spans="1:7" ht="26.25" customHeight="1">
      <c r="A142" s="66"/>
      <c r="B142" s="67"/>
      <c r="C142" s="67"/>
      <c r="D142" s="68"/>
      <c r="E142" s="68"/>
      <c r="F142" s="68"/>
      <c r="G142" s="68"/>
    </row>
    <row r="143" spans="1:7" ht="26.25" customHeight="1">
      <c r="A143" s="66"/>
      <c r="B143" s="67"/>
      <c r="C143" s="67"/>
      <c r="D143" s="68"/>
      <c r="E143" s="68"/>
      <c r="F143" s="68"/>
      <c r="G143" s="68"/>
    </row>
    <row r="144" spans="1:7" ht="26.25" customHeight="1">
      <c r="A144" s="66"/>
      <c r="B144" s="67"/>
      <c r="C144" s="67"/>
      <c r="D144" s="68"/>
      <c r="E144" s="68"/>
      <c r="F144" s="68"/>
      <c r="G144" s="68"/>
    </row>
    <row r="145" spans="1:7" ht="26.25" customHeight="1">
      <c r="A145" s="66"/>
      <c r="B145" s="67"/>
      <c r="C145" s="67"/>
      <c r="D145" s="68"/>
      <c r="E145" s="68"/>
      <c r="F145" s="68"/>
      <c r="G145" s="68"/>
    </row>
    <row r="146" spans="1:7" ht="26.25" customHeight="1">
      <c r="A146" s="69"/>
      <c r="B146" s="70"/>
      <c r="C146" s="70"/>
      <c r="D146" s="71"/>
      <c r="E146" s="71"/>
      <c r="F146" s="71"/>
      <c r="G146" s="68"/>
    </row>
    <row r="147" spans="1:7" ht="26.25" customHeight="1">
      <c r="A147" s="73"/>
      <c r="B147" s="70"/>
      <c r="C147" s="70"/>
      <c r="D147" s="71"/>
      <c r="E147" s="71"/>
      <c r="F147" s="71"/>
      <c r="G147" s="68"/>
    </row>
    <row r="148" spans="1:7" ht="26.25" customHeight="1">
      <c r="A148" s="66"/>
      <c r="B148" s="67"/>
      <c r="C148" s="67"/>
      <c r="D148" s="68"/>
      <c r="E148" s="68"/>
      <c r="F148" s="68"/>
      <c r="G148" s="68"/>
    </row>
    <row r="149" spans="1:7" ht="26.25" customHeight="1">
      <c r="A149" s="66"/>
      <c r="B149" s="67"/>
      <c r="C149" s="67"/>
      <c r="D149" s="68"/>
      <c r="E149" s="68"/>
      <c r="F149" s="68"/>
      <c r="G149" s="68"/>
    </row>
    <row r="150" spans="1:7" ht="26.25" customHeight="1">
      <c r="A150" s="66"/>
      <c r="B150" s="67"/>
      <c r="C150" s="67"/>
      <c r="D150" s="68"/>
      <c r="E150" s="68"/>
      <c r="F150" s="68"/>
      <c r="G150" s="68"/>
    </row>
    <row r="151" spans="1:7" ht="26.25" customHeight="1">
      <c r="A151" s="66"/>
      <c r="B151" s="67"/>
      <c r="C151" s="67"/>
      <c r="D151" s="68"/>
      <c r="E151" s="68"/>
      <c r="F151" s="68"/>
      <c r="G151" s="68"/>
    </row>
    <row r="152" spans="1:7" ht="26.25" customHeight="1">
      <c r="A152" s="66"/>
      <c r="B152" s="67"/>
      <c r="C152" s="67"/>
      <c r="D152" s="68"/>
      <c r="E152" s="68"/>
      <c r="F152" s="68"/>
      <c r="G152" s="68"/>
    </row>
    <row r="153" spans="1:7" ht="26.25" customHeight="1">
      <c r="A153" s="66"/>
      <c r="B153" s="67"/>
      <c r="C153" s="67"/>
      <c r="D153" s="68"/>
      <c r="E153" s="68"/>
      <c r="F153" s="68"/>
      <c r="G153" s="68"/>
    </row>
    <row r="154" spans="1:7" ht="26.25" customHeight="1">
      <c r="A154" s="69"/>
      <c r="B154" s="67"/>
      <c r="C154" s="67"/>
      <c r="D154" s="68"/>
      <c r="E154" s="71"/>
      <c r="F154" s="71"/>
      <c r="G154" s="68"/>
    </row>
    <row r="155" spans="1:7" ht="26.25" customHeight="1">
      <c r="A155" s="74"/>
      <c r="B155" s="75"/>
      <c r="C155" s="67"/>
      <c r="D155" s="68"/>
      <c r="E155" s="68"/>
      <c r="F155" s="68"/>
      <c r="G155" s="68"/>
    </row>
    <row r="156" spans="1:7" ht="26.25" customHeight="1">
      <c r="A156" s="66"/>
      <c r="B156" s="67"/>
      <c r="C156" s="67"/>
      <c r="D156" s="68"/>
      <c r="E156" s="68"/>
      <c r="F156" s="68"/>
      <c r="G156" s="68"/>
    </row>
    <row r="157" spans="1:7" ht="26.25" customHeight="1">
      <c r="A157" s="66"/>
      <c r="B157" s="67"/>
      <c r="C157" s="67"/>
      <c r="D157" s="68"/>
      <c r="E157" s="68"/>
      <c r="F157" s="68"/>
      <c r="G157" s="68"/>
    </row>
    <row r="158" spans="1:7" ht="26.25" customHeight="1">
      <c r="A158" s="66"/>
      <c r="B158" s="67"/>
      <c r="C158" s="76"/>
      <c r="D158" s="68"/>
      <c r="E158" s="68"/>
      <c r="F158" s="68"/>
      <c r="G158" s="68"/>
    </row>
    <row r="159" spans="1:7" ht="26.25" customHeight="1">
      <c r="A159" s="66"/>
      <c r="B159" s="67"/>
      <c r="C159" s="67"/>
      <c r="D159" s="68"/>
      <c r="E159" s="68"/>
      <c r="F159" s="68"/>
      <c r="G159" s="68"/>
    </row>
    <row r="160" spans="1:7" ht="26.25" customHeight="1">
      <c r="A160" s="66"/>
      <c r="B160" s="67"/>
      <c r="C160" s="67"/>
      <c r="D160" s="68"/>
      <c r="E160" s="68"/>
      <c r="F160" s="68"/>
      <c r="G160" s="68"/>
    </row>
    <row r="161" spans="1:7" ht="26.25" customHeight="1">
      <c r="A161" s="71"/>
      <c r="B161" s="67"/>
      <c r="C161" s="67"/>
      <c r="D161" s="68"/>
      <c r="E161" s="68"/>
      <c r="F161" s="68"/>
      <c r="G161" s="68"/>
    </row>
    <row r="162" spans="1:7" ht="26.25" customHeight="1">
      <c r="A162" s="73"/>
      <c r="B162" s="67"/>
      <c r="C162" s="67"/>
      <c r="D162" s="68"/>
      <c r="E162" s="68"/>
      <c r="F162" s="68"/>
      <c r="G162" s="68"/>
    </row>
    <row r="163" spans="1:7" ht="26.25" customHeight="1">
      <c r="A163" s="66"/>
      <c r="B163" s="67"/>
      <c r="C163" s="67"/>
      <c r="D163" s="68"/>
      <c r="E163" s="68"/>
      <c r="F163" s="68"/>
      <c r="G163" s="68"/>
    </row>
    <row r="164" spans="1:7" ht="26.25" customHeight="1">
      <c r="A164" s="66"/>
      <c r="B164" s="67"/>
      <c r="C164" s="67"/>
      <c r="D164" s="68"/>
      <c r="E164" s="68"/>
      <c r="F164" s="68"/>
      <c r="G164" s="68"/>
    </row>
    <row r="165" spans="1:7" ht="26.25" customHeight="1">
      <c r="A165" s="66"/>
      <c r="B165" s="67"/>
      <c r="C165" s="67"/>
      <c r="D165" s="68"/>
      <c r="E165" s="68"/>
      <c r="F165" s="68"/>
      <c r="G165" s="68"/>
    </row>
    <row r="166" spans="1:7" ht="26.25" customHeight="1">
      <c r="A166" s="77"/>
      <c r="B166" s="67"/>
      <c r="C166" s="67"/>
      <c r="D166" s="68"/>
      <c r="E166" s="68"/>
      <c r="F166" s="68"/>
      <c r="G166" s="68"/>
    </row>
    <row r="167" spans="1:7" ht="26.25" customHeight="1">
      <c r="A167" s="66"/>
      <c r="B167" s="67"/>
      <c r="C167" s="67"/>
      <c r="D167" s="68"/>
      <c r="E167" s="68"/>
      <c r="F167" s="68"/>
      <c r="G167" s="68"/>
    </row>
    <row r="168" spans="1:7" ht="26.25" customHeight="1">
      <c r="A168" s="66"/>
      <c r="B168" s="67"/>
      <c r="C168" s="67"/>
      <c r="D168" s="68"/>
      <c r="E168" s="68"/>
      <c r="F168" s="68"/>
      <c r="G168" s="68"/>
    </row>
    <row r="169" spans="1:7" ht="26.25" customHeight="1">
      <c r="A169" s="69"/>
      <c r="B169" s="70"/>
      <c r="C169" s="70"/>
      <c r="D169" s="71"/>
      <c r="E169" s="71"/>
      <c r="F169" s="71"/>
      <c r="G169" s="68"/>
    </row>
    <row r="170" spans="1:7" ht="26.25" customHeight="1">
      <c r="A170" s="72"/>
      <c r="B170" s="70"/>
      <c r="C170" s="70"/>
      <c r="D170" s="71"/>
      <c r="E170" s="71"/>
      <c r="F170" s="71"/>
      <c r="G170" s="68"/>
    </row>
    <row r="171" spans="1:7" ht="26.25" customHeight="1">
      <c r="A171" s="77"/>
      <c r="B171" s="67"/>
      <c r="C171" s="67"/>
      <c r="D171" s="68"/>
      <c r="E171" s="68"/>
      <c r="F171" s="68"/>
      <c r="G171" s="68"/>
    </row>
    <row r="172" spans="1:7" ht="26.25" customHeight="1">
      <c r="A172" s="77"/>
      <c r="B172" s="67"/>
      <c r="C172" s="67"/>
      <c r="D172" s="68"/>
      <c r="E172" s="68"/>
      <c r="F172" s="68"/>
      <c r="G172" s="68"/>
    </row>
    <row r="173" spans="1:7" ht="26.25" customHeight="1">
      <c r="A173" s="77"/>
      <c r="B173" s="67"/>
      <c r="C173" s="67"/>
      <c r="D173" s="68"/>
      <c r="E173" s="68"/>
      <c r="F173" s="68"/>
      <c r="G173" s="68"/>
    </row>
    <row r="174" spans="1:7" ht="26.25" customHeight="1">
      <c r="A174" s="77"/>
      <c r="B174" s="67"/>
      <c r="C174" s="67"/>
      <c r="D174" s="68"/>
      <c r="E174" s="68"/>
      <c r="F174" s="68"/>
      <c r="G174" s="68"/>
    </row>
    <row r="175" spans="1:7" ht="26.25" customHeight="1">
      <c r="A175" s="77"/>
      <c r="B175" s="67"/>
      <c r="C175" s="67"/>
      <c r="D175" s="68"/>
      <c r="E175" s="68"/>
      <c r="F175" s="68"/>
      <c r="G175" s="68"/>
    </row>
    <row r="176" spans="1:7" ht="26.25" customHeight="1">
      <c r="A176" s="66"/>
      <c r="B176" s="67"/>
      <c r="C176" s="67"/>
      <c r="D176" s="68"/>
      <c r="E176" s="68"/>
      <c r="F176" s="68"/>
      <c r="G176" s="68"/>
    </row>
    <row r="177" spans="1:7" ht="26.25" customHeight="1">
      <c r="A177" s="66"/>
      <c r="B177" s="67"/>
      <c r="C177" s="67"/>
      <c r="D177" s="68"/>
      <c r="E177" s="68"/>
      <c r="F177" s="68"/>
      <c r="G177" s="68"/>
    </row>
    <row r="178" spans="1:7" ht="26.25" customHeight="1">
      <c r="A178" s="66"/>
      <c r="B178" s="67"/>
      <c r="C178" s="67"/>
      <c r="D178" s="68"/>
      <c r="E178" s="68"/>
      <c r="F178" s="68"/>
      <c r="G178" s="68"/>
    </row>
    <row r="179" spans="1:7" ht="26.25" customHeight="1">
      <c r="A179" s="77"/>
      <c r="B179" s="67"/>
      <c r="C179" s="67"/>
      <c r="D179" s="68"/>
      <c r="E179" s="68"/>
      <c r="F179" s="68"/>
      <c r="G179" s="68"/>
    </row>
    <row r="180" spans="1:7" ht="26.25" customHeight="1">
      <c r="A180" s="77"/>
      <c r="B180" s="67"/>
      <c r="C180" s="67"/>
      <c r="D180" s="68"/>
      <c r="E180" s="68"/>
      <c r="F180" s="68"/>
      <c r="G180" s="68"/>
    </row>
    <row r="181" spans="1:7" ht="26.25" customHeight="1">
      <c r="A181" s="69"/>
      <c r="B181" s="70"/>
      <c r="C181" s="70"/>
      <c r="D181" s="71"/>
      <c r="E181" s="71"/>
      <c r="F181" s="71"/>
      <c r="G181" s="68"/>
    </row>
    <row r="182" spans="1:7" ht="26.25" customHeight="1">
      <c r="A182" s="72"/>
      <c r="B182" s="67"/>
      <c r="C182" s="67"/>
      <c r="D182" s="68"/>
      <c r="E182" s="68"/>
      <c r="F182" s="68"/>
      <c r="G182" s="68"/>
    </row>
    <row r="183" spans="1:7" ht="26.25" customHeight="1">
      <c r="A183" s="66"/>
      <c r="B183" s="67"/>
      <c r="C183" s="67"/>
      <c r="D183" s="68"/>
      <c r="E183" s="68"/>
      <c r="F183" s="68"/>
      <c r="G183" s="68"/>
    </row>
    <row r="184" spans="1:7" ht="26.25" customHeight="1">
      <c r="A184" s="66"/>
      <c r="B184" s="67"/>
      <c r="C184" s="67"/>
      <c r="D184" s="68"/>
      <c r="E184" s="68"/>
      <c r="F184" s="68"/>
      <c r="G184" s="68"/>
    </row>
    <row r="185" spans="1:7" ht="26.25" customHeight="1">
      <c r="A185" s="66"/>
      <c r="B185" s="67"/>
      <c r="C185" s="67"/>
      <c r="D185" s="68"/>
      <c r="E185" s="68"/>
      <c r="F185" s="68"/>
      <c r="G185" s="68"/>
    </row>
    <row r="186" spans="1:7" ht="26.25" customHeight="1">
      <c r="A186" s="66"/>
      <c r="B186" s="67"/>
      <c r="C186" s="67"/>
      <c r="D186" s="68"/>
      <c r="E186" s="68"/>
      <c r="F186" s="68"/>
      <c r="G186" s="68"/>
    </row>
    <row r="187" spans="1:7" ht="26.25" customHeight="1">
      <c r="A187" s="66"/>
      <c r="B187" s="67"/>
      <c r="C187" s="67"/>
      <c r="D187" s="68"/>
      <c r="E187" s="68"/>
      <c r="F187" s="68"/>
      <c r="G187" s="68"/>
    </row>
    <row r="188" spans="1:7" ht="26.25" customHeight="1">
      <c r="A188" s="66"/>
      <c r="B188" s="67"/>
      <c r="C188" s="67"/>
      <c r="D188" s="68"/>
      <c r="E188" s="68"/>
      <c r="F188" s="68"/>
      <c r="G188" s="68"/>
    </row>
    <row r="189" spans="1:7" ht="26.25" customHeight="1">
      <c r="A189" s="66"/>
      <c r="B189" s="67"/>
      <c r="C189" s="67"/>
      <c r="D189" s="68"/>
      <c r="E189" s="68"/>
      <c r="F189" s="68"/>
      <c r="G189" s="68"/>
    </row>
    <row r="190" spans="1:7" ht="26.25" customHeight="1">
      <c r="A190" s="66"/>
      <c r="B190" s="67"/>
      <c r="C190" s="67"/>
      <c r="D190" s="68"/>
      <c r="E190" s="68"/>
      <c r="F190" s="68"/>
      <c r="G190" s="68"/>
    </row>
    <row r="191" spans="1:7" ht="26.25" customHeight="1">
      <c r="A191" s="66"/>
      <c r="B191" s="67"/>
      <c r="C191" s="67"/>
      <c r="D191" s="68"/>
      <c r="E191" s="68"/>
      <c r="F191" s="68"/>
      <c r="G191" s="68"/>
    </row>
    <row r="192" spans="1:7" ht="26.25" customHeight="1">
      <c r="A192" s="66"/>
      <c r="B192" s="67"/>
      <c r="C192" s="67"/>
      <c r="D192" s="68"/>
      <c r="E192" s="68"/>
      <c r="F192" s="68"/>
      <c r="G192" s="68"/>
    </row>
    <row r="193" spans="1:7" ht="26.25" customHeight="1">
      <c r="A193" s="66"/>
      <c r="B193" s="67"/>
      <c r="C193" s="67"/>
      <c r="D193" s="68"/>
      <c r="E193" s="68"/>
      <c r="F193" s="68"/>
      <c r="G193" s="68"/>
    </row>
    <row r="194" spans="1:7" ht="26.25" customHeight="1">
      <c r="A194" s="66"/>
      <c r="B194" s="67"/>
      <c r="C194" s="67"/>
      <c r="D194" s="68"/>
      <c r="E194" s="68"/>
      <c r="F194" s="68"/>
      <c r="G194" s="68"/>
    </row>
    <row r="195" spans="1:7" ht="26.25" customHeight="1">
      <c r="A195" s="66"/>
      <c r="B195" s="67"/>
      <c r="C195" s="67"/>
      <c r="D195" s="68"/>
      <c r="E195" s="68"/>
      <c r="F195" s="68"/>
      <c r="G195" s="68"/>
    </row>
    <row r="196" spans="1:7" ht="26.25" customHeight="1">
      <c r="A196" s="66"/>
      <c r="B196" s="67"/>
      <c r="C196" s="67"/>
      <c r="D196" s="68"/>
      <c r="E196" s="68"/>
      <c r="F196" s="68"/>
      <c r="G196" s="68"/>
    </row>
    <row r="197" spans="1:7" ht="26.25" customHeight="1">
      <c r="A197" s="66"/>
      <c r="B197" s="67"/>
      <c r="C197" s="67"/>
      <c r="D197" s="68"/>
      <c r="E197" s="68"/>
      <c r="F197" s="68"/>
      <c r="G197" s="68"/>
    </row>
    <row r="198" spans="1:7" ht="26.25" customHeight="1">
      <c r="A198" s="69"/>
      <c r="B198" s="70"/>
      <c r="C198" s="70"/>
      <c r="D198" s="71"/>
      <c r="E198" s="71"/>
      <c r="F198" s="71"/>
      <c r="G198" s="68"/>
    </row>
    <row r="199" spans="1:7" ht="26.25" customHeight="1">
      <c r="A199" s="69"/>
      <c r="B199" s="70"/>
      <c r="C199" s="70"/>
      <c r="D199" s="71"/>
      <c r="E199" s="71"/>
      <c r="F199" s="71"/>
      <c r="G199" s="68"/>
    </row>
  </sheetData>
  <sheetProtection password="CC0B" sheet="1"/>
  <mergeCells count="2">
    <mergeCell ref="A95:C95"/>
    <mergeCell ref="A1:G1"/>
  </mergeCells>
  <printOptions horizontalCentered="1"/>
  <pageMargins left="0.2" right="0.2" top="0.25" bottom="0.25" header="0.3" footer="0.3"/>
  <pageSetup fitToHeight="3" fitToWidth="3" horizontalDpi="600" verticalDpi="600" orientation="portrait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0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46.57421875" defaultRowHeight="12.75"/>
  <cols>
    <col min="1" max="1" width="63.00390625" style="62" bestFit="1" customWidth="1"/>
    <col min="2" max="2" width="43.28125" style="62" customWidth="1"/>
    <col min="3" max="3" width="50.851562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310</v>
      </c>
      <c r="B1" s="454"/>
      <c r="C1" s="454"/>
      <c r="D1" s="454"/>
      <c r="E1" s="454"/>
      <c r="F1" s="454"/>
      <c r="G1" s="455"/>
    </row>
    <row r="2" spans="1:7" ht="60.75">
      <c r="A2" s="296" t="s">
        <v>1170</v>
      </c>
      <c r="B2" s="247" t="s">
        <v>1171</v>
      </c>
      <c r="C2" s="247" t="s">
        <v>1172</v>
      </c>
      <c r="D2" s="247" t="s">
        <v>1708</v>
      </c>
      <c r="E2" s="247" t="s">
        <v>1707</v>
      </c>
      <c r="F2" s="247" t="s">
        <v>1709</v>
      </c>
      <c r="G2" s="297" t="s">
        <v>1710</v>
      </c>
    </row>
    <row r="3" spans="1:7" ht="25.5" customHeight="1">
      <c r="A3" s="261" t="s">
        <v>1705</v>
      </c>
      <c r="B3" s="26"/>
      <c r="C3" s="26"/>
      <c r="D3" s="27"/>
      <c r="E3" s="27"/>
      <c r="F3" s="27"/>
      <c r="G3" s="300"/>
    </row>
    <row r="4" spans="1:7" ht="26.25" customHeight="1">
      <c r="A4" s="256" t="s">
        <v>420</v>
      </c>
      <c r="B4" s="13" t="s">
        <v>1333</v>
      </c>
      <c r="C4" s="13" t="s">
        <v>1334</v>
      </c>
      <c r="D4" s="10"/>
      <c r="E4" s="10"/>
      <c r="F4" s="10">
        <v>0.25</v>
      </c>
      <c r="G4" s="301"/>
    </row>
    <row r="5" spans="1:7" ht="26.25" customHeight="1">
      <c r="A5" s="256" t="s">
        <v>123</v>
      </c>
      <c r="B5" s="13" t="s">
        <v>162</v>
      </c>
      <c r="C5" s="13" t="s">
        <v>161</v>
      </c>
      <c r="D5" s="10"/>
      <c r="E5" s="10"/>
      <c r="F5" s="10">
        <v>0.3</v>
      </c>
      <c r="G5" s="301"/>
    </row>
    <row r="6" spans="1:7" ht="26.25" customHeight="1">
      <c r="A6" s="256" t="s">
        <v>1335</v>
      </c>
      <c r="B6" s="13" t="s">
        <v>1336</v>
      </c>
      <c r="C6" s="13" t="s">
        <v>1337</v>
      </c>
      <c r="D6" s="10"/>
      <c r="E6" s="10"/>
      <c r="F6" s="10">
        <v>0.5</v>
      </c>
      <c r="G6" s="301"/>
    </row>
    <row r="7" spans="1:7" ht="26.25" customHeight="1">
      <c r="A7" s="256" t="s">
        <v>1338</v>
      </c>
      <c r="B7" s="13" t="s">
        <v>1711</v>
      </c>
      <c r="C7" s="13"/>
      <c r="D7" s="10"/>
      <c r="E7" s="10"/>
      <c r="F7" s="10">
        <v>0.3</v>
      </c>
      <c r="G7" s="301"/>
    </row>
    <row r="8" spans="1:7" ht="26.25" customHeight="1">
      <c r="A8" s="262" t="s">
        <v>1174</v>
      </c>
      <c r="B8" s="7"/>
      <c r="C8" s="7"/>
      <c r="D8" s="8"/>
      <c r="E8" s="25">
        <f>SUM(0)</f>
        <v>0</v>
      </c>
      <c r="F8" s="25">
        <f>SUM(F4,F5,F6,F7)</f>
        <v>1.35</v>
      </c>
      <c r="G8" s="302">
        <f>SUM(E8:F8)</f>
        <v>1.35</v>
      </c>
    </row>
    <row r="9" spans="1:7" ht="26.25" customHeight="1">
      <c r="A9" s="261" t="s">
        <v>329</v>
      </c>
      <c r="B9" s="7"/>
      <c r="C9" s="7"/>
      <c r="D9" s="8"/>
      <c r="E9" s="8"/>
      <c r="F9" s="8"/>
      <c r="G9" s="301"/>
    </row>
    <row r="10" spans="1:7" ht="26.25" customHeight="1">
      <c r="A10" s="256" t="s">
        <v>1712</v>
      </c>
      <c r="B10" s="13" t="s">
        <v>1270</v>
      </c>
      <c r="C10" s="13" t="s">
        <v>361</v>
      </c>
      <c r="D10" s="10"/>
      <c r="E10" s="40">
        <v>0.115</v>
      </c>
      <c r="F10" s="10">
        <v>1.12</v>
      </c>
      <c r="G10" s="301"/>
    </row>
    <row r="11" spans="1:7" ht="26.25" customHeight="1">
      <c r="A11" s="256" t="s">
        <v>1394</v>
      </c>
      <c r="B11" s="13" t="s">
        <v>1395</v>
      </c>
      <c r="C11" s="13" t="s">
        <v>1396</v>
      </c>
      <c r="D11" s="10"/>
      <c r="E11" s="10"/>
      <c r="F11" s="10">
        <v>0.78</v>
      </c>
      <c r="G11" s="301"/>
    </row>
    <row r="12" spans="1:7" ht="26.25" customHeight="1">
      <c r="A12" s="256" t="s">
        <v>1397</v>
      </c>
      <c r="B12" s="13" t="s">
        <v>1393</v>
      </c>
      <c r="C12" s="13" t="s">
        <v>361</v>
      </c>
      <c r="D12" s="10"/>
      <c r="E12" s="10"/>
      <c r="F12" s="10">
        <v>0.008</v>
      </c>
      <c r="G12" s="301"/>
    </row>
    <row r="13" spans="1:7" ht="26.25" customHeight="1">
      <c r="A13" s="256" t="s">
        <v>1400</v>
      </c>
      <c r="B13" s="13" t="s">
        <v>1393</v>
      </c>
      <c r="C13" s="13" t="s">
        <v>361</v>
      </c>
      <c r="D13" s="10"/>
      <c r="E13" s="10"/>
      <c r="F13" s="10">
        <v>0.006</v>
      </c>
      <c r="G13" s="301"/>
    </row>
    <row r="14" spans="1:7" ht="26.25" customHeight="1">
      <c r="A14" s="256" t="s">
        <v>1399</v>
      </c>
      <c r="B14" s="13" t="s">
        <v>1393</v>
      </c>
      <c r="C14" s="13" t="s">
        <v>1394</v>
      </c>
      <c r="D14" s="10"/>
      <c r="E14" s="10"/>
      <c r="F14" s="10">
        <v>0.86</v>
      </c>
      <c r="G14" s="301"/>
    </row>
    <row r="15" spans="1:7" ht="26.25" customHeight="1">
      <c r="A15" s="256" t="s">
        <v>1401</v>
      </c>
      <c r="B15" s="13" t="s">
        <v>1399</v>
      </c>
      <c r="C15" s="13" t="s">
        <v>361</v>
      </c>
      <c r="D15" s="10"/>
      <c r="E15" s="10"/>
      <c r="F15" s="10">
        <v>0.006</v>
      </c>
      <c r="G15" s="301"/>
    </row>
    <row r="16" spans="1:7" ht="26.25" customHeight="1">
      <c r="A16" s="256" t="s">
        <v>1402</v>
      </c>
      <c r="B16" s="13" t="s">
        <v>1399</v>
      </c>
      <c r="C16" s="13" t="s">
        <v>361</v>
      </c>
      <c r="D16" s="10"/>
      <c r="E16" s="10"/>
      <c r="F16" s="10">
        <v>0.006</v>
      </c>
      <c r="G16" s="301"/>
    </row>
    <row r="17" spans="1:7" ht="26.25" customHeight="1">
      <c r="A17" s="256" t="s">
        <v>1398</v>
      </c>
      <c r="B17" s="13" t="s">
        <v>1399</v>
      </c>
      <c r="C17" s="13" t="s">
        <v>361</v>
      </c>
      <c r="D17" s="10"/>
      <c r="E17" s="10"/>
      <c r="F17" s="10">
        <v>0.01</v>
      </c>
      <c r="G17" s="301"/>
    </row>
    <row r="18" spans="1:7" ht="26.25" customHeight="1">
      <c r="A18" s="256" t="s">
        <v>1524</v>
      </c>
      <c r="B18" s="13" t="s">
        <v>1270</v>
      </c>
      <c r="C18" s="13" t="s">
        <v>1394</v>
      </c>
      <c r="D18" s="10"/>
      <c r="E18" s="10"/>
      <c r="F18" s="40">
        <v>0.24</v>
      </c>
      <c r="G18" s="301"/>
    </row>
    <row r="19" spans="1:7" ht="26.25" customHeight="1">
      <c r="A19" s="262" t="s">
        <v>1174</v>
      </c>
      <c r="B19" s="13"/>
      <c r="C19" s="13"/>
      <c r="D19" s="10"/>
      <c r="E19" s="25">
        <f>SUM(E10)</f>
        <v>0.115</v>
      </c>
      <c r="F19" s="25">
        <f>SUM(F10,F11,F12,F13,F14,F15,F16,F17,F18)</f>
        <v>3.0359999999999996</v>
      </c>
      <c r="G19" s="260">
        <f>SUM(E19,F19)</f>
        <v>3.151</v>
      </c>
    </row>
    <row r="20" spans="1:7" ht="8.25" customHeight="1">
      <c r="A20" s="270"/>
      <c r="B20" s="63"/>
      <c r="C20" s="63"/>
      <c r="D20" s="39"/>
      <c r="E20" s="64"/>
      <c r="F20" s="64"/>
      <c r="G20" s="303"/>
    </row>
    <row r="21" spans="1:7" ht="26.25" customHeight="1" thickBot="1">
      <c r="A21" s="304" t="s">
        <v>1726</v>
      </c>
      <c r="B21" s="305"/>
      <c r="C21" s="305"/>
      <c r="D21" s="295"/>
      <c r="E21" s="272">
        <f>SUM(E10)</f>
        <v>0.115</v>
      </c>
      <c r="F21" s="272">
        <f>SUM(F8,F19)</f>
        <v>4.385999999999999</v>
      </c>
      <c r="G21" s="273">
        <f>SUM(E21,F21)</f>
        <v>4.5009999999999994</v>
      </c>
    </row>
    <row r="22" spans="1:7" ht="26.25" customHeight="1">
      <c r="A22" s="91"/>
      <c r="B22" s="67"/>
      <c r="C22" s="67"/>
      <c r="D22" s="68"/>
      <c r="E22" s="68"/>
      <c r="F22" s="68"/>
      <c r="G22" s="68"/>
    </row>
    <row r="23" spans="1:7" ht="26.25" customHeight="1">
      <c r="A23" s="91"/>
      <c r="B23" s="67"/>
      <c r="C23" s="67"/>
      <c r="D23" s="68"/>
      <c r="E23" s="68"/>
      <c r="F23" s="68"/>
      <c r="G23" s="68"/>
    </row>
    <row r="24" spans="1:7" ht="26.25" customHeight="1">
      <c r="A24" s="87"/>
      <c r="B24" s="67"/>
      <c r="C24" s="67"/>
      <c r="D24" s="68"/>
      <c r="E24" s="71"/>
      <c r="F24" s="71"/>
      <c r="G24" s="71"/>
    </row>
    <row r="25" spans="1:7" ht="26.25" customHeight="1">
      <c r="A25" s="95"/>
      <c r="B25" s="67"/>
      <c r="C25" s="67"/>
      <c r="D25" s="68"/>
      <c r="E25" s="68"/>
      <c r="F25" s="71"/>
      <c r="G25" s="68"/>
    </row>
    <row r="26" spans="1:7" ht="26.25" customHeight="1">
      <c r="A26" s="91"/>
      <c r="B26" s="67"/>
      <c r="C26" s="67"/>
      <c r="D26" s="68"/>
      <c r="E26" s="68"/>
      <c r="F26" s="68"/>
      <c r="G26" s="68"/>
    </row>
    <row r="27" spans="1:7" ht="26.25" customHeight="1">
      <c r="A27" s="87"/>
      <c r="B27" s="67"/>
      <c r="C27" s="67"/>
      <c r="D27" s="68"/>
      <c r="E27" s="71"/>
      <c r="F27" s="71"/>
      <c r="G27" s="71"/>
    </row>
    <row r="28" spans="1:7" ht="26.25" customHeight="1">
      <c r="A28" s="95"/>
      <c r="B28" s="67"/>
      <c r="C28" s="67"/>
      <c r="D28" s="68"/>
      <c r="E28" s="71"/>
      <c r="F28" s="68"/>
      <c r="G28" s="68"/>
    </row>
    <row r="29" spans="1:7" ht="26.25" customHeight="1">
      <c r="A29" s="91"/>
      <c r="B29" s="67"/>
      <c r="C29" s="67"/>
      <c r="D29" s="71"/>
      <c r="E29" s="71"/>
      <c r="F29" s="68"/>
      <c r="G29" s="68"/>
    </row>
    <row r="30" spans="1:7" ht="26.25" customHeight="1">
      <c r="A30" s="91"/>
      <c r="B30" s="67"/>
      <c r="C30" s="67"/>
      <c r="D30" s="71"/>
      <c r="E30" s="71"/>
      <c r="F30" s="68"/>
      <c r="G30" s="68"/>
    </row>
    <row r="31" spans="1:7" ht="26.25" customHeight="1">
      <c r="A31" s="91"/>
      <c r="B31" s="67"/>
      <c r="C31" s="67"/>
      <c r="D31" s="71"/>
      <c r="E31" s="71"/>
      <c r="F31" s="68"/>
      <c r="G31" s="68"/>
    </row>
    <row r="32" spans="1:7" ht="26.25" customHeight="1">
      <c r="A32" s="91"/>
      <c r="B32" s="67"/>
      <c r="C32" s="67"/>
      <c r="D32" s="71"/>
      <c r="E32" s="71"/>
      <c r="F32" s="68"/>
      <c r="G32" s="68"/>
    </row>
    <row r="33" spans="1:7" ht="26.25" customHeight="1">
      <c r="A33" s="88"/>
      <c r="B33" s="66"/>
      <c r="C33" s="67"/>
      <c r="D33" s="71"/>
      <c r="E33" s="71"/>
      <c r="F33" s="68"/>
      <c r="G33" s="68"/>
    </row>
    <row r="34" spans="1:7" ht="26.25" customHeight="1">
      <c r="A34" s="91"/>
      <c r="B34" s="67"/>
      <c r="C34" s="67"/>
      <c r="D34" s="71"/>
      <c r="E34" s="71"/>
      <c r="F34" s="68"/>
      <c r="G34" s="68"/>
    </row>
    <row r="35" spans="1:7" ht="26.25" customHeight="1">
      <c r="A35" s="91"/>
      <c r="B35" s="66"/>
      <c r="C35" s="67"/>
      <c r="D35" s="71"/>
      <c r="E35" s="71"/>
      <c r="F35" s="68"/>
      <c r="G35" s="68"/>
    </row>
    <row r="36" spans="1:7" ht="26.25" customHeight="1">
      <c r="A36" s="91"/>
      <c r="B36" s="66"/>
      <c r="C36" s="67"/>
      <c r="D36" s="71"/>
      <c r="E36" s="71"/>
      <c r="F36" s="68"/>
      <c r="G36" s="68"/>
    </row>
    <row r="37" spans="1:7" ht="26.25" customHeight="1">
      <c r="A37" s="88"/>
      <c r="B37" s="67"/>
      <c r="C37" s="67"/>
      <c r="D37" s="71"/>
      <c r="E37" s="71"/>
      <c r="F37" s="68"/>
      <c r="G37" s="68"/>
    </row>
    <row r="38" spans="1:7" ht="26.25" customHeight="1">
      <c r="A38" s="91"/>
      <c r="B38" s="67"/>
      <c r="C38" s="67"/>
      <c r="D38" s="71"/>
      <c r="E38" s="71"/>
      <c r="F38" s="68"/>
      <c r="G38" s="68"/>
    </row>
    <row r="39" spans="1:7" ht="26.25" customHeight="1">
      <c r="A39" s="88"/>
      <c r="B39" s="67"/>
      <c r="C39" s="67"/>
      <c r="D39" s="71"/>
      <c r="E39" s="71"/>
      <c r="F39" s="68"/>
      <c r="G39" s="68"/>
    </row>
    <row r="40" spans="1:7" ht="26.25" customHeight="1">
      <c r="A40" s="91"/>
      <c r="B40" s="66"/>
      <c r="C40" s="67"/>
      <c r="D40" s="71"/>
      <c r="E40" s="71"/>
      <c r="F40" s="68"/>
      <c r="G40" s="68"/>
    </row>
    <row r="41" spans="1:7" ht="26.25" customHeight="1">
      <c r="A41" s="91"/>
      <c r="B41" s="67"/>
      <c r="C41" s="67"/>
      <c r="D41" s="71"/>
      <c r="E41" s="71"/>
      <c r="F41" s="68"/>
      <c r="G41" s="68"/>
    </row>
    <row r="42" spans="1:7" ht="26.25" customHeight="1">
      <c r="A42" s="91"/>
      <c r="B42" s="67"/>
      <c r="C42" s="67"/>
      <c r="D42" s="71"/>
      <c r="E42" s="71"/>
      <c r="F42" s="68"/>
      <c r="G42" s="68"/>
    </row>
    <row r="43" spans="1:7" ht="26.25" customHeight="1">
      <c r="A43" s="91"/>
      <c r="B43" s="67"/>
      <c r="C43" s="67"/>
      <c r="D43" s="71"/>
      <c r="E43" s="71"/>
      <c r="F43" s="68"/>
      <c r="G43" s="68"/>
    </row>
    <row r="44" spans="1:7" ht="26.25" customHeight="1">
      <c r="A44" s="87"/>
      <c r="B44" s="67"/>
      <c r="C44" s="67"/>
      <c r="D44" s="68"/>
      <c r="E44" s="71"/>
      <c r="F44" s="71"/>
      <c r="G44" s="71"/>
    </row>
    <row r="45" spans="1:7" ht="26.25" customHeight="1">
      <c r="A45" s="86"/>
      <c r="B45" s="106"/>
      <c r="C45" s="106"/>
      <c r="D45" s="71"/>
      <c r="E45" s="71"/>
      <c r="F45" s="71"/>
      <c r="G45" s="68"/>
    </row>
    <row r="46" spans="1:7" ht="26.25" customHeight="1">
      <c r="A46" s="92"/>
      <c r="B46" s="67"/>
      <c r="C46" s="67"/>
      <c r="D46" s="68"/>
      <c r="E46" s="68"/>
      <c r="F46" s="68"/>
      <c r="G46" s="68"/>
    </row>
    <row r="47" spans="1:7" ht="26.25" customHeight="1">
      <c r="A47" s="107"/>
      <c r="B47" s="67"/>
      <c r="C47" s="67"/>
      <c r="D47" s="68"/>
      <c r="E47" s="68"/>
      <c r="F47" s="68"/>
      <c r="G47" s="68"/>
    </row>
    <row r="48" spans="1:7" ht="26.25" customHeight="1">
      <c r="A48" s="91"/>
      <c r="B48" s="67"/>
      <c r="C48" s="67"/>
      <c r="D48" s="68"/>
      <c r="E48" s="68"/>
      <c r="F48" s="68"/>
      <c r="G48" s="68"/>
    </row>
    <row r="49" spans="1:7" ht="26.25" customHeight="1">
      <c r="A49" s="91"/>
      <c r="B49" s="67"/>
      <c r="C49" s="67"/>
      <c r="D49" s="68"/>
      <c r="E49" s="68"/>
      <c r="F49" s="68"/>
      <c r="G49" s="68"/>
    </row>
    <row r="50" spans="1:7" ht="26.25" customHeight="1">
      <c r="A50" s="91"/>
      <c r="B50" s="67"/>
      <c r="C50" s="67"/>
      <c r="D50" s="68"/>
      <c r="E50" s="68"/>
      <c r="F50" s="68"/>
      <c r="G50" s="68"/>
    </row>
    <row r="51" spans="1:7" ht="26.25" customHeight="1">
      <c r="A51" s="91"/>
      <c r="B51" s="67"/>
      <c r="C51" s="67"/>
      <c r="D51" s="68"/>
      <c r="E51" s="68"/>
      <c r="F51" s="68"/>
      <c r="G51" s="68"/>
    </row>
    <row r="52" spans="1:7" ht="26.25" customHeight="1">
      <c r="A52" s="91"/>
      <c r="B52" s="67"/>
      <c r="C52" s="67"/>
      <c r="D52" s="68"/>
      <c r="E52" s="68"/>
      <c r="F52" s="68"/>
      <c r="G52" s="68"/>
    </row>
    <row r="53" spans="1:7" ht="26.25" customHeight="1">
      <c r="A53" s="91"/>
      <c r="B53" s="67"/>
      <c r="C53" s="67"/>
      <c r="D53" s="68"/>
      <c r="E53" s="68"/>
      <c r="F53" s="68"/>
      <c r="G53" s="68"/>
    </row>
    <row r="54" spans="1:7" ht="26.25" customHeight="1">
      <c r="A54" s="91"/>
      <c r="B54" s="67"/>
      <c r="C54" s="67"/>
      <c r="D54" s="68"/>
      <c r="E54" s="68"/>
      <c r="F54" s="68"/>
      <c r="G54" s="68"/>
    </row>
    <row r="55" spans="1:7" ht="26.25" customHeight="1">
      <c r="A55" s="91"/>
      <c r="B55" s="67"/>
      <c r="C55" s="67"/>
      <c r="D55" s="68"/>
      <c r="E55" s="68"/>
      <c r="F55" s="68"/>
      <c r="G55" s="68"/>
    </row>
    <row r="56" spans="1:7" ht="26.25" customHeight="1">
      <c r="A56" s="91"/>
      <c r="B56" s="67"/>
      <c r="C56" s="67"/>
      <c r="D56" s="68"/>
      <c r="E56" s="68"/>
      <c r="F56" s="68"/>
      <c r="G56" s="68"/>
    </row>
    <row r="57" spans="1:7" ht="26.25" customHeight="1">
      <c r="A57" s="91"/>
      <c r="B57" s="67"/>
      <c r="C57" s="67"/>
      <c r="D57" s="68"/>
      <c r="E57" s="68"/>
      <c r="F57" s="68"/>
      <c r="G57" s="68"/>
    </row>
    <row r="58" spans="1:7" ht="26.25" customHeight="1">
      <c r="A58" s="91"/>
      <c r="B58" s="67"/>
      <c r="C58" s="67"/>
      <c r="D58" s="68"/>
      <c r="E58" s="68"/>
      <c r="F58" s="68"/>
      <c r="G58" s="68"/>
    </row>
    <row r="59" spans="1:7" ht="26.25" customHeight="1">
      <c r="A59" s="91"/>
      <c r="B59" s="67"/>
      <c r="C59" s="67"/>
      <c r="D59" s="68"/>
      <c r="E59" s="68"/>
      <c r="F59" s="68"/>
      <c r="G59" s="68"/>
    </row>
    <row r="60" spans="1:7" ht="26.25" customHeight="1">
      <c r="A60" s="91"/>
      <c r="B60" s="67"/>
      <c r="C60" s="67"/>
      <c r="D60" s="68"/>
      <c r="E60" s="68"/>
      <c r="F60" s="68"/>
      <c r="G60" s="68"/>
    </row>
    <row r="61" spans="1:7" ht="26.25" customHeight="1">
      <c r="A61" s="91"/>
      <c r="B61" s="67"/>
      <c r="C61" s="67"/>
      <c r="D61" s="68"/>
      <c r="E61" s="68"/>
      <c r="F61" s="68"/>
      <c r="G61" s="68"/>
    </row>
    <row r="62" spans="1:7" ht="26.25" customHeight="1">
      <c r="A62" s="86"/>
      <c r="B62" s="67"/>
      <c r="C62" s="67"/>
      <c r="D62" s="68"/>
      <c r="E62" s="68"/>
      <c r="F62" s="68"/>
      <c r="G62" s="68"/>
    </row>
    <row r="63" spans="1:7" ht="26.25" customHeight="1">
      <c r="A63" s="92"/>
      <c r="B63" s="67"/>
      <c r="C63" s="67"/>
      <c r="D63" s="68"/>
      <c r="E63" s="68"/>
      <c r="F63" s="68"/>
      <c r="G63" s="68"/>
    </row>
    <row r="64" spans="1:7" ht="26.25" customHeight="1">
      <c r="A64" s="91"/>
      <c r="B64" s="67"/>
      <c r="C64" s="67"/>
      <c r="D64" s="68"/>
      <c r="E64" s="68"/>
      <c r="F64" s="68"/>
      <c r="G64" s="68"/>
    </row>
    <row r="65" spans="1:7" ht="26.25" customHeight="1">
      <c r="A65" s="91"/>
      <c r="B65" s="67"/>
      <c r="C65" s="67"/>
      <c r="D65" s="68"/>
      <c r="E65" s="68"/>
      <c r="F65" s="68"/>
      <c r="G65" s="68"/>
    </row>
    <row r="66" spans="1:7" ht="26.25" customHeight="1">
      <c r="A66" s="91"/>
      <c r="B66" s="67"/>
      <c r="C66" s="67"/>
      <c r="D66" s="68"/>
      <c r="E66" s="68"/>
      <c r="F66" s="68"/>
      <c r="G66" s="68"/>
    </row>
    <row r="67" spans="1:7" ht="26.25" customHeight="1">
      <c r="A67" s="91"/>
      <c r="B67" s="67"/>
      <c r="C67" s="67"/>
      <c r="D67" s="68"/>
      <c r="E67" s="68"/>
      <c r="F67" s="68"/>
      <c r="G67" s="68"/>
    </row>
    <row r="68" spans="1:7" ht="26.25" customHeight="1">
      <c r="A68" s="91"/>
      <c r="B68" s="67"/>
      <c r="C68" s="67"/>
      <c r="D68" s="68"/>
      <c r="E68" s="68"/>
      <c r="F68" s="68"/>
      <c r="G68" s="68"/>
    </row>
    <row r="69" spans="1:7" ht="26.25" customHeight="1">
      <c r="A69" s="91"/>
      <c r="B69" s="67"/>
      <c r="C69" s="67"/>
      <c r="D69" s="68"/>
      <c r="E69" s="68"/>
      <c r="F69" s="68"/>
      <c r="G69" s="68"/>
    </row>
    <row r="70" spans="1:7" ht="26.25" customHeight="1">
      <c r="A70" s="91"/>
      <c r="B70" s="67"/>
      <c r="C70" s="67"/>
      <c r="D70" s="68"/>
      <c r="E70" s="68"/>
      <c r="F70" s="68"/>
      <c r="G70" s="68"/>
    </row>
    <row r="71" spans="1:7" ht="26.25" customHeight="1">
      <c r="A71" s="91"/>
      <c r="B71" s="67"/>
      <c r="C71" s="67"/>
      <c r="D71" s="68"/>
      <c r="E71" s="68"/>
      <c r="F71" s="68"/>
      <c r="G71" s="68"/>
    </row>
    <row r="72" spans="1:7" ht="26.25" customHeight="1">
      <c r="A72" s="91"/>
      <c r="B72" s="67"/>
      <c r="C72" s="67"/>
      <c r="D72" s="68"/>
      <c r="E72" s="68"/>
      <c r="F72" s="68"/>
      <c r="G72" s="68"/>
    </row>
    <row r="73" spans="1:7" ht="26.25" customHeight="1">
      <c r="A73" s="91"/>
      <c r="B73" s="67"/>
      <c r="C73" s="67"/>
      <c r="D73" s="68"/>
      <c r="E73" s="68"/>
      <c r="F73" s="68"/>
      <c r="G73" s="68"/>
    </row>
    <row r="74" spans="1:7" ht="26.25" customHeight="1">
      <c r="A74" s="91"/>
      <c r="B74" s="67"/>
      <c r="C74" s="67"/>
      <c r="D74" s="68"/>
      <c r="E74" s="68"/>
      <c r="F74" s="68"/>
      <c r="G74" s="68"/>
    </row>
    <row r="75" spans="1:7" ht="26.25" customHeight="1">
      <c r="A75" s="91"/>
      <c r="B75" s="67"/>
      <c r="C75" s="67"/>
      <c r="D75" s="68"/>
      <c r="E75" s="68"/>
      <c r="F75" s="68"/>
      <c r="G75" s="68"/>
    </row>
    <row r="76" spans="1:7" ht="26.25" customHeight="1">
      <c r="A76" s="91"/>
      <c r="B76" s="67"/>
      <c r="C76" s="67"/>
      <c r="D76" s="68"/>
      <c r="E76" s="68"/>
      <c r="F76" s="68"/>
      <c r="G76" s="68"/>
    </row>
    <row r="77" spans="1:7" ht="26.25" customHeight="1">
      <c r="A77" s="91"/>
      <c r="B77" s="67"/>
      <c r="C77" s="67"/>
      <c r="D77" s="68"/>
      <c r="E77" s="68"/>
      <c r="F77" s="68"/>
      <c r="G77" s="68"/>
    </row>
    <row r="78" spans="1:7" ht="26.25" customHeight="1">
      <c r="A78" s="91"/>
      <c r="B78" s="67"/>
      <c r="C78" s="67"/>
      <c r="D78" s="68"/>
      <c r="E78" s="68"/>
      <c r="F78" s="68"/>
      <c r="G78" s="68"/>
    </row>
    <row r="79" spans="1:7" ht="26.25" customHeight="1">
      <c r="A79" s="91"/>
      <c r="B79" s="67"/>
      <c r="C79" s="67"/>
      <c r="D79" s="68"/>
      <c r="E79" s="68"/>
      <c r="F79" s="68"/>
      <c r="G79" s="68"/>
    </row>
    <row r="80" spans="1:7" ht="26.25" customHeight="1">
      <c r="A80" s="91"/>
      <c r="B80" s="67"/>
      <c r="C80" s="67"/>
      <c r="D80" s="68"/>
      <c r="E80" s="68"/>
      <c r="F80" s="68"/>
      <c r="G80" s="68"/>
    </row>
    <row r="81" spans="1:7" ht="26.25" customHeight="1">
      <c r="A81" s="87"/>
      <c r="B81" s="67"/>
      <c r="C81" s="67"/>
      <c r="D81" s="68"/>
      <c r="E81" s="71"/>
      <c r="F81" s="71"/>
      <c r="G81" s="71"/>
    </row>
    <row r="82" spans="1:7" ht="26.25" customHeight="1">
      <c r="A82" s="87"/>
      <c r="B82" s="67"/>
      <c r="C82" s="67"/>
      <c r="D82" s="68"/>
      <c r="E82" s="66"/>
      <c r="F82" s="68"/>
      <c r="G82" s="68"/>
    </row>
    <row r="83" spans="1:7" ht="26.25" customHeight="1">
      <c r="A83" s="87"/>
      <c r="B83" s="67"/>
      <c r="C83" s="67"/>
      <c r="D83" s="68"/>
      <c r="E83" s="66"/>
      <c r="F83" s="71"/>
      <c r="G83" s="71"/>
    </row>
    <row r="84" spans="1:7" ht="26.25" customHeight="1">
      <c r="A84" s="95"/>
      <c r="B84" s="67"/>
      <c r="C84" s="67"/>
      <c r="D84" s="68"/>
      <c r="E84" s="68"/>
      <c r="F84" s="71"/>
      <c r="G84" s="68"/>
    </row>
    <row r="85" spans="1:7" ht="26.25" customHeight="1">
      <c r="A85" s="91"/>
      <c r="B85" s="67"/>
      <c r="C85" s="67"/>
      <c r="D85" s="68"/>
      <c r="E85" s="68"/>
      <c r="F85" s="68"/>
      <c r="G85" s="68"/>
    </row>
    <row r="86" spans="1:7" ht="26.25" customHeight="1">
      <c r="A86" s="91"/>
      <c r="B86" s="67"/>
      <c r="C86" s="67"/>
      <c r="D86" s="68"/>
      <c r="E86" s="68"/>
      <c r="F86" s="68"/>
      <c r="G86" s="68"/>
    </row>
    <row r="87" spans="1:7" ht="26.25" customHeight="1">
      <c r="A87" s="91"/>
      <c r="B87" s="67"/>
      <c r="C87" s="67"/>
      <c r="D87" s="68"/>
      <c r="E87" s="68"/>
      <c r="F87" s="68"/>
      <c r="G87" s="68"/>
    </row>
    <row r="88" spans="1:7" ht="26.25" customHeight="1">
      <c r="A88" s="91"/>
      <c r="B88" s="67"/>
      <c r="C88" s="67"/>
      <c r="D88" s="68"/>
      <c r="E88" s="68"/>
      <c r="F88" s="68"/>
      <c r="G88" s="68"/>
    </row>
    <row r="89" spans="1:7" ht="26.25" customHeight="1">
      <c r="A89" s="91"/>
      <c r="B89" s="67"/>
      <c r="C89" s="67"/>
      <c r="D89" s="68"/>
      <c r="E89" s="68"/>
      <c r="F89" s="68"/>
      <c r="G89" s="68"/>
    </row>
    <row r="90" spans="1:7" ht="26.25" customHeight="1">
      <c r="A90" s="91"/>
      <c r="B90" s="67"/>
      <c r="C90" s="67"/>
      <c r="D90" s="68"/>
      <c r="E90" s="68"/>
      <c r="F90" s="68"/>
      <c r="G90" s="68"/>
    </row>
    <row r="91" spans="1:7" ht="26.25" customHeight="1">
      <c r="A91" s="91"/>
      <c r="B91" s="67"/>
      <c r="C91" s="67"/>
      <c r="D91" s="68"/>
      <c r="E91" s="68"/>
      <c r="F91" s="68"/>
      <c r="G91" s="68"/>
    </row>
    <row r="92" spans="1:7" ht="26.25" customHeight="1">
      <c r="A92" s="91"/>
      <c r="B92" s="67"/>
      <c r="C92" s="67"/>
      <c r="D92" s="68"/>
      <c r="E92" s="68"/>
      <c r="F92" s="68"/>
      <c r="G92" s="68"/>
    </row>
    <row r="93" spans="1:7" ht="26.25" customHeight="1">
      <c r="A93" s="91"/>
      <c r="B93" s="67"/>
      <c r="C93" s="67"/>
      <c r="D93" s="68"/>
      <c r="E93" s="68"/>
      <c r="F93" s="68"/>
      <c r="G93" s="68"/>
    </row>
    <row r="94" spans="1:7" ht="26.25" customHeight="1">
      <c r="A94" s="87"/>
      <c r="B94" s="67"/>
      <c r="C94" s="67"/>
      <c r="D94" s="68"/>
      <c r="E94" s="71"/>
      <c r="F94" s="71"/>
      <c r="G94" s="71"/>
    </row>
    <row r="95" spans="1:7" ht="9.75" customHeight="1">
      <c r="A95" s="87"/>
      <c r="B95" s="67"/>
      <c r="C95" s="67"/>
      <c r="D95" s="68"/>
      <c r="E95" s="71"/>
      <c r="F95" s="71"/>
      <c r="G95" s="68"/>
    </row>
    <row r="96" spans="1:7" ht="26.25" customHeight="1">
      <c r="A96" s="87"/>
      <c r="B96" s="67"/>
      <c r="C96" s="67"/>
      <c r="D96" s="68"/>
      <c r="E96" s="71"/>
      <c r="F96" s="71"/>
      <c r="G96" s="71"/>
    </row>
    <row r="97" spans="1:7" ht="26.25" customHeight="1">
      <c r="A97" s="66"/>
      <c r="B97" s="67"/>
      <c r="C97" s="67"/>
      <c r="D97" s="68"/>
      <c r="E97" s="68"/>
      <c r="F97" s="68"/>
      <c r="G97" s="68"/>
    </row>
    <row r="98" spans="1:7" ht="26.25" customHeight="1">
      <c r="A98" s="66"/>
      <c r="B98" s="67"/>
      <c r="C98" s="67"/>
      <c r="D98" s="68"/>
      <c r="E98" s="68"/>
      <c r="F98" s="68"/>
      <c r="G98" s="68"/>
    </row>
    <row r="99" spans="1:7" ht="26.25" customHeight="1">
      <c r="A99" s="66"/>
      <c r="B99" s="67"/>
      <c r="C99" s="67"/>
      <c r="D99" s="68"/>
      <c r="E99" s="68"/>
      <c r="F99" s="68"/>
      <c r="G99" s="68"/>
    </row>
    <row r="100" spans="1:7" ht="26.25" customHeight="1">
      <c r="A100" s="66"/>
      <c r="B100" s="67"/>
      <c r="C100" s="67"/>
      <c r="D100" s="68"/>
      <c r="E100" s="68"/>
      <c r="F100" s="68"/>
      <c r="G100" s="68"/>
    </row>
    <row r="101" spans="1:7" ht="26.25" customHeight="1">
      <c r="A101" s="66"/>
      <c r="B101" s="67"/>
      <c r="C101" s="67"/>
      <c r="D101" s="68"/>
      <c r="E101" s="68"/>
      <c r="F101" s="68"/>
      <c r="G101" s="68"/>
    </row>
    <row r="102" spans="1:7" ht="26.25" customHeight="1">
      <c r="A102" s="66"/>
      <c r="B102" s="67"/>
      <c r="C102" s="67"/>
      <c r="D102" s="68"/>
      <c r="E102" s="68"/>
      <c r="F102" s="68"/>
      <c r="G102" s="68"/>
    </row>
    <row r="103" spans="1:7" ht="26.25" customHeight="1">
      <c r="A103" s="66"/>
      <c r="B103" s="67"/>
      <c r="C103" s="67"/>
      <c r="D103" s="68"/>
      <c r="E103" s="68"/>
      <c r="F103" s="68"/>
      <c r="G103" s="68"/>
    </row>
    <row r="104" spans="1:7" ht="26.25" customHeight="1">
      <c r="A104" s="66"/>
      <c r="B104" s="67"/>
      <c r="C104" s="67"/>
      <c r="D104" s="68"/>
      <c r="E104" s="68"/>
      <c r="F104" s="68"/>
      <c r="G104" s="68"/>
    </row>
    <row r="105" spans="1:7" ht="26.25" customHeight="1">
      <c r="A105" s="66"/>
      <c r="B105" s="67"/>
      <c r="C105" s="67"/>
      <c r="D105" s="68"/>
      <c r="E105" s="68"/>
      <c r="F105" s="68"/>
      <c r="G105" s="68"/>
    </row>
    <row r="106" spans="1:7" ht="26.25" customHeight="1">
      <c r="A106" s="66"/>
      <c r="B106" s="67"/>
      <c r="C106" s="67"/>
      <c r="D106" s="68"/>
      <c r="E106" s="68"/>
      <c r="F106" s="68"/>
      <c r="G106" s="68"/>
    </row>
    <row r="107" spans="1:7" ht="26.25" customHeight="1">
      <c r="A107" s="66"/>
      <c r="B107" s="67"/>
      <c r="C107" s="67"/>
      <c r="D107" s="68"/>
      <c r="E107" s="68"/>
      <c r="F107" s="68"/>
      <c r="G107" s="68"/>
    </row>
    <row r="108" spans="1:7" ht="26.25" customHeight="1">
      <c r="A108" s="66"/>
      <c r="B108" s="67"/>
      <c r="C108" s="67"/>
      <c r="D108" s="68"/>
      <c r="E108" s="68"/>
      <c r="F108" s="68"/>
      <c r="G108" s="68"/>
    </row>
    <row r="109" spans="1:7" ht="26.25" customHeight="1">
      <c r="A109" s="66"/>
      <c r="B109" s="67"/>
      <c r="C109" s="67"/>
      <c r="D109" s="68"/>
      <c r="E109" s="68"/>
      <c r="F109" s="68"/>
      <c r="G109" s="68"/>
    </row>
    <row r="110" spans="1:7" ht="26.25" customHeight="1">
      <c r="A110" s="66"/>
      <c r="B110" s="67"/>
      <c r="C110" s="67"/>
      <c r="D110" s="68"/>
      <c r="E110" s="68"/>
      <c r="F110" s="68"/>
      <c r="G110" s="68"/>
    </row>
    <row r="111" spans="1:7" ht="26.25" customHeight="1">
      <c r="A111" s="66"/>
      <c r="B111" s="67"/>
      <c r="C111" s="67"/>
      <c r="D111" s="68"/>
      <c r="E111" s="68"/>
      <c r="F111" s="68"/>
      <c r="G111" s="68"/>
    </row>
    <row r="112" spans="1:7" ht="26.25" customHeight="1">
      <c r="A112" s="66"/>
      <c r="B112" s="67"/>
      <c r="C112" s="67"/>
      <c r="D112" s="68"/>
      <c r="E112" s="68"/>
      <c r="F112" s="68"/>
      <c r="G112" s="68"/>
    </row>
    <row r="113" spans="1:7" ht="26.25" customHeight="1">
      <c r="A113" s="66"/>
      <c r="B113" s="67"/>
      <c r="C113" s="67"/>
      <c r="D113" s="68"/>
      <c r="E113" s="68"/>
      <c r="F113" s="68"/>
      <c r="G113" s="68"/>
    </row>
    <row r="114" spans="1:7" ht="26.25" customHeight="1">
      <c r="A114" s="69"/>
      <c r="B114" s="70"/>
      <c r="C114" s="70"/>
      <c r="D114" s="71"/>
      <c r="E114" s="71"/>
      <c r="F114" s="71"/>
      <c r="G114" s="68"/>
    </row>
    <row r="115" spans="1:7" ht="26.25" customHeight="1">
      <c r="A115" s="72"/>
      <c r="B115" s="67"/>
      <c r="C115" s="67"/>
      <c r="D115" s="68"/>
      <c r="E115" s="68"/>
      <c r="F115" s="68"/>
      <c r="G115" s="68"/>
    </row>
    <row r="116" spans="1:7" ht="26.25" customHeight="1">
      <c r="A116" s="66"/>
      <c r="B116" s="67"/>
      <c r="C116" s="67"/>
      <c r="D116" s="68"/>
      <c r="E116" s="68"/>
      <c r="F116" s="68"/>
      <c r="G116" s="68"/>
    </row>
    <row r="117" spans="1:7" ht="26.25" customHeight="1">
      <c r="A117" s="66"/>
      <c r="B117" s="67"/>
      <c r="C117" s="67"/>
      <c r="D117" s="68"/>
      <c r="E117" s="68"/>
      <c r="F117" s="68"/>
      <c r="G117" s="68"/>
    </row>
    <row r="118" spans="1:7" ht="26.25" customHeight="1">
      <c r="A118" s="66"/>
      <c r="B118" s="67"/>
      <c r="C118" s="67"/>
      <c r="D118" s="68"/>
      <c r="E118" s="68"/>
      <c r="F118" s="68"/>
      <c r="G118" s="68"/>
    </row>
    <row r="119" spans="1:7" ht="26.25" customHeight="1">
      <c r="A119" s="66"/>
      <c r="B119" s="67"/>
      <c r="C119" s="67"/>
      <c r="D119" s="68"/>
      <c r="E119" s="68"/>
      <c r="F119" s="68"/>
      <c r="G119" s="68"/>
    </row>
    <row r="120" spans="1:7" ht="26.25" customHeight="1">
      <c r="A120" s="66"/>
      <c r="B120" s="67"/>
      <c r="C120" s="67"/>
      <c r="D120" s="68"/>
      <c r="E120" s="68"/>
      <c r="F120" s="68"/>
      <c r="G120" s="68"/>
    </row>
    <row r="121" spans="1:7" ht="26.25" customHeight="1">
      <c r="A121" s="69"/>
      <c r="B121" s="70"/>
      <c r="C121" s="70"/>
      <c r="D121" s="71"/>
      <c r="E121" s="71"/>
      <c r="F121" s="71"/>
      <c r="G121" s="68"/>
    </row>
    <row r="122" spans="1:7" ht="26.25" customHeight="1">
      <c r="A122" s="71"/>
      <c r="B122" s="67"/>
      <c r="C122" s="67"/>
      <c r="D122" s="68"/>
      <c r="E122" s="68"/>
      <c r="F122" s="68"/>
      <c r="G122" s="68"/>
    </row>
    <row r="123" spans="1:7" ht="26.25" customHeight="1">
      <c r="A123" s="72"/>
      <c r="B123" s="70"/>
      <c r="C123" s="70"/>
      <c r="D123" s="71"/>
      <c r="E123" s="71"/>
      <c r="F123" s="71"/>
      <c r="G123" s="68"/>
    </row>
    <row r="124" spans="1:7" ht="26.25" customHeight="1">
      <c r="A124" s="66"/>
      <c r="B124" s="67"/>
      <c r="C124" s="67"/>
      <c r="D124" s="68"/>
      <c r="E124" s="68"/>
      <c r="F124" s="68"/>
      <c r="G124" s="68"/>
    </row>
    <row r="125" spans="1:7" ht="26.25" customHeight="1">
      <c r="A125" s="66"/>
      <c r="B125" s="67"/>
      <c r="C125" s="67"/>
      <c r="D125" s="68"/>
      <c r="E125" s="68"/>
      <c r="F125" s="68"/>
      <c r="G125" s="68"/>
    </row>
    <row r="126" spans="1:7" ht="26.25" customHeight="1">
      <c r="A126" s="66"/>
      <c r="B126" s="67"/>
      <c r="C126" s="67"/>
      <c r="D126" s="68"/>
      <c r="E126" s="68"/>
      <c r="F126" s="68"/>
      <c r="G126" s="68"/>
    </row>
    <row r="127" spans="1:7" ht="26.25" customHeight="1">
      <c r="A127" s="66"/>
      <c r="B127" s="67"/>
      <c r="C127" s="67"/>
      <c r="D127" s="68"/>
      <c r="E127" s="68"/>
      <c r="F127" s="68"/>
      <c r="G127" s="68"/>
    </row>
    <row r="128" spans="1:7" ht="26.25" customHeight="1">
      <c r="A128" s="66"/>
      <c r="B128" s="67"/>
      <c r="C128" s="67"/>
      <c r="D128" s="68"/>
      <c r="E128" s="68"/>
      <c r="F128" s="68"/>
      <c r="G128" s="68"/>
    </row>
    <row r="129" spans="1:7" ht="26.25" customHeight="1">
      <c r="A129" s="66"/>
      <c r="B129" s="67"/>
      <c r="C129" s="67"/>
      <c r="D129" s="68"/>
      <c r="E129" s="68"/>
      <c r="F129" s="68"/>
      <c r="G129" s="68"/>
    </row>
    <row r="130" spans="1:7" ht="26.25" customHeight="1">
      <c r="A130" s="66"/>
      <c r="B130" s="67"/>
      <c r="C130" s="67"/>
      <c r="D130" s="68"/>
      <c r="E130" s="68"/>
      <c r="F130" s="68"/>
      <c r="G130" s="68"/>
    </row>
    <row r="131" spans="1:7" ht="26.25" customHeight="1">
      <c r="A131" s="66"/>
      <c r="B131" s="67"/>
      <c r="C131" s="67"/>
      <c r="D131" s="68"/>
      <c r="E131" s="68"/>
      <c r="F131" s="68"/>
      <c r="G131" s="68"/>
    </row>
    <row r="132" spans="1:7" ht="26.25" customHeight="1">
      <c r="A132" s="69"/>
      <c r="B132" s="70"/>
      <c r="C132" s="70"/>
      <c r="D132" s="71"/>
      <c r="E132" s="71"/>
      <c r="F132" s="71"/>
      <c r="G132" s="68"/>
    </row>
    <row r="133" spans="1:7" ht="26.25" customHeight="1">
      <c r="A133" s="72"/>
      <c r="B133" s="67"/>
      <c r="C133" s="67"/>
      <c r="D133" s="68"/>
      <c r="E133" s="68"/>
      <c r="F133" s="68"/>
      <c r="G133" s="68"/>
    </row>
    <row r="134" spans="1:7" ht="26.25" customHeight="1">
      <c r="A134" s="66"/>
      <c r="B134" s="67"/>
      <c r="C134" s="67"/>
      <c r="D134" s="68"/>
      <c r="E134" s="68"/>
      <c r="F134" s="68"/>
      <c r="G134" s="68"/>
    </row>
    <row r="135" spans="1:7" ht="26.25" customHeight="1">
      <c r="A135" s="66"/>
      <c r="B135" s="67"/>
      <c r="C135" s="67"/>
      <c r="D135" s="68"/>
      <c r="E135" s="68"/>
      <c r="F135" s="68"/>
      <c r="G135" s="68"/>
    </row>
    <row r="136" spans="1:7" ht="26.25" customHeight="1">
      <c r="A136" s="66"/>
      <c r="B136" s="67"/>
      <c r="C136" s="67"/>
      <c r="D136" s="68"/>
      <c r="E136" s="68"/>
      <c r="F136" s="68"/>
      <c r="G136" s="68"/>
    </row>
    <row r="137" spans="1:7" ht="26.25" customHeight="1">
      <c r="A137" s="69"/>
      <c r="B137" s="70"/>
      <c r="C137" s="70"/>
      <c r="D137" s="71"/>
      <c r="E137" s="71"/>
      <c r="F137" s="71"/>
      <c r="G137" s="68"/>
    </row>
    <row r="138" spans="1:7" ht="26.25" customHeight="1">
      <c r="A138" s="72"/>
      <c r="B138" s="70"/>
      <c r="C138" s="70"/>
      <c r="D138" s="71"/>
      <c r="E138" s="71"/>
      <c r="F138" s="71"/>
      <c r="G138" s="68"/>
    </row>
    <row r="139" spans="1:7" ht="26.25" customHeight="1">
      <c r="A139" s="66"/>
      <c r="B139" s="67"/>
      <c r="C139" s="67"/>
      <c r="D139" s="68"/>
      <c r="E139" s="68"/>
      <c r="F139" s="68"/>
      <c r="G139" s="68"/>
    </row>
    <row r="140" spans="1:7" ht="26.25" customHeight="1">
      <c r="A140" s="66"/>
      <c r="B140" s="67"/>
      <c r="C140" s="67"/>
      <c r="D140" s="68"/>
      <c r="E140" s="68"/>
      <c r="F140" s="68"/>
      <c r="G140" s="68"/>
    </row>
    <row r="141" spans="1:7" ht="26.25" customHeight="1">
      <c r="A141" s="69"/>
      <c r="B141" s="70"/>
      <c r="C141" s="70"/>
      <c r="D141" s="71"/>
      <c r="E141" s="71"/>
      <c r="F141" s="71"/>
      <c r="G141" s="68"/>
    </row>
    <row r="142" spans="1:7" ht="26.25" customHeight="1">
      <c r="A142" s="72"/>
      <c r="B142" s="67"/>
      <c r="C142" s="67"/>
      <c r="D142" s="68"/>
      <c r="E142" s="68"/>
      <c r="F142" s="68"/>
      <c r="G142" s="68"/>
    </row>
    <row r="143" spans="1:7" ht="26.25" customHeight="1">
      <c r="A143" s="66"/>
      <c r="B143" s="67"/>
      <c r="C143" s="67"/>
      <c r="D143" s="68"/>
      <c r="E143" s="68"/>
      <c r="F143" s="68"/>
      <c r="G143" s="68"/>
    </row>
    <row r="144" spans="1:7" ht="26.25" customHeight="1">
      <c r="A144" s="66"/>
      <c r="B144" s="67"/>
      <c r="C144" s="67"/>
      <c r="D144" s="68"/>
      <c r="E144" s="68"/>
      <c r="F144" s="68"/>
      <c r="G144" s="68"/>
    </row>
    <row r="145" spans="1:7" ht="26.25" customHeight="1">
      <c r="A145" s="66"/>
      <c r="B145" s="67"/>
      <c r="C145" s="67"/>
      <c r="D145" s="68"/>
      <c r="E145" s="68"/>
      <c r="F145" s="68"/>
      <c r="G145" s="68"/>
    </row>
    <row r="146" spans="1:7" ht="26.25" customHeight="1">
      <c r="A146" s="66"/>
      <c r="B146" s="67"/>
      <c r="C146" s="67"/>
      <c r="D146" s="68"/>
      <c r="E146" s="68"/>
      <c r="F146" s="68"/>
      <c r="G146" s="68"/>
    </row>
    <row r="147" spans="1:7" ht="26.25" customHeight="1">
      <c r="A147" s="69"/>
      <c r="B147" s="70"/>
      <c r="C147" s="70"/>
      <c r="D147" s="71"/>
      <c r="E147" s="71"/>
      <c r="F147" s="71"/>
      <c r="G147" s="68"/>
    </row>
    <row r="148" spans="1:7" ht="26.25" customHeight="1">
      <c r="A148" s="73"/>
      <c r="B148" s="70"/>
      <c r="C148" s="70"/>
      <c r="D148" s="71"/>
      <c r="E148" s="71"/>
      <c r="F148" s="71"/>
      <c r="G148" s="68"/>
    </row>
    <row r="149" spans="1:7" ht="26.25" customHeight="1">
      <c r="A149" s="66"/>
      <c r="B149" s="67"/>
      <c r="C149" s="67"/>
      <c r="D149" s="68"/>
      <c r="E149" s="68"/>
      <c r="F149" s="68"/>
      <c r="G149" s="68"/>
    </row>
    <row r="150" spans="1:7" ht="26.25" customHeight="1">
      <c r="A150" s="66"/>
      <c r="B150" s="67"/>
      <c r="C150" s="67"/>
      <c r="D150" s="68"/>
      <c r="E150" s="68"/>
      <c r="F150" s="68"/>
      <c r="G150" s="68"/>
    </row>
    <row r="151" spans="1:7" ht="26.25" customHeight="1">
      <c r="A151" s="66"/>
      <c r="B151" s="67"/>
      <c r="C151" s="67"/>
      <c r="D151" s="68"/>
      <c r="E151" s="68"/>
      <c r="F151" s="68"/>
      <c r="G151" s="68"/>
    </row>
    <row r="152" spans="1:7" ht="26.25" customHeight="1">
      <c r="A152" s="66"/>
      <c r="B152" s="67"/>
      <c r="C152" s="67"/>
      <c r="D152" s="68"/>
      <c r="E152" s="68"/>
      <c r="F152" s="68"/>
      <c r="G152" s="68"/>
    </row>
    <row r="153" spans="1:7" ht="26.25" customHeight="1">
      <c r="A153" s="66"/>
      <c r="B153" s="67"/>
      <c r="C153" s="67"/>
      <c r="D153" s="68"/>
      <c r="E153" s="68"/>
      <c r="F153" s="68"/>
      <c r="G153" s="68"/>
    </row>
    <row r="154" spans="1:7" ht="26.25" customHeight="1">
      <c r="A154" s="66"/>
      <c r="B154" s="67"/>
      <c r="C154" s="67"/>
      <c r="D154" s="68"/>
      <c r="E154" s="68"/>
      <c r="F154" s="68"/>
      <c r="G154" s="68"/>
    </row>
    <row r="155" spans="1:7" ht="26.25" customHeight="1">
      <c r="A155" s="69"/>
      <c r="B155" s="67"/>
      <c r="C155" s="67"/>
      <c r="D155" s="68"/>
      <c r="E155" s="71"/>
      <c r="F155" s="71"/>
      <c r="G155" s="68"/>
    </row>
    <row r="156" spans="1:7" ht="26.25" customHeight="1">
      <c r="A156" s="74"/>
      <c r="B156" s="75"/>
      <c r="C156" s="67"/>
      <c r="D156" s="68"/>
      <c r="E156" s="68"/>
      <c r="F156" s="68"/>
      <c r="G156" s="68"/>
    </row>
    <row r="157" spans="1:7" ht="26.25" customHeight="1">
      <c r="A157" s="66"/>
      <c r="B157" s="67"/>
      <c r="C157" s="67"/>
      <c r="D157" s="68"/>
      <c r="E157" s="68"/>
      <c r="F157" s="68"/>
      <c r="G157" s="68"/>
    </row>
    <row r="158" spans="1:7" ht="26.25" customHeight="1">
      <c r="A158" s="66"/>
      <c r="B158" s="67"/>
      <c r="C158" s="67"/>
      <c r="D158" s="68"/>
      <c r="E158" s="68"/>
      <c r="F158" s="68"/>
      <c r="G158" s="68"/>
    </row>
    <row r="159" spans="1:7" ht="26.25" customHeight="1">
      <c r="A159" s="66"/>
      <c r="B159" s="67"/>
      <c r="C159" s="76"/>
      <c r="D159" s="68"/>
      <c r="E159" s="68"/>
      <c r="F159" s="68"/>
      <c r="G159" s="68"/>
    </row>
    <row r="160" spans="1:7" ht="26.25" customHeight="1">
      <c r="A160" s="66"/>
      <c r="B160" s="67"/>
      <c r="C160" s="67"/>
      <c r="D160" s="68"/>
      <c r="E160" s="68"/>
      <c r="F160" s="68"/>
      <c r="G160" s="68"/>
    </row>
    <row r="161" spans="1:7" ht="26.25" customHeight="1">
      <c r="A161" s="66"/>
      <c r="B161" s="67"/>
      <c r="C161" s="67"/>
      <c r="D161" s="68"/>
      <c r="E161" s="68"/>
      <c r="F161" s="68"/>
      <c r="G161" s="68"/>
    </row>
    <row r="162" spans="1:7" ht="26.25" customHeight="1">
      <c r="A162" s="71"/>
      <c r="B162" s="67"/>
      <c r="C162" s="67"/>
      <c r="D162" s="68"/>
      <c r="E162" s="68"/>
      <c r="F162" s="68"/>
      <c r="G162" s="68"/>
    </row>
    <row r="163" spans="1:7" ht="26.25" customHeight="1">
      <c r="A163" s="73"/>
      <c r="B163" s="67"/>
      <c r="C163" s="67"/>
      <c r="D163" s="68"/>
      <c r="E163" s="68"/>
      <c r="F163" s="68"/>
      <c r="G163" s="68"/>
    </row>
    <row r="164" spans="1:7" ht="26.25" customHeight="1">
      <c r="A164" s="66"/>
      <c r="B164" s="67"/>
      <c r="C164" s="67"/>
      <c r="D164" s="68"/>
      <c r="E164" s="68"/>
      <c r="F164" s="68"/>
      <c r="G164" s="68"/>
    </row>
    <row r="165" spans="1:7" ht="26.25" customHeight="1">
      <c r="A165" s="66"/>
      <c r="B165" s="67"/>
      <c r="C165" s="67"/>
      <c r="D165" s="68"/>
      <c r="E165" s="68"/>
      <c r="F165" s="68"/>
      <c r="G165" s="68"/>
    </row>
    <row r="166" spans="1:7" ht="26.25" customHeight="1">
      <c r="A166" s="66"/>
      <c r="B166" s="67"/>
      <c r="C166" s="67"/>
      <c r="D166" s="68"/>
      <c r="E166" s="68"/>
      <c r="F166" s="68"/>
      <c r="G166" s="68"/>
    </row>
    <row r="167" spans="1:7" ht="26.25" customHeight="1">
      <c r="A167" s="77"/>
      <c r="B167" s="67"/>
      <c r="C167" s="67"/>
      <c r="D167" s="68"/>
      <c r="E167" s="68"/>
      <c r="F167" s="68"/>
      <c r="G167" s="68"/>
    </row>
    <row r="168" spans="1:7" ht="26.25" customHeight="1">
      <c r="A168" s="66"/>
      <c r="B168" s="67"/>
      <c r="C168" s="67"/>
      <c r="D168" s="68"/>
      <c r="E168" s="68"/>
      <c r="F168" s="68"/>
      <c r="G168" s="68"/>
    </row>
    <row r="169" spans="1:7" ht="26.25" customHeight="1">
      <c r="A169" s="66"/>
      <c r="B169" s="67"/>
      <c r="C169" s="67"/>
      <c r="D169" s="68"/>
      <c r="E169" s="68"/>
      <c r="F169" s="68"/>
      <c r="G169" s="68"/>
    </row>
    <row r="170" spans="1:7" ht="26.25" customHeight="1">
      <c r="A170" s="69"/>
      <c r="B170" s="70"/>
      <c r="C170" s="70"/>
      <c r="D170" s="71"/>
      <c r="E170" s="71"/>
      <c r="F170" s="71"/>
      <c r="G170" s="68"/>
    </row>
    <row r="171" spans="1:7" ht="26.25" customHeight="1">
      <c r="A171" s="72"/>
      <c r="B171" s="70"/>
      <c r="C171" s="70"/>
      <c r="D171" s="71"/>
      <c r="E171" s="71"/>
      <c r="F171" s="71"/>
      <c r="G171" s="68"/>
    </row>
    <row r="172" spans="1:7" ht="26.25" customHeight="1">
      <c r="A172" s="77"/>
      <c r="B172" s="67"/>
      <c r="C172" s="67"/>
      <c r="D172" s="68"/>
      <c r="E172" s="68"/>
      <c r="F172" s="68"/>
      <c r="G172" s="68"/>
    </row>
    <row r="173" spans="1:7" ht="26.25" customHeight="1">
      <c r="A173" s="77"/>
      <c r="B173" s="67"/>
      <c r="C173" s="67"/>
      <c r="D173" s="68"/>
      <c r="E173" s="68"/>
      <c r="F173" s="68"/>
      <c r="G173" s="68"/>
    </row>
    <row r="174" spans="1:7" ht="26.25" customHeight="1">
      <c r="A174" s="77"/>
      <c r="B174" s="67"/>
      <c r="C174" s="67"/>
      <c r="D174" s="68"/>
      <c r="E174" s="68"/>
      <c r="F174" s="68"/>
      <c r="G174" s="68"/>
    </row>
    <row r="175" spans="1:7" ht="26.25" customHeight="1">
      <c r="A175" s="77"/>
      <c r="B175" s="67"/>
      <c r="C175" s="67"/>
      <c r="D175" s="68"/>
      <c r="E175" s="68"/>
      <c r="F175" s="68"/>
      <c r="G175" s="68"/>
    </row>
    <row r="176" spans="1:7" ht="26.25" customHeight="1">
      <c r="A176" s="77"/>
      <c r="B176" s="67"/>
      <c r="C176" s="67"/>
      <c r="D176" s="68"/>
      <c r="E176" s="68"/>
      <c r="F176" s="68"/>
      <c r="G176" s="68"/>
    </row>
    <row r="177" spans="1:7" ht="26.25" customHeight="1">
      <c r="A177" s="66"/>
      <c r="B177" s="67"/>
      <c r="C177" s="67"/>
      <c r="D177" s="68"/>
      <c r="E177" s="68"/>
      <c r="F177" s="68"/>
      <c r="G177" s="68"/>
    </row>
    <row r="178" spans="1:7" ht="26.25" customHeight="1">
      <c r="A178" s="66"/>
      <c r="B178" s="67"/>
      <c r="C178" s="67"/>
      <c r="D178" s="68"/>
      <c r="E178" s="68"/>
      <c r="F178" s="68"/>
      <c r="G178" s="68"/>
    </row>
    <row r="179" spans="1:7" ht="26.25" customHeight="1">
      <c r="A179" s="66"/>
      <c r="B179" s="67"/>
      <c r="C179" s="67"/>
      <c r="D179" s="68"/>
      <c r="E179" s="68"/>
      <c r="F179" s="68"/>
      <c r="G179" s="68"/>
    </row>
    <row r="180" spans="1:7" ht="26.25" customHeight="1">
      <c r="A180" s="77"/>
      <c r="B180" s="67"/>
      <c r="C180" s="67"/>
      <c r="D180" s="68"/>
      <c r="E180" s="68"/>
      <c r="F180" s="68"/>
      <c r="G180" s="68"/>
    </row>
    <row r="181" spans="1:7" ht="26.25" customHeight="1">
      <c r="A181" s="77"/>
      <c r="B181" s="67"/>
      <c r="C181" s="67"/>
      <c r="D181" s="68"/>
      <c r="E181" s="68"/>
      <c r="F181" s="68"/>
      <c r="G181" s="68"/>
    </row>
    <row r="182" spans="1:7" ht="26.25" customHeight="1">
      <c r="A182" s="69"/>
      <c r="B182" s="70"/>
      <c r="C182" s="70"/>
      <c r="D182" s="71"/>
      <c r="E182" s="71"/>
      <c r="F182" s="71"/>
      <c r="G182" s="68"/>
    </row>
    <row r="183" spans="1:7" ht="26.25" customHeight="1">
      <c r="A183" s="72"/>
      <c r="B183" s="67"/>
      <c r="C183" s="67"/>
      <c r="D183" s="68"/>
      <c r="E183" s="68"/>
      <c r="F183" s="68"/>
      <c r="G183" s="68"/>
    </row>
    <row r="184" spans="1:7" ht="26.25" customHeight="1">
      <c r="A184" s="66"/>
      <c r="B184" s="67"/>
      <c r="C184" s="67"/>
      <c r="D184" s="68"/>
      <c r="E184" s="68"/>
      <c r="F184" s="68"/>
      <c r="G184" s="68"/>
    </row>
    <row r="185" spans="1:7" ht="26.25" customHeight="1">
      <c r="A185" s="66"/>
      <c r="B185" s="67"/>
      <c r="C185" s="67"/>
      <c r="D185" s="68"/>
      <c r="E185" s="68"/>
      <c r="F185" s="68"/>
      <c r="G185" s="68"/>
    </row>
    <row r="186" spans="1:7" ht="26.25" customHeight="1">
      <c r="A186" s="66"/>
      <c r="B186" s="67"/>
      <c r="C186" s="67"/>
      <c r="D186" s="68"/>
      <c r="E186" s="68"/>
      <c r="F186" s="68"/>
      <c r="G186" s="68"/>
    </row>
    <row r="187" spans="1:7" ht="26.25" customHeight="1">
      <c r="A187" s="66"/>
      <c r="B187" s="67"/>
      <c r="C187" s="67"/>
      <c r="D187" s="68"/>
      <c r="E187" s="68"/>
      <c r="F187" s="68"/>
      <c r="G187" s="68"/>
    </row>
    <row r="188" spans="1:7" ht="26.25" customHeight="1">
      <c r="A188" s="66"/>
      <c r="B188" s="67"/>
      <c r="C188" s="67"/>
      <c r="D188" s="68"/>
      <c r="E188" s="68"/>
      <c r="F188" s="68"/>
      <c r="G188" s="68"/>
    </row>
    <row r="189" spans="1:7" ht="26.25" customHeight="1">
      <c r="A189" s="66"/>
      <c r="B189" s="67"/>
      <c r="C189" s="67"/>
      <c r="D189" s="68"/>
      <c r="E189" s="68"/>
      <c r="F189" s="68"/>
      <c r="G189" s="68"/>
    </row>
    <row r="190" spans="1:7" ht="26.25" customHeight="1">
      <c r="A190" s="66"/>
      <c r="B190" s="67"/>
      <c r="C190" s="67"/>
      <c r="D190" s="68"/>
      <c r="E190" s="68"/>
      <c r="F190" s="68"/>
      <c r="G190" s="68"/>
    </row>
    <row r="191" spans="1:7" ht="26.25" customHeight="1">
      <c r="A191" s="66"/>
      <c r="B191" s="67"/>
      <c r="C191" s="67"/>
      <c r="D191" s="68"/>
      <c r="E191" s="68"/>
      <c r="F191" s="68"/>
      <c r="G191" s="68"/>
    </row>
    <row r="192" spans="1:7" ht="26.25" customHeight="1">
      <c r="A192" s="66"/>
      <c r="B192" s="67"/>
      <c r="C192" s="67"/>
      <c r="D192" s="68"/>
      <c r="E192" s="68"/>
      <c r="F192" s="68"/>
      <c r="G192" s="68"/>
    </row>
    <row r="193" spans="1:7" ht="26.25" customHeight="1">
      <c r="A193" s="66"/>
      <c r="B193" s="67"/>
      <c r="C193" s="67"/>
      <c r="D193" s="68"/>
      <c r="E193" s="68"/>
      <c r="F193" s="68"/>
      <c r="G193" s="68"/>
    </row>
    <row r="194" spans="1:7" ht="26.25" customHeight="1">
      <c r="A194" s="66"/>
      <c r="B194" s="67"/>
      <c r="C194" s="67"/>
      <c r="D194" s="68"/>
      <c r="E194" s="68"/>
      <c r="F194" s="68"/>
      <c r="G194" s="68"/>
    </row>
    <row r="195" spans="1:7" ht="26.25" customHeight="1">
      <c r="A195" s="66"/>
      <c r="B195" s="67"/>
      <c r="C195" s="67"/>
      <c r="D195" s="68"/>
      <c r="E195" s="68"/>
      <c r="F195" s="68"/>
      <c r="G195" s="68"/>
    </row>
    <row r="196" spans="1:7" ht="26.25" customHeight="1">
      <c r="A196" s="66"/>
      <c r="B196" s="67"/>
      <c r="C196" s="67"/>
      <c r="D196" s="68"/>
      <c r="E196" s="68"/>
      <c r="F196" s="68"/>
      <c r="G196" s="68"/>
    </row>
    <row r="197" spans="1:7" ht="26.25" customHeight="1">
      <c r="A197" s="66"/>
      <c r="B197" s="67"/>
      <c r="C197" s="67"/>
      <c r="D197" s="68"/>
      <c r="E197" s="68"/>
      <c r="F197" s="68"/>
      <c r="G197" s="68"/>
    </row>
    <row r="198" spans="1:7" ht="26.25" customHeight="1">
      <c r="A198" s="66"/>
      <c r="B198" s="67"/>
      <c r="C198" s="67"/>
      <c r="D198" s="68"/>
      <c r="E198" s="68"/>
      <c r="F198" s="68"/>
      <c r="G198" s="68"/>
    </row>
    <row r="199" spans="1:7" ht="26.25" customHeight="1">
      <c r="A199" s="69"/>
      <c r="B199" s="70"/>
      <c r="C199" s="70"/>
      <c r="D199" s="71"/>
      <c r="E199" s="71"/>
      <c r="F199" s="71"/>
      <c r="G199" s="68"/>
    </row>
    <row r="200" spans="1:7" ht="26.25" customHeight="1">
      <c r="A200" s="69"/>
      <c r="B200" s="70"/>
      <c r="C200" s="70"/>
      <c r="D200" s="71"/>
      <c r="E200" s="71"/>
      <c r="F200" s="71"/>
      <c r="G200" s="68"/>
    </row>
  </sheetData>
  <sheetProtection password="CC0B" sheet="1"/>
  <mergeCells count="1">
    <mergeCell ref="A1:G1"/>
  </mergeCells>
  <printOptions horizontalCentered="1"/>
  <pageMargins left="0.2" right="0.2" top="0.25" bottom="0.25" header="0.3" footer="0.3"/>
  <pageSetup fitToHeight="3" fitToWidth="3" horizontalDpi="600" verticalDpi="600" orientation="portrait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5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46.57421875" defaultRowHeight="12.75"/>
  <cols>
    <col min="1" max="1" width="63.00390625" style="62" bestFit="1" customWidth="1"/>
    <col min="2" max="2" width="43.28125" style="62" customWidth="1"/>
    <col min="3" max="3" width="50.851562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69" t="s">
        <v>311</v>
      </c>
      <c r="B1" s="470"/>
      <c r="C1" s="470"/>
      <c r="D1" s="470"/>
      <c r="E1" s="470"/>
      <c r="F1" s="470"/>
      <c r="G1" s="471"/>
    </row>
    <row r="2" spans="1:7" ht="61.5" thickBot="1">
      <c r="A2" s="249" t="s">
        <v>1170</v>
      </c>
      <c r="B2" s="250" t="s">
        <v>1171</v>
      </c>
      <c r="C2" s="250" t="s">
        <v>1172</v>
      </c>
      <c r="D2" s="250" t="s">
        <v>1708</v>
      </c>
      <c r="E2" s="250" t="s">
        <v>1707</v>
      </c>
      <c r="F2" s="250" t="s">
        <v>1709</v>
      </c>
      <c r="G2" s="289" t="s">
        <v>1710</v>
      </c>
    </row>
    <row r="3" spans="1:7" ht="25.5" customHeight="1">
      <c r="A3" s="298" t="s">
        <v>1144</v>
      </c>
      <c r="B3" s="327"/>
      <c r="C3" s="327"/>
      <c r="D3" s="196"/>
      <c r="E3" s="196"/>
      <c r="F3" s="196"/>
      <c r="G3" s="328"/>
    </row>
    <row r="4" spans="1:7" ht="26.25" customHeight="1">
      <c r="A4" s="256" t="s">
        <v>1460</v>
      </c>
      <c r="B4" s="13" t="s">
        <v>1270</v>
      </c>
      <c r="C4" s="13" t="s">
        <v>1145</v>
      </c>
      <c r="D4" s="10"/>
      <c r="E4" s="40">
        <v>0.04</v>
      </c>
      <c r="F4" s="10">
        <v>1.48</v>
      </c>
      <c r="G4" s="257"/>
    </row>
    <row r="5" spans="1:7" ht="26.25" customHeight="1">
      <c r="A5" s="256" t="s">
        <v>1401</v>
      </c>
      <c r="B5" s="13" t="s">
        <v>361</v>
      </c>
      <c r="C5" s="13" t="s">
        <v>361</v>
      </c>
      <c r="D5" s="10"/>
      <c r="E5" s="40">
        <v>0.04</v>
      </c>
      <c r="F5" s="10">
        <v>0.68</v>
      </c>
      <c r="G5" s="257"/>
    </row>
    <row r="6" spans="1:7" ht="26.25" customHeight="1">
      <c r="A6" s="256" t="s">
        <v>574</v>
      </c>
      <c r="B6" s="13" t="s">
        <v>575</v>
      </c>
      <c r="C6" s="13" t="s">
        <v>576</v>
      </c>
      <c r="D6" s="10"/>
      <c r="E6" s="10"/>
      <c r="F6" s="10">
        <v>1.04</v>
      </c>
      <c r="G6" s="257"/>
    </row>
    <row r="7" spans="1:7" ht="26.25" customHeight="1">
      <c r="A7" s="263" t="s">
        <v>1589</v>
      </c>
      <c r="B7" s="13" t="s">
        <v>574</v>
      </c>
      <c r="C7" s="13" t="s">
        <v>1146</v>
      </c>
      <c r="D7" s="10"/>
      <c r="E7" s="40">
        <v>0.06</v>
      </c>
      <c r="F7" s="10">
        <v>0.18</v>
      </c>
      <c r="G7" s="257"/>
    </row>
    <row r="8" spans="1:7" ht="26.25" customHeight="1">
      <c r="A8" s="256" t="s">
        <v>577</v>
      </c>
      <c r="B8" s="13" t="s">
        <v>573</v>
      </c>
      <c r="C8" s="13" t="s">
        <v>1460</v>
      </c>
      <c r="D8" s="10"/>
      <c r="E8" s="10"/>
      <c r="F8" s="10">
        <v>0.38</v>
      </c>
      <c r="G8" s="257"/>
    </row>
    <row r="9" spans="1:7" ht="26.25" customHeight="1">
      <c r="A9" s="256" t="s">
        <v>492</v>
      </c>
      <c r="B9" s="13" t="s">
        <v>1259</v>
      </c>
      <c r="C9" s="13" t="s">
        <v>361</v>
      </c>
      <c r="D9" s="10"/>
      <c r="E9" s="10"/>
      <c r="F9" s="10">
        <v>0.02</v>
      </c>
      <c r="G9" s="257"/>
    </row>
    <row r="10" spans="1:7" ht="26.25" customHeight="1">
      <c r="A10" s="256" t="s">
        <v>493</v>
      </c>
      <c r="B10" s="13" t="s">
        <v>1460</v>
      </c>
      <c r="C10" s="13" t="s">
        <v>361</v>
      </c>
      <c r="D10" s="10"/>
      <c r="E10" s="10"/>
      <c r="F10" s="10">
        <v>0.02</v>
      </c>
      <c r="G10" s="257"/>
    </row>
    <row r="11" spans="1:7" ht="26.25" customHeight="1">
      <c r="A11" s="256" t="s">
        <v>573</v>
      </c>
      <c r="B11" s="13" t="s">
        <v>572</v>
      </c>
      <c r="C11" s="13" t="s">
        <v>1460</v>
      </c>
      <c r="D11" s="10"/>
      <c r="E11" s="10"/>
      <c r="F11" s="10">
        <v>0.76</v>
      </c>
      <c r="G11" s="257"/>
    </row>
    <row r="12" spans="1:7" ht="26.25" customHeight="1">
      <c r="A12" s="256" t="s">
        <v>572</v>
      </c>
      <c r="B12" s="13" t="s">
        <v>573</v>
      </c>
      <c r="C12" s="13" t="s">
        <v>361</v>
      </c>
      <c r="D12" s="10"/>
      <c r="E12" s="10"/>
      <c r="F12" s="10">
        <v>0.3</v>
      </c>
      <c r="G12" s="257"/>
    </row>
    <row r="13" spans="1:7" ht="26.25" customHeight="1">
      <c r="A13" s="256" t="s">
        <v>1258</v>
      </c>
      <c r="B13" s="13" t="s">
        <v>1259</v>
      </c>
      <c r="C13" s="13" t="s">
        <v>1460</v>
      </c>
      <c r="D13" s="10"/>
      <c r="E13" s="10"/>
      <c r="F13" s="10">
        <v>0.4</v>
      </c>
      <c r="G13" s="257"/>
    </row>
    <row r="14" spans="1:7" ht="26.25" customHeight="1">
      <c r="A14" s="262" t="s">
        <v>1174</v>
      </c>
      <c r="B14" s="13"/>
      <c r="C14" s="13"/>
      <c r="D14" s="10"/>
      <c r="E14" s="25">
        <f>SUM(E4,E5,E7)</f>
        <v>0.14</v>
      </c>
      <c r="F14" s="25">
        <f>SUM(F4,F5,F6,F7,F8,F9,F10,F11,F12,F13)</f>
        <v>5.260000000000001</v>
      </c>
      <c r="G14" s="260">
        <f>SUM(E14,F14)</f>
        <v>5.4</v>
      </c>
    </row>
    <row r="15" spans="1:7" ht="26.25" customHeight="1">
      <c r="A15" s="306" t="s">
        <v>1527</v>
      </c>
      <c r="B15" s="9"/>
      <c r="C15" s="9"/>
      <c r="D15" s="10"/>
      <c r="E15" s="10"/>
      <c r="F15" s="10"/>
      <c r="G15" s="257"/>
    </row>
    <row r="16" spans="1:7" ht="26.25" customHeight="1">
      <c r="A16" s="311" t="s">
        <v>2530</v>
      </c>
      <c r="B16" s="65" t="s">
        <v>1270</v>
      </c>
      <c r="C16" s="65" t="s">
        <v>1197</v>
      </c>
      <c r="D16" s="40"/>
      <c r="E16" s="40"/>
      <c r="F16" s="40">
        <v>0.07</v>
      </c>
      <c r="G16" s="257"/>
    </row>
    <row r="17" spans="1:7" ht="26.25" customHeight="1">
      <c r="A17" s="307" t="s">
        <v>1528</v>
      </c>
      <c r="B17" s="23" t="s">
        <v>1270</v>
      </c>
      <c r="C17" s="23" t="s">
        <v>2626</v>
      </c>
      <c r="D17" s="10"/>
      <c r="E17" s="10">
        <v>0.32</v>
      </c>
      <c r="F17" s="10">
        <v>1.64</v>
      </c>
      <c r="G17" s="257"/>
    </row>
    <row r="18" spans="1:7" ht="26.25" customHeight="1">
      <c r="A18" s="308" t="s">
        <v>1174</v>
      </c>
      <c r="B18" s="9"/>
      <c r="C18" s="9"/>
      <c r="D18" s="10"/>
      <c r="E18" s="25">
        <f>SUM(E17)</f>
        <v>0.32</v>
      </c>
      <c r="F18" s="25">
        <f>SUM(F16,F17)</f>
        <v>1.71</v>
      </c>
      <c r="G18" s="260">
        <f>SUM(E18,F18)</f>
        <v>2.03</v>
      </c>
    </row>
    <row r="19" spans="1:7" ht="26.25" customHeight="1">
      <c r="A19" s="266" t="s">
        <v>1706</v>
      </c>
      <c r="B19" s="13"/>
      <c r="C19" s="13"/>
      <c r="D19" s="10"/>
      <c r="E19" s="10"/>
      <c r="F19" s="8"/>
      <c r="G19" s="257"/>
    </row>
    <row r="20" spans="1:7" ht="26.25" customHeight="1">
      <c r="A20" s="256" t="s">
        <v>1404</v>
      </c>
      <c r="B20" s="13" t="s">
        <v>1270</v>
      </c>
      <c r="C20" s="13" t="s">
        <v>1424</v>
      </c>
      <c r="D20" s="10"/>
      <c r="E20" s="10"/>
      <c r="F20" s="10">
        <v>2.62</v>
      </c>
      <c r="G20" s="257"/>
    </row>
    <row r="21" spans="1:7" ht="26.25" customHeight="1">
      <c r="A21" s="263" t="s">
        <v>1401</v>
      </c>
      <c r="B21" s="47" t="s">
        <v>1404</v>
      </c>
      <c r="C21" s="47" t="s">
        <v>1173</v>
      </c>
      <c r="D21" s="22"/>
      <c r="E21" s="22"/>
      <c r="F21" s="40">
        <v>0.6</v>
      </c>
      <c r="G21" s="257"/>
    </row>
    <row r="22" spans="1:7" ht="26.25" customHeight="1">
      <c r="A22" s="262" t="s">
        <v>1174</v>
      </c>
      <c r="B22" s="13"/>
      <c r="C22" s="13"/>
      <c r="D22" s="10"/>
      <c r="E22" s="25">
        <f>SUM(0)</f>
        <v>0</v>
      </c>
      <c r="F22" s="25">
        <f>SUM(F20,F21)</f>
        <v>3.22</v>
      </c>
      <c r="G22" s="260">
        <f>SUM(E22,F22)</f>
        <v>3.22</v>
      </c>
    </row>
    <row r="23" spans="1:7" ht="26.25" customHeight="1">
      <c r="A23" s="266" t="s">
        <v>1565</v>
      </c>
      <c r="B23" s="13"/>
      <c r="C23" s="13"/>
      <c r="D23" s="10"/>
      <c r="E23" s="10"/>
      <c r="F23" s="10"/>
      <c r="G23" s="257"/>
    </row>
    <row r="24" spans="1:7" ht="26.25" customHeight="1">
      <c r="A24" s="263" t="s">
        <v>1398</v>
      </c>
      <c r="B24" s="47" t="s">
        <v>1404</v>
      </c>
      <c r="C24" s="47" t="s">
        <v>361</v>
      </c>
      <c r="D24" s="10"/>
      <c r="E24" s="10"/>
      <c r="F24" s="40">
        <v>0.9</v>
      </c>
      <c r="G24" s="257"/>
    </row>
    <row r="25" spans="1:7" ht="26.25" customHeight="1">
      <c r="A25" s="263" t="s">
        <v>1547</v>
      </c>
      <c r="B25" s="47" t="s">
        <v>1548</v>
      </c>
      <c r="C25" s="47" t="s">
        <v>361</v>
      </c>
      <c r="D25" s="10"/>
      <c r="E25" s="10"/>
      <c r="F25" s="40">
        <v>0.48</v>
      </c>
      <c r="G25" s="257"/>
    </row>
    <row r="26" spans="1:7" ht="26.25" customHeight="1">
      <c r="A26" s="263" t="s">
        <v>1549</v>
      </c>
      <c r="B26" s="47" t="s">
        <v>1550</v>
      </c>
      <c r="C26" s="47" t="s">
        <v>1406</v>
      </c>
      <c r="D26" s="10"/>
      <c r="E26" s="10"/>
      <c r="F26" s="40">
        <v>0.62</v>
      </c>
      <c r="G26" s="257"/>
    </row>
    <row r="27" spans="1:7" ht="26.25" customHeight="1">
      <c r="A27" s="263" t="s">
        <v>1551</v>
      </c>
      <c r="B27" s="47" t="s">
        <v>1550</v>
      </c>
      <c r="C27" s="47" t="s">
        <v>1394</v>
      </c>
      <c r="D27" s="10"/>
      <c r="E27" s="10"/>
      <c r="F27" s="40">
        <v>0.12</v>
      </c>
      <c r="G27" s="257"/>
    </row>
    <row r="28" spans="1:7" ht="26.25" customHeight="1">
      <c r="A28" s="263" t="s">
        <v>1548</v>
      </c>
      <c r="B28" s="47" t="s">
        <v>1404</v>
      </c>
      <c r="C28" s="47" t="s">
        <v>1552</v>
      </c>
      <c r="D28" s="10"/>
      <c r="E28" s="10"/>
      <c r="F28" s="40">
        <v>0.2</v>
      </c>
      <c r="G28" s="257"/>
    </row>
    <row r="29" spans="1:7" ht="26.25" customHeight="1">
      <c r="A29" s="263" t="s">
        <v>1553</v>
      </c>
      <c r="B29" s="47" t="s">
        <v>1548</v>
      </c>
      <c r="C29" s="47" t="s">
        <v>1406</v>
      </c>
      <c r="D29" s="10"/>
      <c r="E29" s="10"/>
      <c r="F29" s="40">
        <v>0.24</v>
      </c>
      <c r="G29" s="257"/>
    </row>
    <row r="30" spans="1:7" ht="26.25" customHeight="1">
      <c r="A30" s="262" t="s">
        <v>1174</v>
      </c>
      <c r="B30" s="13"/>
      <c r="C30" s="13"/>
      <c r="D30" s="10"/>
      <c r="E30" s="25">
        <f>SUM(0)</f>
        <v>0</v>
      </c>
      <c r="F30" s="25">
        <f>SUM(F24,F25,F26,F27,F28,F29)</f>
        <v>2.5600000000000005</v>
      </c>
      <c r="G30" s="260">
        <f>SUM(E30,F30)</f>
        <v>2.5600000000000005</v>
      </c>
    </row>
    <row r="31" spans="1:7" ht="26.25" customHeight="1">
      <c r="A31" s="266" t="s">
        <v>1566</v>
      </c>
      <c r="B31" s="13"/>
      <c r="C31" s="13"/>
      <c r="D31" s="10"/>
      <c r="E31" s="10"/>
      <c r="F31" s="10"/>
      <c r="G31" s="257"/>
    </row>
    <row r="32" spans="1:7" ht="26.25" customHeight="1">
      <c r="A32" s="256" t="s">
        <v>1406</v>
      </c>
      <c r="B32" s="13" t="s">
        <v>1553</v>
      </c>
      <c r="C32" s="13" t="s">
        <v>1554</v>
      </c>
      <c r="D32" s="10"/>
      <c r="E32" s="10"/>
      <c r="F32" s="10">
        <v>0.18</v>
      </c>
      <c r="G32" s="257"/>
    </row>
    <row r="33" spans="1:7" ht="26.25" customHeight="1">
      <c r="A33" s="256" t="s">
        <v>1555</v>
      </c>
      <c r="B33" s="13" t="s">
        <v>1546</v>
      </c>
      <c r="C33" s="13" t="s">
        <v>1394</v>
      </c>
      <c r="D33" s="10"/>
      <c r="E33" s="10"/>
      <c r="F33" s="10">
        <v>0.42</v>
      </c>
      <c r="G33" s="257"/>
    </row>
    <row r="34" spans="1:7" ht="26.25" customHeight="1">
      <c r="A34" s="256" t="s">
        <v>1394</v>
      </c>
      <c r="B34" s="13" t="s">
        <v>1554</v>
      </c>
      <c r="C34" s="13" t="s">
        <v>1552</v>
      </c>
      <c r="D34" s="10"/>
      <c r="E34" s="10"/>
      <c r="F34" s="10">
        <v>0.38</v>
      </c>
      <c r="G34" s="257"/>
    </row>
    <row r="35" spans="1:7" ht="26.25" customHeight="1">
      <c r="A35" s="256" t="s">
        <v>1556</v>
      </c>
      <c r="B35" s="13" t="s">
        <v>1546</v>
      </c>
      <c r="C35" s="13" t="s">
        <v>1554</v>
      </c>
      <c r="D35" s="10"/>
      <c r="E35" s="10"/>
      <c r="F35" s="10">
        <v>1.5</v>
      </c>
      <c r="G35" s="257"/>
    </row>
    <row r="36" spans="1:7" ht="26.25" customHeight="1">
      <c r="A36" s="256" t="s">
        <v>1557</v>
      </c>
      <c r="B36" s="13" t="s">
        <v>1556</v>
      </c>
      <c r="C36" s="13" t="s">
        <v>1556</v>
      </c>
      <c r="D36" s="10"/>
      <c r="E36" s="10"/>
      <c r="F36" s="10">
        <v>0.08</v>
      </c>
      <c r="G36" s="257"/>
    </row>
    <row r="37" spans="1:7" ht="26.25" customHeight="1">
      <c r="A37" s="256" t="s">
        <v>1558</v>
      </c>
      <c r="B37" s="13" t="s">
        <v>1556</v>
      </c>
      <c r="C37" s="13" t="s">
        <v>1556</v>
      </c>
      <c r="D37" s="10"/>
      <c r="E37" s="10"/>
      <c r="F37" s="10">
        <v>0.12</v>
      </c>
      <c r="G37" s="257"/>
    </row>
    <row r="38" spans="1:7" ht="26.25" customHeight="1">
      <c r="A38" s="256" t="s">
        <v>1559</v>
      </c>
      <c r="B38" s="13" t="s">
        <v>1546</v>
      </c>
      <c r="C38" s="13" t="s">
        <v>361</v>
      </c>
      <c r="D38" s="10"/>
      <c r="E38" s="10"/>
      <c r="F38" s="10">
        <v>0.42</v>
      </c>
      <c r="G38" s="257"/>
    </row>
    <row r="39" spans="1:7" ht="26.25" customHeight="1">
      <c r="A39" s="262" t="s">
        <v>1174</v>
      </c>
      <c r="B39" s="13"/>
      <c r="C39" s="13"/>
      <c r="D39" s="10"/>
      <c r="E39" s="25">
        <f>SUM(0)</f>
        <v>0</v>
      </c>
      <c r="F39" s="25">
        <f>SUM(F32,F33,F34,F35,F36,F37,F38)</f>
        <v>3.1</v>
      </c>
      <c r="G39" s="260">
        <f>SUM(E39,F39)</f>
        <v>3.1</v>
      </c>
    </row>
    <row r="40" spans="1:7" ht="26.25" customHeight="1">
      <c r="A40" s="266" t="s">
        <v>1568</v>
      </c>
      <c r="B40" s="13"/>
      <c r="C40" s="13"/>
      <c r="D40" s="10"/>
      <c r="E40" s="10"/>
      <c r="F40" s="10"/>
      <c r="G40" s="257"/>
    </row>
    <row r="41" spans="1:7" ht="26.25" customHeight="1">
      <c r="A41" s="263" t="s">
        <v>1544</v>
      </c>
      <c r="B41" s="47" t="s">
        <v>1404</v>
      </c>
      <c r="C41" s="47" t="s">
        <v>361</v>
      </c>
      <c r="D41" s="10"/>
      <c r="E41" s="10"/>
      <c r="F41" s="40">
        <v>0.12</v>
      </c>
      <c r="G41" s="257"/>
    </row>
    <row r="42" spans="1:7" ht="26.25" customHeight="1">
      <c r="A42" s="256" t="s">
        <v>1406</v>
      </c>
      <c r="B42" s="13" t="s">
        <v>1404</v>
      </c>
      <c r="C42" s="13" t="s">
        <v>1404</v>
      </c>
      <c r="D42" s="10"/>
      <c r="E42" s="10"/>
      <c r="F42" s="10">
        <v>1.36</v>
      </c>
      <c r="G42" s="257"/>
    </row>
    <row r="43" spans="1:7" ht="26.25" customHeight="1">
      <c r="A43" s="256" t="s">
        <v>1408</v>
      </c>
      <c r="B43" s="13" t="s">
        <v>1406</v>
      </c>
      <c r="C43" s="13" t="s">
        <v>1406</v>
      </c>
      <c r="D43" s="10"/>
      <c r="E43" s="10"/>
      <c r="F43" s="10">
        <v>0.98</v>
      </c>
      <c r="G43" s="257"/>
    </row>
    <row r="44" spans="1:7" ht="26.25" customHeight="1">
      <c r="A44" s="256" t="s">
        <v>1545</v>
      </c>
      <c r="B44" s="13" t="s">
        <v>1408</v>
      </c>
      <c r="C44" s="13" t="s">
        <v>1546</v>
      </c>
      <c r="D44" s="10"/>
      <c r="E44" s="10"/>
      <c r="F44" s="10">
        <v>0.2</v>
      </c>
      <c r="G44" s="257"/>
    </row>
    <row r="45" spans="1:7" ht="26.25" customHeight="1">
      <c r="A45" s="256" t="s">
        <v>1403</v>
      </c>
      <c r="B45" s="13" t="s">
        <v>1404</v>
      </c>
      <c r="C45" s="13" t="s">
        <v>1408</v>
      </c>
      <c r="D45" s="10"/>
      <c r="E45" s="10"/>
      <c r="F45" s="10">
        <v>0.008</v>
      </c>
      <c r="G45" s="257"/>
    </row>
    <row r="46" spans="1:7" ht="26.25" customHeight="1">
      <c r="A46" s="256" t="s">
        <v>1405</v>
      </c>
      <c r="B46" s="13" t="s">
        <v>1406</v>
      </c>
      <c r="C46" s="13" t="s">
        <v>1408</v>
      </c>
      <c r="D46" s="10"/>
      <c r="E46" s="10"/>
      <c r="F46" s="10">
        <v>0.022</v>
      </c>
      <c r="G46" s="257"/>
    </row>
    <row r="47" spans="1:7" ht="26.25" customHeight="1">
      <c r="A47" s="256" t="s">
        <v>1407</v>
      </c>
      <c r="B47" s="13" t="s">
        <v>1406</v>
      </c>
      <c r="C47" s="13" t="s">
        <v>1406</v>
      </c>
      <c r="D47" s="10"/>
      <c r="E47" s="10"/>
      <c r="F47" s="10">
        <v>0.72</v>
      </c>
      <c r="G47" s="257"/>
    </row>
    <row r="48" spans="1:7" ht="26.25" customHeight="1">
      <c r="A48" s="256" t="s">
        <v>1409</v>
      </c>
      <c r="B48" s="13" t="s">
        <v>1407</v>
      </c>
      <c r="C48" s="13" t="s">
        <v>1411</v>
      </c>
      <c r="D48" s="10"/>
      <c r="E48" s="10"/>
      <c r="F48" s="10">
        <v>0.96</v>
      </c>
      <c r="G48" s="257"/>
    </row>
    <row r="49" spans="1:7" ht="26.25" customHeight="1">
      <c r="A49" s="256" t="s">
        <v>1397</v>
      </c>
      <c r="B49" s="13" t="s">
        <v>1409</v>
      </c>
      <c r="C49" s="13" t="s">
        <v>361</v>
      </c>
      <c r="D49" s="10"/>
      <c r="E49" s="10"/>
      <c r="F49" s="10">
        <v>0.02</v>
      </c>
      <c r="G49" s="257"/>
    </row>
    <row r="50" spans="1:7" ht="26.25" customHeight="1">
      <c r="A50" s="262" t="s">
        <v>1174</v>
      </c>
      <c r="B50" s="13"/>
      <c r="C50" s="13"/>
      <c r="D50" s="10"/>
      <c r="E50" s="25">
        <f>SUM(0)</f>
        <v>0</v>
      </c>
      <c r="F50" s="25">
        <f>SUM(F41,F42,F43,F44,F45,F46,F47,F48,F49)</f>
        <v>4.39</v>
      </c>
      <c r="G50" s="260">
        <f>SUM(E50,F50)</f>
        <v>4.39</v>
      </c>
    </row>
    <row r="51" spans="1:7" ht="26.25" customHeight="1">
      <c r="A51" s="266" t="s">
        <v>1567</v>
      </c>
      <c r="B51" s="13"/>
      <c r="C51" s="13"/>
      <c r="D51" s="10"/>
      <c r="E51" s="10"/>
      <c r="F51" s="10"/>
      <c r="G51" s="257"/>
    </row>
    <row r="52" spans="1:7" ht="26.25" customHeight="1">
      <c r="A52" s="256" t="s">
        <v>1416</v>
      </c>
      <c r="B52" s="13" t="s">
        <v>1404</v>
      </c>
      <c r="C52" s="13" t="s">
        <v>1412</v>
      </c>
      <c r="D52" s="10"/>
      <c r="E52" s="10"/>
      <c r="F52" s="10">
        <v>0.16</v>
      </c>
      <c r="G52" s="257"/>
    </row>
    <row r="53" spans="1:7" ht="26.25" customHeight="1">
      <c r="A53" s="256" t="s">
        <v>1412</v>
      </c>
      <c r="B53" s="13" t="s">
        <v>1411</v>
      </c>
      <c r="C53" s="13" t="s">
        <v>1270</v>
      </c>
      <c r="D53" s="10"/>
      <c r="E53" s="10"/>
      <c r="F53" s="10">
        <v>1.6</v>
      </c>
      <c r="G53" s="257"/>
    </row>
    <row r="54" spans="1:7" ht="26.25" customHeight="1">
      <c r="A54" s="256" t="s">
        <v>1411</v>
      </c>
      <c r="B54" s="13" t="s">
        <v>1412</v>
      </c>
      <c r="C54" s="13" t="s">
        <v>1412</v>
      </c>
      <c r="D54" s="10"/>
      <c r="E54" s="10"/>
      <c r="F54" s="10">
        <v>2.1</v>
      </c>
      <c r="G54" s="257"/>
    </row>
    <row r="55" spans="1:7" ht="26.25" customHeight="1">
      <c r="A55" s="256" t="s">
        <v>1414</v>
      </c>
      <c r="B55" s="13" t="s">
        <v>1411</v>
      </c>
      <c r="C55" s="13" t="s">
        <v>1410</v>
      </c>
      <c r="D55" s="10"/>
      <c r="E55" s="10"/>
      <c r="F55" s="10">
        <v>0.12</v>
      </c>
      <c r="G55" s="257"/>
    </row>
    <row r="56" spans="1:7" ht="26.25" customHeight="1">
      <c r="A56" s="256" t="s">
        <v>1415</v>
      </c>
      <c r="B56" s="13" t="s">
        <v>1412</v>
      </c>
      <c r="C56" s="13" t="s">
        <v>1414</v>
      </c>
      <c r="D56" s="10"/>
      <c r="E56" s="10"/>
      <c r="F56" s="10">
        <v>0.38</v>
      </c>
      <c r="G56" s="257"/>
    </row>
    <row r="57" spans="1:7" ht="26.25" customHeight="1">
      <c r="A57" s="256" t="s">
        <v>1419</v>
      </c>
      <c r="B57" s="13" t="s">
        <v>1418</v>
      </c>
      <c r="C57" s="13" t="s">
        <v>1412</v>
      </c>
      <c r="D57" s="10"/>
      <c r="E57" s="10"/>
      <c r="F57" s="10">
        <v>0.14</v>
      </c>
      <c r="G57" s="257"/>
    </row>
    <row r="58" spans="1:7" ht="26.25" customHeight="1">
      <c r="A58" s="256" t="s">
        <v>1418</v>
      </c>
      <c r="B58" s="13" t="s">
        <v>1356</v>
      </c>
      <c r="C58" s="13" t="s">
        <v>361</v>
      </c>
      <c r="D58" s="10"/>
      <c r="E58" s="10"/>
      <c r="F58" s="10">
        <v>0.12</v>
      </c>
      <c r="G58" s="257"/>
    </row>
    <row r="59" spans="1:7" ht="26.25" customHeight="1">
      <c r="A59" s="256" t="s">
        <v>1356</v>
      </c>
      <c r="B59" s="13" t="s">
        <v>1412</v>
      </c>
      <c r="C59" s="13" t="s">
        <v>361</v>
      </c>
      <c r="D59" s="10"/>
      <c r="E59" s="10"/>
      <c r="F59" s="10">
        <v>0.12</v>
      </c>
      <c r="G59" s="257"/>
    </row>
    <row r="60" spans="1:7" ht="26.25" customHeight="1">
      <c r="A60" s="256" t="s">
        <v>1417</v>
      </c>
      <c r="B60" s="13" t="s">
        <v>1404</v>
      </c>
      <c r="C60" s="13" t="s">
        <v>361</v>
      </c>
      <c r="D60" s="10"/>
      <c r="E60" s="10"/>
      <c r="F60" s="10">
        <v>0.32</v>
      </c>
      <c r="G60" s="257"/>
    </row>
    <row r="61" spans="1:7" ht="26.25" customHeight="1">
      <c r="A61" s="256" t="s">
        <v>1413</v>
      </c>
      <c r="B61" s="13" t="s">
        <v>1417</v>
      </c>
      <c r="C61" s="13" t="s">
        <v>361</v>
      </c>
      <c r="D61" s="10"/>
      <c r="E61" s="10"/>
      <c r="F61" s="10">
        <v>0.04</v>
      </c>
      <c r="G61" s="257"/>
    </row>
    <row r="62" spans="1:7" ht="26.25" customHeight="1">
      <c r="A62" s="262" t="s">
        <v>1174</v>
      </c>
      <c r="B62" s="13"/>
      <c r="C62" s="13"/>
      <c r="D62" s="10"/>
      <c r="E62" s="25">
        <f>SUM(0)</f>
        <v>0</v>
      </c>
      <c r="F62" s="25">
        <f>SUM(F52,F53,F54,F55,F56,F57,F58,F59,F60,F61)</f>
        <v>5.1000000000000005</v>
      </c>
      <c r="G62" s="260">
        <f>SUM(E62,F62)</f>
        <v>5.1000000000000005</v>
      </c>
    </row>
    <row r="63" spans="1:7" ht="26.25" customHeight="1">
      <c r="A63" s="261" t="s">
        <v>338</v>
      </c>
      <c r="B63" s="13"/>
      <c r="C63" s="13"/>
      <c r="D63" s="10"/>
      <c r="E63" s="10"/>
      <c r="F63" s="8"/>
      <c r="G63" s="257"/>
    </row>
    <row r="64" spans="1:7" ht="26.25" customHeight="1">
      <c r="A64" s="256" t="s">
        <v>1405</v>
      </c>
      <c r="B64" s="13" t="s">
        <v>1420</v>
      </c>
      <c r="C64" s="13" t="s">
        <v>1424</v>
      </c>
      <c r="D64" s="10"/>
      <c r="E64" s="40">
        <v>0.06</v>
      </c>
      <c r="F64" s="10">
        <v>0.7</v>
      </c>
      <c r="G64" s="257"/>
    </row>
    <row r="65" spans="1:7" ht="26.25" customHeight="1">
      <c r="A65" s="256" t="s">
        <v>1420</v>
      </c>
      <c r="B65" s="13" t="s">
        <v>1405</v>
      </c>
      <c r="C65" s="13" t="s">
        <v>1405</v>
      </c>
      <c r="D65" s="10"/>
      <c r="E65" s="40">
        <v>0.04</v>
      </c>
      <c r="F65" s="10">
        <v>2.6</v>
      </c>
      <c r="G65" s="257"/>
    </row>
    <row r="66" spans="1:7" ht="26.25" customHeight="1">
      <c r="A66" s="256" t="s">
        <v>1398</v>
      </c>
      <c r="B66" s="13" t="s">
        <v>1421</v>
      </c>
      <c r="C66" s="13" t="s">
        <v>361</v>
      </c>
      <c r="D66" s="10"/>
      <c r="E66" s="10"/>
      <c r="F66" s="10">
        <v>0.024</v>
      </c>
      <c r="G66" s="257"/>
    </row>
    <row r="67" spans="1:7" ht="26.25" customHeight="1">
      <c r="A67" s="256" t="s">
        <v>1397</v>
      </c>
      <c r="B67" s="13" t="s">
        <v>1422</v>
      </c>
      <c r="C67" s="13" t="s">
        <v>361</v>
      </c>
      <c r="D67" s="10"/>
      <c r="E67" s="40">
        <v>0.02</v>
      </c>
      <c r="F67" s="10">
        <v>0.66</v>
      </c>
      <c r="G67" s="257"/>
    </row>
    <row r="68" spans="1:7" ht="26.25" customHeight="1">
      <c r="A68" s="256" t="s">
        <v>1423</v>
      </c>
      <c r="B68" s="13" t="s">
        <v>1424</v>
      </c>
      <c r="C68" s="13" t="s">
        <v>1420</v>
      </c>
      <c r="D68" s="10"/>
      <c r="E68" s="40">
        <v>0.06</v>
      </c>
      <c r="F68" s="10">
        <v>0.5</v>
      </c>
      <c r="G68" s="257"/>
    </row>
    <row r="69" spans="1:7" ht="26.25" customHeight="1">
      <c r="A69" s="256" t="s">
        <v>1426</v>
      </c>
      <c r="B69" s="13" t="s">
        <v>1423</v>
      </c>
      <c r="C69" s="13" t="s">
        <v>361</v>
      </c>
      <c r="D69" s="10"/>
      <c r="E69" s="10"/>
      <c r="F69" s="10">
        <v>0.32</v>
      </c>
      <c r="G69" s="257"/>
    </row>
    <row r="70" spans="1:7" ht="26.25" customHeight="1">
      <c r="A70" s="256" t="s">
        <v>1425</v>
      </c>
      <c r="B70" s="13" t="s">
        <v>1423</v>
      </c>
      <c r="C70" s="13" t="s">
        <v>361</v>
      </c>
      <c r="D70" s="10"/>
      <c r="E70" s="10"/>
      <c r="F70" s="10">
        <v>0.32</v>
      </c>
      <c r="G70" s="257"/>
    </row>
    <row r="71" spans="1:7" ht="26.25" customHeight="1">
      <c r="A71" s="256" t="s">
        <v>1427</v>
      </c>
      <c r="B71" s="13" t="s">
        <v>1420</v>
      </c>
      <c r="C71" s="13" t="s">
        <v>361</v>
      </c>
      <c r="D71" s="10"/>
      <c r="E71" s="10"/>
      <c r="F71" s="10">
        <v>0.23</v>
      </c>
      <c r="G71" s="257"/>
    </row>
    <row r="72" spans="1:7" ht="26.25" customHeight="1">
      <c r="A72" s="262" t="s">
        <v>1174</v>
      </c>
      <c r="B72" s="7"/>
      <c r="C72" s="7"/>
      <c r="D72" s="8"/>
      <c r="E72" s="25">
        <f>SUM(E64,E65,E67,E68)</f>
        <v>0.18</v>
      </c>
      <c r="F72" s="25">
        <f>SUM(F64,F65,F66,F67,F68,F69,F70,F71)</f>
        <v>5.354000000000001</v>
      </c>
      <c r="G72" s="260">
        <f>SUM(E72,F72)</f>
        <v>5.534000000000001</v>
      </c>
    </row>
    <row r="73" spans="1:7" ht="26.25" customHeight="1">
      <c r="A73" s="261" t="s">
        <v>1148</v>
      </c>
      <c r="B73" s="13"/>
      <c r="C73" s="13"/>
      <c r="D73" s="10"/>
      <c r="E73" s="10"/>
      <c r="F73" s="10"/>
      <c r="G73" s="257"/>
    </row>
    <row r="74" spans="1:7" ht="26.25" customHeight="1">
      <c r="A74" s="256" t="s">
        <v>578</v>
      </c>
      <c r="B74" s="13" t="s">
        <v>1424</v>
      </c>
      <c r="C74" s="13" t="s">
        <v>1175</v>
      </c>
      <c r="D74" s="10"/>
      <c r="E74" s="40">
        <v>0.08</v>
      </c>
      <c r="F74" s="10">
        <v>1.198</v>
      </c>
      <c r="G74" s="257"/>
    </row>
    <row r="75" spans="1:7" ht="26.25" customHeight="1">
      <c r="A75" s="256" t="s">
        <v>582</v>
      </c>
      <c r="B75" s="13" t="s">
        <v>578</v>
      </c>
      <c r="C75" s="13" t="s">
        <v>1173</v>
      </c>
      <c r="D75" s="10"/>
      <c r="E75" s="10"/>
      <c r="F75" s="10">
        <v>0.3</v>
      </c>
      <c r="G75" s="257"/>
    </row>
    <row r="76" spans="1:7" ht="26.25" customHeight="1">
      <c r="A76" s="256" t="s">
        <v>580</v>
      </c>
      <c r="B76" s="13" t="s">
        <v>578</v>
      </c>
      <c r="C76" s="13" t="s">
        <v>1173</v>
      </c>
      <c r="D76" s="10"/>
      <c r="E76" s="10"/>
      <c r="F76" s="10">
        <v>0.212</v>
      </c>
      <c r="G76" s="257"/>
    </row>
    <row r="77" spans="1:7" ht="26.25" customHeight="1">
      <c r="A77" s="256" t="s">
        <v>579</v>
      </c>
      <c r="B77" s="13" t="s">
        <v>578</v>
      </c>
      <c r="C77" s="13" t="s">
        <v>1175</v>
      </c>
      <c r="D77" s="10"/>
      <c r="E77" s="10"/>
      <c r="F77" s="10">
        <v>0.242</v>
      </c>
      <c r="G77" s="257"/>
    </row>
    <row r="78" spans="1:7" ht="26.25" customHeight="1">
      <c r="A78" s="256" t="s">
        <v>504</v>
      </c>
      <c r="B78" s="13" t="s">
        <v>578</v>
      </c>
      <c r="C78" s="13" t="s">
        <v>579</v>
      </c>
      <c r="D78" s="10"/>
      <c r="E78" s="10"/>
      <c r="F78" s="10">
        <v>0.312</v>
      </c>
      <c r="G78" s="257"/>
    </row>
    <row r="79" spans="1:7" ht="26.25" customHeight="1">
      <c r="A79" s="256" t="s">
        <v>581</v>
      </c>
      <c r="B79" s="13" t="s">
        <v>578</v>
      </c>
      <c r="C79" s="13" t="s">
        <v>578</v>
      </c>
      <c r="D79" s="10"/>
      <c r="E79" s="10"/>
      <c r="F79" s="10">
        <v>0.534</v>
      </c>
      <c r="G79" s="257"/>
    </row>
    <row r="80" spans="1:7" ht="26.25" customHeight="1">
      <c r="A80" s="262" t="s">
        <v>1174</v>
      </c>
      <c r="B80" s="7"/>
      <c r="C80" s="7"/>
      <c r="D80" s="8"/>
      <c r="E80" s="25">
        <f>SUM(E74)</f>
        <v>0.08</v>
      </c>
      <c r="F80" s="25">
        <f>SUM(F74,F75,F76,F77,F78,F79)</f>
        <v>2.798</v>
      </c>
      <c r="G80" s="260">
        <f>SUM(E80,F80)</f>
        <v>2.878</v>
      </c>
    </row>
    <row r="81" spans="1:7" ht="26.25" customHeight="1">
      <c r="A81" s="261" t="s">
        <v>1147</v>
      </c>
      <c r="B81" s="13"/>
      <c r="C81" s="13"/>
      <c r="D81" s="10"/>
      <c r="E81" s="10"/>
      <c r="F81" s="10"/>
      <c r="G81" s="257"/>
    </row>
    <row r="82" spans="1:7" ht="26.25" customHeight="1">
      <c r="A82" s="256" t="s">
        <v>583</v>
      </c>
      <c r="B82" s="13" t="s">
        <v>1424</v>
      </c>
      <c r="C82" s="13" t="s">
        <v>584</v>
      </c>
      <c r="D82" s="10"/>
      <c r="E82" s="40">
        <v>0.08</v>
      </c>
      <c r="F82" s="10">
        <v>0.592</v>
      </c>
      <c r="G82" s="257"/>
    </row>
    <row r="83" spans="1:7" ht="26.25" customHeight="1">
      <c r="A83" s="256" t="s">
        <v>588</v>
      </c>
      <c r="B83" s="13" t="s">
        <v>585</v>
      </c>
      <c r="C83" s="13" t="s">
        <v>1173</v>
      </c>
      <c r="D83" s="10"/>
      <c r="E83" s="10"/>
      <c r="F83" s="10">
        <v>0.374</v>
      </c>
      <c r="G83" s="257"/>
    </row>
    <row r="84" spans="1:7" ht="26.25" customHeight="1">
      <c r="A84" s="256" t="s">
        <v>591</v>
      </c>
      <c r="B84" s="13" t="s">
        <v>588</v>
      </c>
      <c r="C84" s="13" t="s">
        <v>1173</v>
      </c>
      <c r="D84" s="10"/>
      <c r="E84" s="10"/>
      <c r="F84" s="10">
        <v>0.176</v>
      </c>
      <c r="G84" s="257"/>
    </row>
    <row r="85" spans="1:7" ht="26.25" customHeight="1">
      <c r="A85" s="256" t="s">
        <v>589</v>
      </c>
      <c r="B85" s="13" t="s">
        <v>590</v>
      </c>
      <c r="C85" s="13" t="s">
        <v>591</v>
      </c>
      <c r="D85" s="10"/>
      <c r="E85" s="10"/>
      <c r="F85" s="10">
        <v>0.494</v>
      </c>
      <c r="G85" s="257"/>
    </row>
    <row r="86" spans="1:7" ht="26.25" customHeight="1">
      <c r="A86" s="256" t="s">
        <v>586</v>
      </c>
      <c r="B86" s="13" t="s">
        <v>587</v>
      </c>
      <c r="C86" s="13" t="s">
        <v>585</v>
      </c>
      <c r="D86" s="10"/>
      <c r="E86" s="10"/>
      <c r="F86" s="10">
        <v>0.23</v>
      </c>
      <c r="G86" s="257"/>
    </row>
    <row r="87" spans="1:7" ht="26.25" customHeight="1">
      <c r="A87" s="256" t="s">
        <v>585</v>
      </c>
      <c r="B87" s="13" t="s">
        <v>586</v>
      </c>
      <c r="C87" s="13" t="s">
        <v>587</v>
      </c>
      <c r="D87" s="10"/>
      <c r="E87" s="10"/>
      <c r="F87" s="10">
        <v>1</v>
      </c>
      <c r="G87" s="257"/>
    </row>
    <row r="88" spans="1:7" ht="26.25" customHeight="1">
      <c r="A88" s="256" t="s">
        <v>242</v>
      </c>
      <c r="B88" s="13" t="s">
        <v>587</v>
      </c>
      <c r="C88" s="13" t="s">
        <v>578</v>
      </c>
      <c r="D88" s="10"/>
      <c r="E88" s="10"/>
      <c r="F88" s="10">
        <v>0.3</v>
      </c>
      <c r="G88" s="257"/>
    </row>
    <row r="89" spans="1:7" ht="26.25" customHeight="1">
      <c r="A89" s="256" t="s">
        <v>1397</v>
      </c>
      <c r="B89" s="13" t="s">
        <v>579</v>
      </c>
      <c r="C89" s="13" t="s">
        <v>1173</v>
      </c>
      <c r="D89" s="10"/>
      <c r="E89" s="10"/>
      <c r="F89" s="10">
        <v>0.216</v>
      </c>
      <c r="G89" s="257"/>
    </row>
    <row r="90" spans="1:7" ht="26.25" customHeight="1">
      <c r="A90" s="256" t="s">
        <v>585</v>
      </c>
      <c r="B90" s="13" t="s">
        <v>585</v>
      </c>
      <c r="C90" s="13" t="s">
        <v>1173</v>
      </c>
      <c r="D90" s="10"/>
      <c r="E90" s="10"/>
      <c r="F90" s="10">
        <v>0.04</v>
      </c>
      <c r="G90" s="257"/>
    </row>
    <row r="91" spans="1:7" ht="26.25" customHeight="1">
      <c r="A91" s="262" t="s">
        <v>1174</v>
      </c>
      <c r="B91" s="7"/>
      <c r="C91" s="7"/>
      <c r="D91" s="8"/>
      <c r="E91" s="25">
        <f>SUM(E82)</f>
        <v>0.08</v>
      </c>
      <c r="F91" s="25">
        <f>SUM(F82,F83,F84,F85,F86,F87,F88,F89,F90)</f>
        <v>3.4219999999999997</v>
      </c>
      <c r="G91" s="260">
        <f>SUM(E91,F91)</f>
        <v>3.502</v>
      </c>
    </row>
    <row r="92" spans="1:7" ht="26.25" customHeight="1">
      <c r="A92" s="261" t="s">
        <v>1137</v>
      </c>
      <c r="B92" s="13"/>
      <c r="C92" s="13"/>
      <c r="D92" s="10"/>
      <c r="E92" s="10"/>
      <c r="F92" s="10"/>
      <c r="G92" s="257"/>
    </row>
    <row r="93" spans="1:7" ht="25.5" customHeight="1">
      <c r="A93" s="256" t="s">
        <v>592</v>
      </c>
      <c r="B93" s="13" t="s">
        <v>1424</v>
      </c>
      <c r="C93" s="13" t="s">
        <v>1424</v>
      </c>
      <c r="D93" s="10"/>
      <c r="E93" s="40">
        <v>0.05</v>
      </c>
      <c r="F93" s="10">
        <v>1.56</v>
      </c>
      <c r="G93" s="257"/>
    </row>
    <row r="94" spans="1:7" ht="26.25" customHeight="1">
      <c r="A94" s="263" t="s">
        <v>1590</v>
      </c>
      <c r="B94" s="47" t="s">
        <v>1424</v>
      </c>
      <c r="C94" s="47" t="s">
        <v>1270</v>
      </c>
      <c r="D94" s="10"/>
      <c r="E94" s="40">
        <v>0.08</v>
      </c>
      <c r="F94" s="10"/>
      <c r="G94" s="257"/>
    </row>
    <row r="95" spans="1:7" ht="26.25" customHeight="1">
      <c r="A95" s="263" t="s">
        <v>1590</v>
      </c>
      <c r="B95" s="47" t="s">
        <v>1429</v>
      </c>
      <c r="C95" s="47" t="s">
        <v>1270</v>
      </c>
      <c r="D95" s="10"/>
      <c r="E95" s="40">
        <v>0.08</v>
      </c>
      <c r="F95" s="10"/>
      <c r="G95" s="257"/>
    </row>
    <row r="96" spans="1:7" ht="26.25" customHeight="1">
      <c r="A96" s="262" t="s">
        <v>1174</v>
      </c>
      <c r="B96" s="7"/>
      <c r="C96" s="7"/>
      <c r="D96" s="8"/>
      <c r="E96" s="25">
        <f>SUM(E93,E94,E95)</f>
        <v>0.21000000000000002</v>
      </c>
      <c r="F96" s="25">
        <f>SUM(F93)</f>
        <v>1.56</v>
      </c>
      <c r="G96" s="260">
        <f>SUM(E96,F96)</f>
        <v>1.77</v>
      </c>
    </row>
    <row r="97" spans="1:7" ht="26.25" customHeight="1">
      <c r="A97" s="261" t="s">
        <v>339</v>
      </c>
      <c r="B97" s="7"/>
      <c r="C97" s="7"/>
      <c r="D97" s="8"/>
      <c r="E97" s="8"/>
      <c r="F97" s="8"/>
      <c r="G97" s="257"/>
    </row>
    <row r="98" spans="1:7" ht="26.25" customHeight="1">
      <c r="A98" s="256" t="s">
        <v>1428</v>
      </c>
      <c r="B98" s="13" t="s">
        <v>1429</v>
      </c>
      <c r="C98" s="13" t="s">
        <v>1430</v>
      </c>
      <c r="D98" s="10"/>
      <c r="E98" s="10"/>
      <c r="F98" s="10">
        <v>0.38</v>
      </c>
      <c r="G98" s="257"/>
    </row>
    <row r="99" spans="1:7" ht="26.25" customHeight="1">
      <c r="A99" s="256" t="s">
        <v>1430</v>
      </c>
      <c r="B99" s="13" t="s">
        <v>1428</v>
      </c>
      <c r="C99" s="13" t="s">
        <v>1431</v>
      </c>
      <c r="D99" s="10"/>
      <c r="E99" s="10"/>
      <c r="F99" s="10">
        <v>0.16</v>
      </c>
      <c r="G99" s="257"/>
    </row>
    <row r="100" spans="1:7" ht="26.25" customHeight="1">
      <c r="A100" s="256" t="s">
        <v>1431</v>
      </c>
      <c r="B100" s="13" t="s">
        <v>1432</v>
      </c>
      <c r="C100" s="13" t="s">
        <v>361</v>
      </c>
      <c r="D100" s="10"/>
      <c r="E100" s="40">
        <v>0.01</v>
      </c>
      <c r="F100" s="10">
        <v>0.48</v>
      </c>
      <c r="G100" s="257"/>
    </row>
    <row r="101" spans="1:7" ht="26.25" customHeight="1">
      <c r="A101" s="256" t="s">
        <v>359</v>
      </c>
      <c r="B101" s="13" t="s">
        <v>1428</v>
      </c>
      <c r="C101" s="13" t="s">
        <v>1431</v>
      </c>
      <c r="D101" s="10"/>
      <c r="E101" s="10"/>
      <c r="F101" s="10">
        <v>0.034</v>
      </c>
      <c r="G101" s="257"/>
    </row>
    <row r="102" spans="1:7" ht="26.25" customHeight="1">
      <c r="A102" s="256" t="s">
        <v>1522</v>
      </c>
      <c r="B102" s="13" t="s">
        <v>1429</v>
      </c>
      <c r="C102" s="13" t="s">
        <v>1160</v>
      </c>
      <c r="D102" s="10"/>
      <c r="E102" s="10"/>
      <c r="F102" s="10">
        <v>0.28</v>
      </c>
      <c r="G102" s="257"/>
    </row>
    <row r="103" spans="1:7" ht="26.25" customHeight="1">
      <c r="A103" s="262" t="s">
        <v>1174</v>
      </c>
      <c r="B103" s="13"/>
      <c r="C103" s="13"/>
      <c r="D103" s="10"/>
      <c r="E103" s="25">
        <f>SUM(E100)</f>
        <v>0.01</v>
      </c>
      <c r="F103" s="25">
        <f>SUM(F98,F99,F100,F101,F102)</f>
        <v>1.334</v>
      </c>
      <c r="G103" s="260">
        <f>SUM(E103,F103)</f>
        <v>1.344</v>
      </c>
    </row>
    <row r="104" spans="1:7" ht="26.25" customHeight="1">
      <c r="A104" s="261" t="s">
        <v>1159</v>
      </c>
      <c r="B104" s="13"/>
      <c r="C104" s="13"/>
      <c r="D104" s="10"/>
      <c r="E104" s="10"/>
      <c r="F104" s="10"/>
      <c r="G104" s="257"/>
    </row>
    <row r="105" spans="1:7" ht="26.25" customHeight="1">
      <c r="A105" s="256" t="s">
        <v>1587</v>
      </c>
      <c r="B105" s="13" t="s">
        <v>163</v>
      </c>
      <c r="C105" s="13" t="s">
        <v>1432</v>
      </c>
      <c r="D105" s="10"/>
      <c r="E105" s="40">
        <v>0.32</v>
      </c>
      <c r="F105" s="10">
        <v>0.002</v>
      </c>
      <c r="G105" s="257"/>
    </row>
    <row r="106" spans="1:7" ht="26.25" customHeight="1">
      <c r="A106" s="256" t="s">
        <v>593</v>
      </c>
      <c r="B106" s="13" t="s">
        <v>1160</v>
      </c>
      <c r="C106" s="13" t="s">
        <v>1260</v>
      </c>
      <c r="D106" s="10"/>
      <c r="E106" s="10"/>
      <c r="F106" s="10">
        <v>0.28</v>
      </c>
      <c r="G106" s="257"/>
    </row>
    <row r="107" spans="1:7" ht="26.25" customHeight="1">
      <c r="A107" s="256" t="s">
        <v>1260</v>
      </c>
      <c r="B107" s="13" t="s">
        <v>412</v>
      </c>
      <c r="C107" s="13" t="s">
        <v>1173</v>
      </c>
      <c r="D107" s="10"/>
      <c r="E107" s="10"/>
      <c r="F107" s="10">
        <v>0.3</v>
      </c>
      <c r="G107" s="257"/>
    </row>
    <row r="108" spans="1:7" ht="26.25" customHeight="1">
      <c r="A108" s="256" t="s">
        <v>1630</v>
      </c>
      <c r="B108" s="13" t="s">
        <v>414</v>
      </c>
      <c r="C108" s="13" t="s">
        <v>1261</v>
      </c>
      <c r="D108" s="10"/>
      <c r="E108" s="10"/>
      <c r="F108" s="10">
        <v>1.2</v>
      </c>
      <c r="G108" s="257"/>
    </row>
    <row r="109" spans="1:7" ht="26.25" customHeight="1">
      <c r="A109" s="256" t="s">
        <v>413</v>
      </c>
      <c r="B109" s="13" t="s">
        <v>412</v>
      </c>
      <c r="C109" s="13" t="s">
        <v>361</v>
      </c>
      <c r="D109" s="10"/>
      <c r="E109" s="10"/>
      <c r="F109" s="10">
        <v>0.12</v>
      </c>
      <c r="G109" s="257"/>
    </row>
    <row r="110" spans="1:7" ht="26.25" customHeight="1">
      <c r="A110" s="256" t="s">
        <v>1161</v>
      </c>
      <c r="B110" s="13" t="s">
        <v>593</v>
      </c>
      <c r="C110" s="13" t="s">
        <v>412</v>
      </c>
      <c r="D110" s="10"/>
      <c r="E110" s="10"/>
      <c r="F110" s="10">
        <v>0.4</v>
      </c>
      <c r="G110" s="257"/>
    </row>
    <row r="111" spans="1:7" ht="26.25" customHeight="1">
      <c r="A111" s="256" t="s">
        <v>1262</v>
      </c>
      <c r="B111" s="13" t="s">
        <v>1160</v>
      </c>
      <c r="C111" s="13" t="s">
        <v>1160</v>
      </c>
      <c r="D111" s="10"/>
      <c r="E111" s="10"/>
      <c r="F111" s="10">
        <v>0.6</v>
      </c>
      <c r="G111" s="257"/>
    </row>
    <row r="112" spans="1:7" ht="26.25" customHeight="1">
      <c r="A112" s="256" t="s">
        <v>416</v>
      </c>
      <c r="B112" s="13" t="s">
        <v>414</v>
      </c>
      <c r="C112" s="13" t="s">
        <v>1262</v>
      </c>
      <c r="D112" s="10"/>
      <c r="E112" s="10"/>
      <c r="F112" s="10">
        <v>0.1</v>
      </c>
      <c r="G112" s="257"/>
    </row>
    <row r="113" spans="1:7" ht="26.25" customHeight="1">
      <c r="A113" s="256" t="s">
        <v>414</v>
      </c>
      <c r="B113" s="13" t="s">
        <v>415</v>
      </c>
      <c r="C113" s="13" t="s">
        <v>416</v>
      </c>
      <c r="D113" s="10"/>
      <c r="E113" s="10"/>
      <c r="F113" s="10">
        <v>0.86</v>
      </c>
      <c r="G113" s="257"/>
    </row>
    <row r="114" spans="1:7" ht="26.25" customHeight="1">
      <c r="A114" s="256" t="s">
        <v>418</v>
      </c>
      <c r="B114" s="13" t="s">
        <v>414</v>
      </c>
      <c r="C114" s="13" t="s">
        <v>349</v>
      </c>
      <c r="D114" s="10"/>
      <c r="E114" s="10"/>
      <c r="F114" s="10">
        <v>0.56</v>
      </c>
      <c r="G114" s="257"/>
    </row>
    <row r="115" spans="1:7" ht="26.25" customHeight="1">
      <c r="A115" s="256" t="s">
        <v>419</v>
      </c>
      <c r="B115" s="13" t="s">
        <v>418</v>
      </c>
      <c r="C115" s="13" t="s">
        <v>361</v>
      </c>
      <c r="D115" s="10"/>
      <c r="E115" s="10"/>
      <c r="F115" s="10">
        <v>0.08</v>
      </c>
      <c r="G115" s="257"/>
    </row>
    <row r="116" spans="1:7" ht="26.25" customHeight="1">
      <c r="A116" s="256" t="s">
        <v>415</v>
      </c>
      <c r="B116" s="13" t="s">
        <v>414</v>
      </c>
      <c r="C116" s="13" t="s">
        <v>349</v>
      </c>
      <c r="D116" s="10"/>
      <c r="E116" s="10"/>
      <c r="F116" s="10">
        <v>0.14</v>
      </c>
      <c r="G116" s="257"/>
    </row>
    <row r="117" spans="1:7" ht="26.25" customHeight="1">
      <c r="A117" s="256" t="s">
        <v>417</v>
      </c>
      <c r="B117" s="13" t="s">
        <v>414</v>
      </c>
      <c r="C117" s="13" t="s">
        <v>361</v>
      </c>
      <c r="D117" s="10"/>
      <c r="E117" s="10"/>
      <c r="F117" s="10">
        <v>0.04</v>
      </c>
      <c r="G117" s="257"/>
    </row>
    <row r="118" spans="1:7" ht="26.25" customHeight="1">
      <c r="A118" s="309" t="s">
        <v>1263</v>
      </c>
      <c r="B118" s="13" t="s">
        <v>408</v>
      </c>
      <c r="C118" s="13" t="s">
        <v>1262</v>
      </c>
      <c r="D118" s="9"/>
      <c r="E118" s="9"/>
      <c r="F118" s="9">
        <v>1.4</v>
      </c>
      <c r="G118" s="257"/>
    </row>
    <row r="119" spans="1:7" ht="26.25" customHeight="1">
      <c r="A119" s="256" t="s">
        <v>410</v>
      </c>
      <c r="B119" s="13" t="s">
        <v>411</v>
      </c>
      <c r="C119" s="13" t="s">
        <v>411</v>
      </c>
      <c r="D119" s="10"/>
      <c r="E119" s="10"/>
      <c r="F119" s="10">
        <v>0.74</v>
      </c>
      <c r="G119" s="257"/>
    </row>
    <row r="120" spans="1:7" ht="26.25" customHeight="1">
      <c r="A120" s="256" t="s">
        <v>409</v>
      </c>
      <c r="B120" s="13" t="s">
        <v>1262</v>
      </c>
      <c r="C120" s="13" t="s">
        <v>410</v>
      </c>
      <c r="D120" s="10"/>
      <c r="E120" s="10"/>
      <c r="F120" s="10">
        <v>0.6</v>
      </c>
      <c r="G120" s="257"/>
    </row>
    <row r="121" spans="1:7" ht="26.25" customHeight="1">
      <c r="A121" s="256" t="s">
        <v>407</v>
      </c>
      <c r="B121" s="13" t="s">
        <v>1264</v>
      </c>
      <c r="C121" s="13" t="s">
        <v>1262</v>
      </c>
      <c r="D121" s="10"/>
      <c r="E121" s="40">
        <v>0.04</v>
      </c>
      <c r="F121" s="10">
        <v>0.82</v>
      </c>
      <c r="G121" s="257"/>
    </row>
    <row r="122" spans="1:7" ht="26.25" customHeight="1">
      <c r="A122" s="256" t="s">
        <v>408</v>
      </c>
      <c r="B122" s="13" t="s">
        <v>349</v>
      </c>
      <c r="C122" s="13" t="s">
        <v>407</v>
      </c>
      <c r="D122" s="10"/>
      <c r="E122" s="10"/>
      <c r="F122" s="10">
        <v>0.64</v>
      </c>
      <c r="G122" s="257"/>
    </row>
    <row r="123" spans="1:7" ht="26.25" customHeight="1">
      <c r="A123" s="256" t="s">
        <v>406</v>
      </c>
      <c r="B123" s="13" t="s">
        <v>407</v>
      </c>
      <c r="C123" s="13" t="s">
        <v>407</v>
      </c>
      <c r="D123" s="10"/>
      <c r="E123" s="10"/>
      <c r="F123" s="10">
        <v>0.7</v>
      </c>
      <c r="G123" s="257"/>
    </row>
    <row r="124" spans="1:7" ht="26.25" customHeight="1">
      <c r="A124" s="256" t="s">
        <v>1265</v>
      </c>
      <c r="B124" s="13" t="s">
        <v>1160</v>
      </c>
      <c r="C124" s="13" t="s">
        <v>406</v>
      </c>
      <c r="D124" s="10"/>
      <c r="E124" s="10"/>
      <c r="F124" s="10">
        <v>1</v>
      </c>
      <c r="G124" s="257"/>
    </row>
    <row r="125" spans="1:7" ht="26.25" customHeight="1">
      <c r="A125" s="256" t="s">
        <v>1266</v>
      </c>
      <c r="B125" s="13" t="s">
        <v>1265</v>
      </c>
      <c r="C125" s="13" t="s">
        <v>361</v>
      </c>
      <c r="D125" s="10"/>
      <c r="E125" s="10"/>
      <c r="F125" s="10">
        <v>0.8</v>
      </c>
      <c r="G125" s="257"/>
    </row>
    <row r="126" spans="1:7" ht="26.25" customHeight="1">
      <c r="A126" s="256" t="s">
        <v>243</v>
      </c>
      <c r="B126" s="13" t="s">
        <v>1160</v>
      </c>
      <c r="C126" s="13" t="s">
        <v>243</v>
      </c>
      <c r="D126" s="10"/>
      <c r="E126" s="10">
        <v>0.03</v>
      </c>
      <c r="F126" s="10">
        <v>0.02</v>
      </c>
      <c r="G126" s="257"/>
    </row>
    <row r="127" spans="1:7" ht="26.25" customHeight="1">
      <c r="A127" s="262" t="s">
        <v>1174</v>
      </c>
      <c r="B127" s="7"/>
      <c r="C127" s="7"/>
      <c r="D127" s="8"/>
      <c r="E127" s="25">
        <f>SUM(E105,E121,E126)</f>
        <v>0.39</v>
      </c>
      <c r="F127" s="25">
        <f>SUM(F105,F106,F107,F108,F109,F110,F111,F112,F113,F114,F115,F116,F117,F118,F119,F120,F121,F122,F123,F124,F125,F126)</f>
        <v>11.402000000000001</v>
      </c>
      <c r="G127" s="260">
        <f>SUM(E127,F127)</f>
        <v>11.792000000000002</v>
      </c>
    </row>
    <row r="128" spans="1:7" ht="26.25" customHeight="1">
      <c r="A128" s="291" t="s">
        <v>680</v>
      </c>
      <c r="B128" s="47"/>
      <c r="C128" s="47"/>
      <c r="D128" s="40"/>
      <c r="E128" s="40"/>
      <c r="F128" s="40"/>
      <c r="G128" s="257"/>
    </row>
    <row r="129" spans="1:7" ht="26.25" customHeight="1">
      <c r="A129" s="256" t="s">
        <v>533</v>
      </c>
      <c r="B129" s="13" t="s">
        <v>1434</v>
      </c>
      <c r="C129" s="13" t="s">
        <v>594</v>
      </c>
      <c r="D129" s="10"/>
      <c r="E129" s="10"/>
      <c r="F129" s="10">
        <v>0.22</v>
      </c>
      <c r="G129" s="257"/>
    </row>
    <row r="130" spans="1:7" ht="26.25" customHeight="1">
      <c r="A130" s="256" t="s">
        <v>594</v>
      </c>
      <c r="B130" s="13" t="s">
        <v>595</v>
      </c>
      <c r="C130" s="13" t="s">
        <v>533</v>
      </c>
      <c r="D130" s="10"/>
      <c r="E130" s="10"/>
      <c r="F130" s="10">
        <v>0.22</v>
      </c>
      <c r="G130" s="257"/>
    </row>
    <row r="131" spans="1:7" ht="26.25" customHeight="1">
      <c r="A131" s="256" t="s">
        <v>595</v>
      </c>
      <c r="B131" s="13" t="s">
        <v>1434</v>
      </c>
      <c r="C131" s="13" t="s">
        <v>1173</v>
      </c>
      <c r="D131" s="10"/>
      <c r="E131" s="10"/>
      <c r="F131" s="10">
        <v>0.46</v>
      </c>
      <c r="G131" s="257"/>
    </row>
    <row r="132" spans="1:7" ht="26.25" customHeight="1">
      <c r="A132" s="256" t="s">
        <v>563</v>
      </c>
      <c r="B132" s="13" t="s">
        <v>1434</v>
      </c>
      <c r="C132" s="13" t="s">
        <v>1173</v>
      </c>
      <c r="D132" s="10"/>
      <c r="E132" s="10"/>
      <c r="F132" s="10">
        <v>0.16</v>
      </c>
      <c r="G132" s="257"/>
    </row>
    <row r="133" spans="1:7" ht="26.25" customHeight="1">
      <c r="A133" s="263" t="s">
        <v>1384</v>
      </c>
      <c r="B133" s="13" t="s">
        <v>1434</v>
      </c>
      <c r="C133" s="13" t="s">
        <v>1197</v>
      </c>
      <c r="D133" s="10"/>
      <c r="E133" s="10"/>
      <c r="F133" s="10">
        <v>0.2</v>
      </c>
      <c r="G133" s="257"/>
    </row>
    <row r="134" spans="1:7" ht="26.25" customHeight="1">
      <c r="A134" s="256" t="s">
        <v>356</v>
      </c>
      <c r="B134" s="13" t="s">
        <v>1173</v>
      </c>
      <c r="C134" s="13" t="s">
        <v>1434</v>
      </c>
      <c r="D134" s="10"/>
      <c r="E134" s="10"/>
      <c r="F134" s="10">
        <v>0.3</v>
      </c>
      <c r="G134" s="257"/>
    </row>
    <row r="135" spans="1:7" ht="26.25" customHeight="1">
      <c r="A135" s="262" t="s">
        <v>1174</v>
      </c>
      <c r="B135" s="7"/>
      <c r="C135" s="7"/>
      <c r="D135" s="8"/>
      <c r="E135" s="25">
        <f>SUM(0)</f>
        <v>0</v>
      </c>
      <c r="F135" s="25">
        <f>SUM(F129,F130,F131,F132,F133,F134)</f>
        <v>1.56</v>
      </c>
      <c r="G135" s="260">
        <f>SUM(E135,F135)</f>
        <v>1.56</v>
      </c>
    </row>
    <row r="136" spans="1:7" ht="26.25" customHeight="1">
      <c r="A136" s="261" t="s">
        <v>340</v>
      </c>
      <c r="B136" s="7"/>
      <c r="C136" s="7"/>
      <c r="D136" s="8"/>
      <c r="E136" s="8"/>
      <c r="F136" s="8"/>
      <c r="G136" s="257"/>
    </row>
    <row r="137" spans="1:7" ht="26.25" customHeight="1">
      <c r="A137" s="256" t="s">
        <v>1435</v>
      </c>
      <c r="B137" s="13" t="s">
        <v>1434</v>
      </c>
      <c r="C137" s="13" t="s">
        <v>1436</v>
      </c>
      <c r="D137" s="10"/>
      <c r="E137" s="10"/>
      <c r="F137" s="10">
        <v>0.3</v>
      </c>
      <c r="G137" s="257"/>
    </row>
    <row r="138" spans="1:7" ht="26.25" customHeight="1">
      <c r="A138" s="256" t="s">
        <v>1436</v>
      </c>
      <c r="B138" s="13" t="s">
        <v>1175</v>
      </c>
      <c r="C138" s="13" t="s">
        <v>361</v>
      </c>
      <c r="D138" s="10"/>
      <c r="E138" s="10"/>
      <c r="F138" s="10">
        <v>0.42</v>
      </c>
      <c r="G138" s="257"/>
    </row>
    <row r="139" spans="1:7" ht="26.25" customHeight="1">
      <c r="A139" s="256" t="s">
        <v>1437</v>
      </c>
      <c r="B139" s="13" t="s">
        <v>1436</v>
      </c>
      <c r="C139" s="13" t="s">
        <v>361</v>
      </c>
      <c r="D139" s="10"/>
      <c r="E139" s="10"/>
      <c r="F139" s="10">
        <v>0.22</v>
      </c>
      <c r="G139" s="257"/>
    </row>
    <row r="140" spans="1:7" ht="26.25" customHeight="1">
      <c r="A140" s="256" t="s">
        <v>1433</v>
      </c>
      <c r="B140" s="13" t="s">
        <v>1436</v>
      </c>
      <c r="C140" s="13" t="s">
        <v>361</v>
      </c>
      <c r="D140" s="10"/>
      <c r="E140" s="10"/>
      <c r="F140" s="10">
        <v>0.34</v>
      </c>
      <c r="G140" s="257"/>
    </row>
    <row r="141" spans="1:7" ht="26.25" customHeight="1">
      <c r="A141" s="256" t="s">
        <v>1433</v>
      </c>
      <c r="B141" s="13" t="s">
        <v>1434</v>
      </c>
      <c r="C141" s="13" t="s">
        <v>1435</v>
      </c>
      <c r="D141" s="10"/>
      <c r="E141" s="10"/>
      <c r="F141" s="10">
        <v>0.26</v>
      </c>
      <c r="G141" s="257"/>
    </row>
    <row r="142" spans="1:7" ht="26.25" customHeight="1">
      <c r="A142" s="310" t="s">
        <v>1713</v>
      </c>
      <c r="B142" s="7" t="s">
        <v>244</v>
      </c>
      <c r="C142" s="7" t="s">
        <v>244</v>
      </c>
      <c r="D142" s="8"/>
      <c r="E142" s="8"/>
      <c r="F142" s="30">
        <v>0.6</v>
      </c>
      <c r="G142" s="257"/>
    </row>
    <row r="143" spans="1:7" ht="26.25" customHeight="1">
      <c r="A143" s="262" t="s">
        <v>1174</v>
      </c>
      <c r="B143" s="13"/>
      <c r="C143" s="13"/>
      <c r="D143" s="10"/>
      <c r="E143" s="25">
        <f>SUM(0)</f>
        <v>0</v>
      </c>
      <c r="F143" s="25">
        <f>SUM(F137,F138,F139,F140,F141,F142)</f>
        <v>2.14</v>
      </c>
      <c r="G143" s="260">
        <f>SUM(E143,F143)</f>
        <v>2.14</v>
      </c>
    </row>
    <row r="144" spans="1:7" ht="26.25" customHeight="1">
      <c r="A144" s="267" t="s">
        <v>2702</v>
      </c>
      <c r="B144" s="47"/>
      <c r="C144" s="47"/>
      <c r="D144" s="40"/>
      <c r="E144" s="30"/>
      <c r="F144" s="30"/>
      <c r="G144" s="329"/>
    </row>
    <row r="145" spans="1:7" ht="26.25" customHeight="1">
      <c r="A145" s="263" t="s">
        <v>207</v>
      </c>
      <c r="B145" s="47" t="s">
        <v>1432</v>
      </c>
      <c r="C145" s="47" t="s">
        <v>2607</v>
      </c>
      <c r="D145" s="40"/>
      <c r="E145" s="30">
        <v>0.26</v>
      </c>
      <c r="F145" s="40">
        <v>0.28</v>
      </c>
      <c r="G145" s="329"/>
    </row>
    <row r="146" spans="1:7" ht="26.25" customHeight="1">
      <c r="A146" s="263" t="s">
        <v>2607</v>
      </c>
      <c r="B146" s="47" t="s">
        <v>207</v>
      </c>
      <c r="C146" s="47" t="s">
        <v>2604</v>
      </c>
      <c r="D146" s="40"/>
      <c r="E146" s="30">
        <v>0.06</v>
      </c>
      <c r="F146" s="40">
        <v>0.08</v>
      </c>
      <c r="G146" s="329"/>
    </row>
    <row r="147" spans="1:7" ht="26.25" customHeight="1">
      <c r="A147" s="263" t="s">
        <v>2604</v>
      </c>
      <c r="B147" s="47" t="s">
        <v>2605</v>
      </c>
      <c r="C147" s="47" t="s">
        <v>2606</v>
      </c>
      <c r="D147" s="40"/>
      <c r="E147" s="30"/>
      <c r="F147" s="40">
        <v>0.46</v>
      </c>
      <c r="G147" s="329"/>
    </row>
    <row r="148" spans="1:7" ht="26.25" customHeight="1">
      <c r="A148" s="263" t="s">
        <v>2608</v>
      </c>
      <c r="B148" s="47" t="s">
        <v>2604</v>
      </c>
      <c r="C148" s="47" t="s">
        <v>1175</v>
      </c>
      <c r="D148" s="40"/>
      <c r="E148" s="30"/>
      <c r="F148" s="40">
        <v>0.42</v>
      </c>
      <c r="G148" s="329"/>
    </row>
    <row r="149" spans="1:7" ht="26.25" customHeight="1">
      <c r="A149" s="263" t="s">
        <v>2609</v>
      </c>
      <c r="B149" s="47" t="s">
        <v>1175</v>
      </c>
      <c r="C149" s="47" t="s">
        <v>2610</v>
      </c>
      <c r="D149" s="40"/>
      <c r="E149" s="30"/>
      <c r="F149" s="40">
        <v>0.42</v>
      </c>
      <c r="G149" s="329"/>
    </row>
    <row r="150" spans="1:7" ht="26.25" customHeight="1">
      <c r="A150" s="263" t="s">
        <v>2611</v>
      </c>
      <c r="B150" s="47" t="s">
        <v>2608</v>
      </c>
      <c r="C150" s="47" t="s">
        <v>2612</v>
      </c>
      <c r="D150" s="40"/>
      <c r="E150" s="30"/>
      <c r="F150" s="40">
        <v>0.72</v>
      </c>
      <c r="G150" s="329"/>
    </row>
    <row r="151" spans="1:7" ht="26.25" customHeight="1">
      <c r="A151" s="263" t="s">
        <v>2613</v>
      </c>
      <c r="B151" s="47" t="s">
        <v>2614</v>
      </c>
      <c r="C151" s="47" t="s">
        <v>2610</v>
      </c>
      <c r="D151" s="40"/>
      <c r="E151" s="30"/>
      <c r="F151" s="40">
        <v>0.12</v>
      </c>
      <c r="G151" s="329"/>
    </row>
    <row r="152" spans="1:7" ht="26.25" customHeight="1">
      <c r="A152" s="263" t="s">
        <v>2615</v>
      </c>
      <c r="B152" s="47" t="s">
        <v>349</v>
      </c>
      <c r="C152" s="47" t="s">
        <v>2610</v>
      </c>
      <c r="D152" s="40"/>
      <c r="E152" s="30"/>
      <c r="F152" s="40">
        <v>0.4</v>
      </c>
      <c r="G152" s="329"/>
    </row>
    <row r="153" spans="1:7" ht="26.25" customHeight="1">
      <c r="A153" s="263" t="s">
        <v>2616</v>
      </c>
      <c r="B153" s="47" t="s">
        <v>2615</v>
      </c>
      <c r="C153" s="47" t="s">
        <v>2610</v>
      </c>
      <c r="D153" s="40"/>
      <c r="E153" s="30"/>
      <c r="F153" s="40">
        <v>0.54</v>
      </c>
      <c r="G153" s="329"/>
    </row>
    <row r="154" spans="1:7" ht="26.25" customHeight="1">
      <c r="A154" s="263" t="s">
        <v>2617</v>
      </c>
      <c r="B154" s="47" t="s">
        <v>2616</v>
      </c>
      <c r="C154" s="47" t="s">
        <v>2608</v>
      </c>
      <c r="D154" s="40"/>
      <c r="E154" s="30"/>
      <c r="F154" s="40">
        <v>1.04</v>
      </c>
      <c r="G154" s="329"/>
    </row>
    <row r="155" spans="1:7" ht="26.25" customHeight="1">
      <c r="A155" s="262" t="s">
        <v>1174</v>
      </c>
      <c r="B155" s="47"/>
      <c r="C155" s="47"/>
      <c r="D155" s="40"/>
      <c r="E155" s="25">
        <f>SUM(E145:E146)</f>
        <v>0.32</v>
      </c>
      <c r="F155" s="25">
        <f>SUM(F145:F154)</f>
        <v>4.48</v>
      </c>
      <c r="G155" s="260">
        <f>SUM(E155,F155)</f>
        <v>4.800000000000001</v>
      </c>
    </row>
    <row r="156" spans="1:7" ht="26.25" customHeight="1">
      <c r="A156" s="267" t="s">
        <v>1653</v>
      </c>
      <c r="B156" s="47"/>
      <c r="C156" s="47"/>
      <c r="D156" s="40"/>
      <c r="E156" s="40"/>
      <c r="F156" s="40"/>
      <c r="G156" s="257"/>
    </row>
    <row r="157" spans="1:7" ht="26.25" customHeight="1">
      <c r="A157" s="263" t="s">
        <v>1654</v>
      </c>
      <c r="B157" s="47" t="s">
        <v>1655</v>
      </c>
      <c r="C157" s="47" t="s">
        <v>1657</v>
      </c>
      <c r="D157" s="40"/>
      <c r="E157" s="40">
        <v>0.01</v>
      </c>
      <c r="F157" s="40">
        <v>0.7</v>
      </c>
      <c r="G157" s="257"/>
    </row>
    <row r="158" spans="1:7" ht="26.25" customHeight="1">
      <c r="A158" s="263" t="s">
        <v>1656</v>
      </c>
      <c r="B158" s="47" t="s">
        <v>1654</v>
      </c>
      <c r="C158" s="47" t="s">
        <v>1658</v>
      </c>
      <c r="D158" s="40"/>
      <c r="E158" s="40"/>
      <c r="F158" s="40">
        <v>0.42</v>
      </c>
      <c r="G158" s="257"/>
    </row>
    <row r="159" spans="1:7" ht="26.25" customHeight="1">
      <c r="A159" s="263" t="s">
        <v>1657</v>
      </c>
      <c r="B159" s="47" t="s">
        <v>1655</v>
      </c>
      <c r="C159" s="47" t="s">
        <v>1658</v>
      </c>
      <c r="D159" s="40"/>
      <c r="E159" s="40">
        <v>0.06</v>
      </c>
      <c r="F159" s="40">
        <v>0.2</v>
      </c>
      <c r="G159" s="257"/>
    </row>
    <row r="160" spans="1:7" ht="26.25" customHeight="1">
      <c r="A160" s="263" t="s">
        <v>1658</v>
      </c>
      <c r="B160" s="47" t="s">
        <v>361</v>
      </c>
      <c r="C160" s="47" t="s">
        <v>361</v>
      </c>
      <c r="D160" s="40"/>
      <c r="E160" s="40"/>
      <c r="F160" s="40">
        <v>1.7</v>
      </c>
      <c r="G160" s="257"/>
    </row>
    <row r="161" spans="1:7" ht="26.25" customHeight="1">
      <c r="A161" s="263" t="s">
        <v>1659</v>
      </c>
      <c r="B161" s="47" t="s">
        <v>1658</v>
      </c>
      <c r="C161" s="47" t="s">
        <v>1657</v>
      </c>
      <c r="D161" s="40"/>
      <c r="E161" s="40"/>
      <c r="F161" s="40">
        <v>0.12</v>
      </c>
      <c r="G161" s="257"/>
    </row>
    <row r="162" spans="1:7" ht="26.25" customHeight="1">
      <c r="A162" s="262" t="s">
        <v>1174</v>
      </c>
      <c r="B162" s="47"/>
      <c r="C162" s="47"/>
      <c r="D162" s="40"/>
      <c r="E162" s="25">
        <f>SUM(E157,E159)</f>
        <v>0.06999999999999999</v>
      </c>
      <c r="F162" s="25">
        <f>SUM(F157,F158,F159,F160,F161)</f>
        <v>3.1399999999999997</v>
      </c>
      <c r="G162" s="260">
        <f>SUM(E162,F162)</f>
        <v>3.2099999999999995</v>
      </c>
    </row>
    <row r="163" spans="1:7" ht="26.25" customHeight="1">
      <c r="A163" s="261" t="s">
        <v>1198</v>
      </c>
      <c r="B163" s="7"/>
      <c r="C163" s="7"/>
      <c r="D163" s="8"/>
      <c r="E163" s="8"/>
      <c r="F163" s="8"/>
      <c r="G163" s="257"/>
    </row>
    <row r="164" spans="1:7" ht="26.25" customHeight="1">
      <c r="A164" s="256" t="s">
        <v>1443</v>
      </c>
      <c r="B164" s="13" t="s">
        <v>1444</v>
      </c>
      <c r="C164" s="13" t="s">
        <v>1446</v>
      </c>
      <c r="D164" s="10"/>
      <c r="E164" s="40">
        <v>0.07</v>
      </c>
      <c r="F164" s="10">
        <v>1.24</v>
      </c>
      <c r="G164" s="257"/>
    </row>
    <row r="165" spans="1:7" ht="26.25" customHeight="1">
      <c r="A165" s="256" t="s">
        <v>1442</v>
      </c>
      <c r="B165" s="13" t="s">
        <v>1443</v>
      </c>
      <c r="C165" s="13" t="s">
        <v>1440</v>
      </c>
      <c r="D165" s="10"/>
      <c r="E165" s="10"/>
      <c r="F165" s="10">
        <v>0.16</v>
      </c>
      <c r="G165" s="257"/>
    </row>
    <row r="166" spans="1:7" ht="26.25" customHeight="1">
      <c r="A166" s="256" t="s">
        <v>1440</v>
      </c>
      <c r="B166" s="13" t="s">
        <v>1441</v>
      </c>
      <c r="C166" s="13" t="s">
        <v>1442</v>
      </c>
      <c r="D166" s="10"/>
      <c r="E166" s="10"/>
      <c r="F166" s="10">
        <v>0.36</v>
      </c>
      <c r="G166" s="257"/>
    </row>
    <row r="167" spans="1:7" ht="26.25" customHeight="1">
      <c r="A167" s="256" t="s">
        <v>1438</v>
      </c>
      <c r="B167" s="13" t="s">
        <v>1439</v>
      </c>
      <c r="C167" s="13" t="s">
        <v>1440</v>
      </c>
      <c r="D167" s="10"/>
      <c r="E167" s="40">
        <v>0.06</v>
      </c>
      <c r="F167" s="10">
        <v>0.006</v>
      </c>
      <c r="G167" s="257"/>
    </row>
    <row r="168" spans="1:7" ht="26.25" customHeight="1">
      <c r="A168" s="256" t="s">
        <v>1441</v>
      </c>
      <c r="B168" s="13" t="s">
        <v>1440</v>
      </c>
      <c r="C168" s="13" t="s">
        <v>1443</v>
      </c>
      <c r="D168" s="10"/>
      <c r="E168" s="10"/>
      <c r="F168" s="10">
        <v>0.16</v>
      </c>
      <c r="G168" s="257"/>
    </row>
    <row r="169" spans="1:7" ht="26.25" customHeight="1">
      <c r="A169" s="256" t="s">
        <v>1419</v>
      </c>
      <c r="B169" s="13" t="s">
        <v>1441</v>
      </c>
      <c r="C169" s="13" t="s">
        <v>1446</v>
      </c>
      <c r="D169" s="10"/>
      <c r="E169" s="10"/>
      <c r="F169" s="10">
        <v>0.52</v>
      </c>
      <c r="G169" s="257"/>
    </row>
    <row r="170" spans="1:7" ht="26.25" customHeight="1">
      <c r="A170" s="256" t="s">
        <v>1446</v>
      </c>
      <c r="B170" s="13" t="s">
        <v>1443</v>
      </c>
      <c r="C170" s="13" t="s">
        <v>1443</v>
      </c>
      <c r="D170" s="10"/>
      <c r="E170" s="10"/>
      <c r="F170" s="10">
        <v>1.3</v>
      </c>
      <c r="G170" s="257"/>
    </row>
    <row r="171" spans="1:7" ht="26.25" customHeight="1">
      <c r="A171" s="256" t="s">
        <v>1447</v>
      </c>
      <c r="B171" s="13" t="s">
        <v>1446</v>
      </c>
      <c r="C171" s="13" t="s">
        <v>361</v>
      </c>
      <c r="D171" s="10"/>
      <c r="E171" s="10"/>
      <c r="F171" s="10">
        <v>0.006</v>
      </c>
      <c r="G171" s="257"/>
    </row>
    <row r="172" spans="1:7" ht="26.25" customHeight="1">
      <c r="A172" s="256" t="s">
        <v>1448</v>
      </c>
      <c r="B172" s="13" t="s">
        <v>1446</v>
      </c>
      <c r="C172" s="13" t="s">
        <v>361</v>
      </c>
      <c r="D172" s="10"/>
      <c r="E172" s="10"/>
      <c r="F172" s="10">
        <v>0.006</v>
      </c>
      <c r="G172" s="257"/>
    </row>
    <row r="173" spans="1:7" ht="26.25" customHeight="1">
      <c r="A173" s="256" t="s">
        <v>351</v>
      </c>
      <c r="B173" s="13" t="s">
        <v>1446</v>
      </c>
      <c r="C173" s="13" t="s">
        <v>1443</v>
      </c>
      <c r="D173" s="10"/>
      <c r="E173" s="10"/>
      <c r="F173" s="10">
        <v>0.4</v>
      </c>
      <c r="G173" s="257"/>
    </row>
    <row r="174" spans="1:7" ht="26.25" customHeight="1">
      <c r="A174" s="256" t="s">
        <v>1449</v>
      </c>
      <c r="B174" s="13" t="s">
        <v>1443</v>
      </c>
      <c r="C174" s="13" t="s">
        <v>361</v>
      </c>
      <c r="D174" s="10"/>
      <c r="E174" s="10"/>
      <c r="F174" s="10">
        <v>0.3</v>
      </c>
      <c r="G174" s="257"/>
    </row>
    <row r="175" spans="1:7" ht="26.25" customHeight="1">
      <c r="A175" s="256" t="s">
        <v>1445</v>
      </c>
      <c r="B175" s="13" t="s">
        <v>1443</v>
      </c>
      <c r="C175" s="13" t="s">
        <v>1443</v>
      </c>
      <c r="D175" s="10"/>
      <c r="E175" s="10"/>
      <c r="F175" s="10">
        <v>0.64</v>
      </c>
      <c r="G175" s="257"/>
    </row>
    <row r="176" spans="1:7" ht="26.25" customHeight="1">
      <c r="A176" s="262" t="s">
        <v>1174</v>
      </c>
      <c r="B176" s="13"/>
      <c r="C176" s="13"/>
      <c r="D176" s="10"/>
      <c r="E176" s="25">
        <f>SUM(E164,E167)</f>
        <v>0.13</v>
      </c>
      <c r="F176" s="25">
        <f>SUM(F164,F165,F166,F167,F168,F169,F170,F171,F172,F173,F174,F175)</f>
        <v>5.097999999999999</v>
      </c>
      <c r="G176" s="260">
        <f>SUM(E176,F176)</f>
        <v>5.227999999999999</v>
      </c>
    </row>
    <row r="177" spans="1:7" ht="26.25" customHeight="1">
      <c r="A177" s="267" t="s">
        <v>1648</v>
      </c>
      <c r="B177" s="46"/>
      <c r="C177" s="46"/>
      <c r="D177" s="30"/>
      <c r="E177" s="30"/>
      <c r="F177" s="30"/>
      <c r="G177" s="257"/>
    </row>
    <row r="178" spans="1:7" ht="26.25" customHeight="1">
      <c r="A178" s="263" t="s">
        <v>1438</v>
      </c>
      <c r="B178" s="47" t="s">
        <v>596</v>
      </c>
      <c r="C178" s="47" t="s">
        <v>1649</v>
      </c>
      <c r="D178" s="40"/>
      <c r="E178" s="40"/>
      <c r="F178" s="40">
        <v>0.42</v>
      </c>
      <c r="G178" s="257"/>
    </row>
    <row r="179" spans="1:7" ht="26.25" customHeight="1">
      <c r="A179" s="311" t="s">
        <v>1650</v>
      </c>
      <c r="B179" s="65" t="s">
        <v>1438</v>
      </c>
      <c r="C179" s="65" t="s">
        <v>1438</v>
      </c>
      <c r="D179" s="40"/>
      <c r="E179" s="40"/>
      <c r="F179" s="40">
        <v>0.34</v>
      </c>
      <c r="G179" s="257"/>
    </row>
    <row r="180" spans="1:7" ht="26.25" customHeight="1">
      <c r="A180" s="263" t="s">
        <v>1651</v>
      </c>
      <c r="B180" s="47" t="s">
        <v>1573</v>
      </c>
      <c r="C180" s="47" t="s">
        <v>1173</v>
      </c>
      <c r="D180" s="40"/>
      <c r="E180" s="40"/>
      <c r="F180" s="40">
        <v>0.1</v>
      </c>
      <c r="G180" s="257"/>
    </row>
    <row r="181" spans="1:7" ht="26.25" customHeight="1">
      <c r="A181" s="262" t="s">
        <v>1174</v>
      </c>
      <c r="B181" s="47"/>
      <c r="C181" s="47"/>
      <c r="D181" s="40"/>
      <c r="E181" s="25">
        <f>SUM(0)</f>
        <v>0</v>
      </c>
      <c r="F181" s="25">
        <f>SUM(F178,F179,F180)</f>
        <v>0.86</v>
      </c>
      <c r="G181" s="260">
        <f>SUM(E181,F181)</f>
        <v>0.86</v>
      </c>
    </row>
    <row r="182" spans="1:7" ht="26.25" customHeight="1">
      <c r="A182" s="261" t="s">
        <v>1157</v>
      </c>
      <c r="B182" s="13"/>
      <c r="C182" s="13"/>
      <c r="D182" s="10"/>
      <c r="E182" s="10"/>
      <c r="F182" s="10"/>
      <c r="G182" s="257"/>
    </row>
    <row r="183" spans="1:7" ht="26.25" customHeight="1">
      <c r="A183" s="256" t="s">
        <v>535</v>
      </c>
      <c r="B183" s="13" t="s">
        <v>596</v>
      </c>
      <c r="C183" s="13" t="s">
        <v>1197</v>
      </c>
      <c r="D183" s="10"/>
      <c r="E183" s="10"/>
      <c r="F183" s="10">
        <v>0.2</v>
      </c>
      <c r="G183" s="257"/>
    </row>
    <row r="184" spans="1:7" ht="26.25" customHeight="1">
      <c r="A184" s="256" t="s">
        <v>597</v>
      </c>
      <c r="B184" s="13" t="s">
        <v>535</v>
      </c>
      <c r="C184" s="13" t="s">
        <v>598</v>
      </c>
      <c r="D184" s="10"/>
      <c r="E184" s="10"/>
      <c r="F184" s="10">
        <v>0.344</v>
      </c>
      <c r="G184" s="257"/>
    </row>
    <row r="185" spans="1:7" ht="26.25" customHeight="1">
      <c r="A185" s="256" t="s">
        <v>600</v>
      </c>
      <c r="B185" s="13" t="s">
        <v>599</v>
      </c>
      <c r="C185" s="13" t="s">
        <v>601</v>
      </c>
      <c r="D185" s="10"/>
      <c r="E185" s="10"/>
      <c r="F185" s="10">
        <v>0.098</v>
      </c>
      <c r="G185" s="257"/>
    </row>
    <row r="186" spans="1:7" ht="26.25" customHeight="1">
      <c r="A186" s="256" t="s">
        <v>599</v>
      </c>
      <c r="B186" s="13" t="s">
        <v>598</v>
      </c>
      <c r="C186" s="13" t="s">
        <v>535</v>
      </c>
      <c r="D186" s="10"/>
      <c r="E186" s="10"/>
      <c r="F186" s="10">
        <v>0.266</v>
      </c>
      <c r="G186" s="257"/>
    </row>
    <row r="187" spans="1:7" ht="26.25" customHeight="1">
      <c r="A187" s="256" t="s">
        <v>598</v>
      </c>
      <c r="B187" s="13" t="s">
        <v>597</v>
      </c>
      <c r="C187" s="13" t="s">
        <v>596</v>
      </c>
      <c r="D187" s="10"/>
      <c r="E187" s="10"/>
      <c r="F187" s="10">
        <v>0.17</v>
      </c>
      <c r="G187" s="257"/>
    </row>
    <row r="188" spans="1:7" ht="26.25" customHeight="1">
      <c r="A188" s="256" t="s">
        <v>603</v>
      </c>
      <c r="B188" s="13" t="s">
        <v>604</v>
      </c>
      <c r="C188" s="13" t="s">
        <v>1173</v>
      </c>
      <c r="D188" s="10"/>
      <c r="E188" s="10"/>
      <c r="F188" s="10">
        <v>0.042</v>
      </c>
      <c r="G188" s="257"/>
    </row>
    <row r="189" spans="1:7" ht="26.25" customHeight="1">
      <c r="A189" s="256" t="s">
        <v>602</v>
      </c>
      <c r="B189" s="13" t="s">
        <v>597</v>
      </c>
      <c r="C189" s="13" t="s">
        <v>1173</v>
      </c>
      <c r="D189" s="10"/>
      <c r="E189" s="10"/>
      <c r="F189" s="10">
        <v>0.102</v>
      </c>
      <c r="G189" s="257"/>
    </row>
    <row r="190" spans="1:7" ht="26.25" customHeight="1">
      <c r="A190" s="262" t="s">
        <v>1174</v>
      </c>
      <c r="B190" s="7"/>
      <c r="C190" s="7"/>
      <c r="D190" s="8"/>
      <c r="E190" s="25">
        <f>SUM(0)</f>
        <v>0</v>
      </c>
      <c r="F190" s="25">
        <f>SUM(F183,F184,F185,F186,F187,F188,F189)</f>
        <v>1.2220000000000002</v>
      </c>
      <c r="G190" s="260">
        <f>SUM(E190,F190)</f>
        <v>1.2220000000000002</v>
      </c>
    </row>
    <row r="191" spans="1:7" ht="26.25" customHeight="1">
      <c r="A191" s="266" t="s">
        <v>1571</v>
      </c>
      <c r="B191" s="7"/>
      <c r="C191" s="7"/>
      <c r="D191" s="8"/>
      <c r="E191" s="8"/>
      <c r="F191" s="8"/>
      <c r="G191" s="257"/>
    </row>
    <row r="192" spans="1:7" ht="26.25" customHeight="1">
      <c r="A192" s="256" t="s">
        <v>1572</v>
      </c>
      <c r="B192" s="13" t="s">
        <v>1444</v>
      </c>
      <c r="C192" s="13" t="s">
        <v>1438</v>
      </c>
      <c r="D192" s="10"/>
      <c r="E192" s="10"/>
      <c r="F192" s="10">
        <v>0.22</v>
      </c>
      <c r="G192" s="257"/>
    </row>
    <row r="193" spans="1:7" ht="26.25" customHeight="1">
      <c r="A193" s="256" t="s">
        <v>1573</v>
      </c>
      <c r="B193" s="13" t="s">
        <v>1574</v>
      </c>
      <c r="C193" s="13" t="s">
        <v>1575</v>
      </c>
      <c r="D193" s="10"/>
      <c r="E193" s="10"/>
      <c r="F193" s="10">
        <v>0.18</v>
      </c>
      <c r="G193" s="257"/>
    </row>
    <row r="194" spans="1:7" ht="26.25" customHeight="1">
      <c r="A194" s="256" t="s">
        <v>1576</v>
      </c>
      <c r="B194" s="13" t="s">
        <v>1577</v>
      </c>
      <c r="C194" s="13" t="s">
        <v>1578</v>
      </c>
      <c r="D194" s="10"/>
      <c r="E194" s="10"/>
      <c r="F194" s="10">
        <v>0.16</v>
      </c>
      <c r="G194" s="257"/>
    </row>
    <row r="195" spans="1:7" ht="26.25" customHeight="1">
      <c r="A195" s="256" t="s">
        <v>1441</v>
      </c>
      <c r="B195" s="13" t="s">
        <v>578</v>
      </c>
      <c r="C195" s="13" t="s">
        <v>1579</v>
      </c>
      <c r="D195" s="10"/>
      <c r="E195" s="10"/>
      <c r="F195" s="10">
        <v>0.18</v>
      </c>
      <c r="G195" s="257"/>
    </row>
    <row r="196" spans="1:7" ht="26.25" customHeight="1">
      <c r="A196" s="256" t="s">
        <v>1580</v>
      </c>
      <c r="B196" s="13" t="s">
        <v>1441</v>
      </c>
      <c r="C196" s="13" t="s">
        <v>1581</v>
      </c>
      <c r="D196" s="10"/>
      <c r="E196" s="10"/>
      <c r="F196" s="10">
        <v>0.24</v>
      </c>
      <c r="G196" s="257"/>
    </row>
    <row r="197" spans="1:7" ht="26.25" customHeight="1">
      <c r="A197" s="256" t="s">
        <v>1581</v>
      </c>
      <c r="B197" s="13" t="s">
        <v>1580</v>
      </c>
      <c r="C197" s="13" t="s">
        <v>1582</v>
      </c>
      <c r="D197" s="10"/>
      <c r="E197" s="10"/>
      <c r="F197" s="10">
        <v>0.1</v>
      </c>
      <c r="G197" s="257"/>
    </row>
    <row r="198" spans="1:7" ht="26.25" customHeight="1">
      <c r="A198" s="262" t="s">
        <v>1174</v>
      </c>
      <c r="B198" s="7"/>
      <c r="C198" s="7"/>
      <c r="D198" s="8"/>
      <c r="E198" s="25">
        <f>SUM(0)</f>
        <v>0</v>
      </c>
      <c r="F198" s="25">
        <f>SUM(F192,F193,F194,F195,F196,F197)</f>
        <v>1.08</v>
      </c>
      <c r="G198" s="260">
        <f>SUM(E198,F198)</f>
        <v>1.08</v>
      </c>
    </row>
    <row r="199" spans="1:7" ht="26.25" customHeight="1">
      <c r="A199" s="261" t="s">
        <v>1158</v>
      </c>
      <c r="B199" s="13"/>
      <c r="C199" s="13"/>
      <c r="D199" s="10"/>
      <c r="E199" s="10"/>
      <c r="F199" s="10"/>
      <c r="G199" s="257"/>
    </row>
    <row r="200" spans="1:7" ht="26.25" customHeight="1">
      <c r="A200" s="256" t="s">
        <v>608</v>
      </c>
      <c r="B200" s="13" t="s">
        <v>606</v>
      </c>
      <c r="C200" s="13" t="s">
        <v>1451</v>
      </c>
      <c r="D200" s="10"/>
      <c r="E200" s="10"/>
      <c r="F200" s="10">
        <v>0.4</v>
      </c>
      <c r="G200" s="257"/>
    </row>
    <row r="201" spans="1:7" ht="26.25" customHeight="1">
      <c r="A201" s="256" t="s">
        <v>607</v>
      </c>
      <c r="B201" s="13" t="s">
        <v>608</v>
      </c>
      <c r="C201" s="13" t="s">
        <v>1173</v>
      </c>
      <c r="D201" s="10"/>
      <c r="E201" s="10"/>
      <c r="F201" s="10">
        <v>0.02</v>
      </c>
      <c r="G201" s="257"/>
    </row>
    <row r="202" spans="1:7" ht="26.25" customHeight="1">
      <c r="A202" s="256" t="s">
        <v>1451</v>
      </c>
      <c r="B202" s="13" t="s">
        <v>1441</v>
      </c>
      <c r="C202" s="13" t="s">
        <v>349</v>
      </c>
      <c r="D202" s="10"/>
      <c r="E202" s="10"/>
      <c r="F202" s="10">
        <v>0.02</v>
      </c>
      <c r="G202" s="257"/>
    </row>
    <row r="203" spans="1:7" ht="26.25" customHeight="1">
      <c r="A203" s="262" t="s">
        <v>1174</v>
      </c>
      <c r="B203" s="7"/>
      <c r="C203" s="7"/>
      <c r="D203" s="8"/>
      <c r="E203" s="25">
        <f>SUM(0)</f>
        <v>0</v>
      </c>
      <c r="F203" s="25">
        <f>SUM(F200,F201,F202)</f>
        <v>0.44000000000000006</v>
      </c>
      <c r="G203" s="260">
        <f>SUM(E203,F203)</f>
        <v>0.44000000000000006</v>
      </c>
    </row>
    <row r="204" spans="1:7" ht="26.25" customHeight="1">
      <c r="A204" s="261" t="s">
        <v>341</v>
      </c>
      <c r="B204" s="7"/>
      <c r="C204" s="7"/>
      <c r="D204" s="8"/>
      <c r="E204" s="8"/>
      <c r="F204" s="8"/>
      <c r="G204" s="257"/>
    </row>
    <row r="205" spans="1:7" ht="23.25">
      <c r="A205" s="256" t="s">
        <v>1450</v>
      </c>
      <c r="B205" s="2" t="s">
        <v>1629</v>
      </c>
      <c r="C205" s="13" t="s">
        <v>1451</v>
      </c>
      <c r="D205" s="10"/>
      <c r="E205" s="10"/>
      <c r="F205" s="10">
        <v>0.44</v>
      </c>
      <c r="G205" s="257"/>
    </row>
    <row r="206" spans="1:7" ht="23.25">
      <c r="A206" s="256" t="s">
        <v>1451</v>
      </c>
      <c r="B206" s="13" t="s">
        <v>1450</v>
      </c>
      <c r="C206" s="13" t="s">
        <v>349</v>
      </c>
      <c r="D206" s="10"/>
      <c r="E206" s="10"/>
      <c r="F206" s="10">
        <v>0.3</v>
      </c>
      <c r="G206" s="257"/>
    </row>
    <row r="207" spans="1:7" ht="23.25">
      <c r="A207" s="262" t="s">
        <v>1174</v>
      </c>
      <c r="B207" s="7"/>
      <c r="C207" s="7"/>
      <c r="D207" s="8"/>
      <c r="E207" s="25">
        <f>SUM(0)</f>
        <v>0</v>
      </c>
      <c r="F207" s="25">
        <f>SUM(F205,F206)</f>
        <v>0.74</v>
      </c>
      <c r="G207" s="260">
        <f>SUM(E207,F207)</f>
        <v>0.74</v>
      </c>
    </row>
    <row r="208" spans="1:7" ht="23.25">
      <c r="A208" s="261" t="s">
        <v>1127</v>
      </c>
      <c r="B208" s="13"/>
      <c r="C208" s="13"/>
      <c r="D208" s="10"/>
      <c r="E208" s="10"/>
      <c r="F208" s="10"/>
      <c r="G208" s="257"/>
    </row>
    <row r="209" spans="1:7" ht="23.25" customHeight="1">
      <c r="A209" s="256" t="s">
        <v>610</v>
      </c>
      <c r="B209" s="13" t="s">
        <v>1267</v>
      </c>
      <c r="C209" s="13" t="s">
        <v>611</v>
      </c>
      <c r="D209" s="10"/>
      <c r="E209" s="10"/>
      <c r="F209" s="10">
        <v>0.3</v>
      </c>
      <c r="G209" s="257"/>
    </row>
    <row r="210" spans="1:7" ht="23.25" customHeight="1">
      <c r="A210" s="256" t="s">
        <v>1714</v>
      </c>
      <c r="B210" s="13" t="s">
        <v>1715</v>
      </c>
      <c r="C210" s="13" t="s">
        <v>1716</v>
      </c>
      <c r="D210" s="10"/>
      <c r="E210" s="10"/>
      <c r="F210" s="10">
        <v>0.44</v>
      </c>
      <c r="G210" s="257"/>
    </row>
    <row r="211" spans="1:7" ht="23.25">
      <c r="A211" s="256" t="s">
        <v>1442</v>
      </c>
      <c r="B211" s="13" t="s">
        <v>612</v>
      </c>
      <c r="C211" s="13" t="s">
        <v>613</v>
      </c>
      <c r="D211" s="10"/>
      <c r="E211" s="10"/>
      <c r="F211" s="10">
        <v>0.38</v>
      </c>
      <c r="G211" s="257"/>
    </row>
    <row r="212" spans="1:7" ht="23.25">
      <c r="A212" s="256" t="s">
        <v>612</v>
      </c>
      <c r="B212" s="13" t="s">
        <v>610</v>
      </c>
      <c r="C212" s="13" t="s">
        <v>1173</v>
      </c>
      <c r="D212" s="10"/>
      <c r="E212" s="10"/>
      <c r="F212" s="10">
        <v>0.42</v>
      </c>
      <c r="G212" s="257"/>
    </row>
    <row r="213" spans="1:7" ht="23.25">
      <c r="A213" s="256" t="s">
        <v>1456</v>
      </c>
      <c r="B213" s="13" t="s">
        <v>462</v>
      </c>
      <c r="C213" s="13" t="s">
        <v>609</v>
      </c>
      <c r="D213" s="10"/>
      <c r="E213" s="10"/>
      <c r="F213" s="10">
        <v>0.3</v>
      </c>
      <c r="G213" s="257"/>
    </row>
    <row r="214" spans="1:7" ht="23.25">
      <c r="A214" s="256" t="s">
        <v>609</v>
      </c>
      <c r="B214" s="13" t="s">
        <v>1456</v>
      </c>
      <c r="C214" s="13" t="s">
        <v>1456</v>
      </c>
      <c r="D214" s="10"/>
      <c r="E214" s="10"/>
      <c r="F214" s="10">
        <v>0.32</v>
      </c>
      <c r="G214" s="257"/>
    </row>
    <row r="215" spans="1:7" ht="23.25">
      <c r="A215" s="262" t="s">
        <v>1174</v>
      </c>
      <c r="B215" s="7"/>
      <c r="C215" s="7"/>
      <c r="D215" s="8"/>
      <c r="E215" s="25">
        <f>SUM(0)</f>
        <v>0</v>
      </c>
      <c r="F215" s="25">
        <f>SUM(F209,F210,F211,F212,F213,F214)</f>
        <v>2.16</v>
      </c>
      <c r="G215" s="260">
        <f>SUM(E215,F215)</f>
        <v>2.16</v>
      </c>
    </row>
    <row r="216" spans="1:7" ht="23.25">
      <c r="A216" s="261" t="s">
        <v>342</v>
      </c>
      <c r="B216" s="7"/>
      <c r="C216" s="7"/>
      <c r="D216" s="8"/>
      <c r="E216" s="8"/>
      <c r="F216" s="8"/>
      <c r="G216" s="257"/>
    </row>
    <row r="217" spans="1:7" ht="23.25">
      <c r="A217" s="256" t="s">
        <v>1453</v>
      </c>
      <c r="B217" s="13" t="s">
        <v>462</v>
      </c>
      <c r="C217" s="13" t="s">
        <v>361</v>
      </c>
      <c r="D217" s="10"/>
      <c r="E217" s="10"/>
      <c r="F217" s="10">
        <v>1.08</v>
      </c>
      <c r="G217" s="257"/>
    </row>
    <row r="218" spans="1:7" ht="23.25">
      <c r="A218" s="256" t="s">
        <v>1625</v>
      </c>
      <c r="B218" s="13" t="s">
        <v>462</v>
      </c>
      <c r="C218" s="13" t="s">
        <v>1453</v>
      </c>
      <c r="D218" s="10"/>
      <c r="E218" s="10">
        <v>0.08</v>
      </c>
      <c r="F218" s="10">
        <v>0.3</v>
      </c>
      <c r="G218" s="257"/>
    </row>
    <row r="219" spans="1:7" ht="23.25">
      <c r="A219" s="256" t="s">
        <v>1452</v>
      </c>
      <c r="B219" s="13" t="s">
        <v>1453</v>
      </c>
      <c r="C219" s="13" t="s">
        <v>361</v>
      </c>
      <c r="D219" s="10"/>
      <c r="E219" s="10"/>
      <c r="F219" s="10">
        <v>0.58</v>
      </c>
      <c r="G219" s="257"/>
    </row>
    <row r="220" spans="1:7" ht="23.25">
      <c r="A220" s="262" t="s">
        <v>1174</v>
      </c>
      <c r="B220" s="7"/>
      <c r="C220" s="7"/>
      <c r="D220" s="8"/>
      <c r="E220" s="25">
        <f>SUM(E218)</f>
        <v>0.08</v>
      </c>
      <c r="F220" s="25">
        <f>SUM(F217,F218,F219)</f>
        <v>1.96</v>
      </c>
      <c r="G220" s="260">
        <f>SUM(E220,F220)</f>
        <v>2.04</v>
      </c>
    </row>
    <row r="221" spans="1:7" ht="23.25">
      <c r="A221" s="261" t="s">
        <v>343</v>
      </c>
      <c r="B221" s="7"/>
      <c r="C221" s="7"/>
      <c r="D221" s="8"/>
      <c r="E221" s="8"/>
      <c r="F221" s="8"/>
      <c r="G221" s="257"/>
    </row>
    <row r="222" spans="1:7" ht="23.25">
      <c r="A222" s="256" t="s">
        <v>1456</v>
      </c>
      <c r="B222" s="13" t="s">
        <v>462</v>
      </c>
      <c r="C222" s="13" t="s">
        <v>349</v>
      </c>
      <c r="D222" s="10"/>
      <c r="E222" s="10"/>
      <c r="F222" s="10">
        <v>0.4</v>
      </c>
      <c r="G222" s="257"/>
    </row>
    <row r="223" spans="1:7" ht="23.25">
      <c r="A223" s="256" t="s">
        <v>1462</v>
      </c>
      <c r="B223" s="13" t="s">
        <v>1456</v>
      </c>
      <c r="C223" s="13" t="s">
        <v>361</v>
      </c>
      <c r="D223" s="10"/>
      <c r="E223" s="10"/>
      <c r="F223" s="10">
        <v>0.004</v>
      </c>
      <c r="G223" s="257"/>
    </row>
    <row r="224" spans="1:7" ht="23.25">
      <c r="A224" s="256" t="s">
        <v>1454</v>
      </c>
      <c r="B224" s="13" t="s">
        <v>1455</v>
      </c>
      <c r="C224" s="13" t="s">
        <v>361</v>
      </c>
      <c r="D224" s="10"/>
      <c r="E224" s="10"/>
      <c r="F224" s="10">
        <v>0.52</v>
      </c>
      <c r="G224" s="257"/>
    </row>
    <row r="225" spans="1:7" ht="23.25">
      <c r="A225" s="256" t="s">
        <v>1455</v>
      </c>
      <c r="B225" s="13" t="s">
        <v>1456</v>
      </c>
      <c r="C225" s="13" t="s">
        <v>361</v>
      </c>
      <c r="D225" s="10"/>
      <c r="E225" s="10"/>
      <c r="F225" s="10">
        <v>0.46</v>
      </c>
      <c r="G225" s="257"/>
    </row>
    <row r="226" spans="1:7" ht="23.25">
      <c r="A226" s="256" t="s">
        <v>1461</v>
      </c>
      <c r="B226" s="13" t="s">
        <v>1456</v>
      </c>
      <c r="C226" s="13" t="s">
        <v>1267</v>
      </c>
      <c r="D226" s="10"/>
      <c r="E226" s="10"/>
      <c r="F226" s="10">
        <v>0.32</v>
      </c>
      <c r="G226" s="257"/>
    </row>
    <row r="227" spans="1:7" ht="23.25">
      <c r="A227" s="262" t="s">
        <v>1174</v>
      </c>
      <c r="B227" s="13"/>
      <c r="C227" s="13"/>
      <c r="D227" s="10"/>
      <c r="E227" s="25">
        <f>SUM(0)</f>
        <v>0</v>
      </c>
      <c r="F227" s="25">
        <f>SUM(F222,F223,F224,F225,F226)</f>
        <v>1.7040000000000002</v>
      </c>
      <c r="G227" s="260">
        <f>SUM(E227,F227)</f>
        <v>1.7040000000000002</v>
      </c>
    </row>
    <row r="228" spans="1:7" ht="23.25">
      <c r="A228" s="266" t="s">
        <v>1534</v>
      </c>
      <c r="B228" s="13"/>
      <c r="C228" s="13"/>
      <c r="D228" s="10"/>
      <c r="E228" s="10"/>
      <c r="F228" s="8"/>
      <c r="G228" s="257"/>
    </row>
    <row r="229" spans="1:7" ht="23.25">
      <c r="A229" s="256" t="s">
        <v>264</v>
      </c>
      <c r="B229" s="13" t="s">
        <v>1155</v>
      </c>
      <c r="C229" s="47" t="s">
        <v>349</v>
      </c>
      <c r="D229" s="40"/>
      <c r="E229" s="40">
        <v>0.05</v>
      </c>
      <c r="F229" s="40">
        <v>0.48</v>
      </c>
      <c r="G229" s="257"/>
    </row>
    <row r="230" spans="1:7" ht="23.25">
      <c r="A230" s="256" t="s">
        <v>1536</v>
      </c>
      <c r="B230" s="13" t="s">
        <v>1537</v>
      </c>
      <c r="C230" s="47" t="s">
        <v>263</v>
      </c>
      <c r="D230" s="40"/>
      <c r="E230" s="40"/>
      <c r="F230" s="40">
        <v>0.16</v>
      </c>
      <c r="G230" s="257"/>
    </row>
    <row r="231" spans="1:7" ht="23.25">
      <c r="A231" s="256" t="s">
        <v>1538</v>
      </c>
      <c r="B231" s="13" t="s">
        <v>1535</v>
      </c>
      <c r="C231" s="47" t="s">
        <v>1539</v>
      </c>
      <c r="D231" s="40"/>
      <c r="E231" s="40"/>
      <c r="F231" s="40">
        <v>0.36</v>
      </c>
      <c r="G231" s="257"/>
    </row>
    <row r="232" spans="1:7" ht="23.25">
      <c r="A232" s="256" t="s">
        <v>1540</v>
      </c>
      <c r="B232" s="13" t="s">
        <v>263</v>
      </c>
      <c r="C232" s="47" t="s">
        <v>1541</v>
      </c>
      <c r="D232" s="40"/>
      <c r="E232" s="40"/>
      <c r="F232" s="40">
        <v>0.32</v>
      </c>
      <c r="G232" s="257"/>
    </row>
    <row r="233" spans="1:7" ht="23.25">
      <c r="A233" s="256" t="s">
        <v>1541</v>
      </c>
      <c r="B233" s="13" t="s">
        <v>1540</v>
      </c>
      <c r="C233" s="47" t="s">
        <v>1542</v>
      </c>
      <c r="D233" s="40"/>
      <c r="E233" s="40"/>
      <c r="F233" s="40">
        <v>0.1</v>
      </c>
      <c r="G233" s="257"/>
    </row>
    <row r="234" spans="1:7" ht="23.25">
      <c r="A234" s="256" t="s">
        <v>1543</v>
      </c>
      <c r="B234" s="13" t="s">
        <v>1541</v>
      </c>
      <c r="C234" s="47" t="s">
        <v>264</v>
      </c>
      <c r="D234" s="40"/>
      <c r="E234" s="40"/>
      <c r="F234" s="40">
        <v>0.14</v>
      </c>
      <c r="G234" s="257"/>
    </row>
    <row r="235" spans="1:7" ht="23.25">
      <c r="A235" s="263" t="s">
        <v>1537</v>
      </c>
      <c r="B235" s="47" t="s">
        <v>2618</v>
      </c>
      <c r="C235" s="47" t="s">
        <v>2619</v>
      </c>
      <c r="D235" s="40"/>
      <c r="E235" s="40">
        <v>0.025</v>
      </c>
      <c r="F235" s="40">
        <v>0.26</v>
      </c>
      <c r="G235" s="257"/>
    </row>
    <row r="236" spans="1:7" ht="23.25">
      <c r="A236" s="263" t="s">
        <v>2619</v>
      </c>
      <c r="B236" s="47" t="s">
        <v>1537</v>
      </c>
      <c r="C236" s="47" t="s">
        <v>1173</v>
      </c>
      <c r="D236" s="40"/>
      <c r="E236" s="40"/>
      <c r="F236" s="40">
        <v>0.46</v>
      </c>
      <c r="G236" s="257"/>
    </row>
    <row r="237" spans="1:7" ht="23.25">
      <c r="A237" s="262" t="s">
        <v>1174</v>
      </c>
      <c r="B237" s="13"/>
      <c r="C237" s="13"/>
      <c r="D237" s="10"/>
      <c r="E237" s="25">
        <f>SUM(E229,E235)</f>
        <v>0.07500000000000001</v>
      </c>
      <c r="F237" s="25">
        <f>SUM(F229,F230,F231,F232,F233,F234,F235,F236)</f>
        <v>2.2800000000000002</v>
      </c>
      <c r="G237" s="260">
        <f>SUM(E237,F237)</f>
        <v>2.3550000000000004</v>
      </c>
    </row>
    <row r="238" spans="1:7" ht="23.25">
      <c r="A238" s="266" t="s">
        <v>245</v>
      </c>
      <c r="B238" s="7" t="s">
        <v>246</v>
      </c>
      <c r="C238" s="7" t="s">
        <v>246</v>
      </c>
      <c r="D238" s="8"/>
      <c r="E238" s="8"/>
      <c r="F238" s="40">
        <v>0.67</v>
      </c>
      <c r="G238" s="257"/>
    </row>
    <row r="239" spans="1:7" ht="23.25">
      <c r="A239" s="267" t="s">
        <v>1610</v>
      </c>
      <c r="B239" s="47" t="s">
        <v>1611</v>
      </c>
      <c r="C239" s="47" t="s">
        <v>265</v>
      </c>
      <c r="D239" s="8"/>
      <c r="E239" s="8"/>
      <c r="F239" s="40">
        <v>0.04</v>
      </c>
      <c r="G239" s="257"/>
    </row>
    <row r="240" spans="1:7" ht="23.25">
      <c r="A240" s="262" t="s">
        <v>1174</v>
      </c>
      <c r="B240" s="13"/>
      <c r="C240" s="13"/>
      <c r="D240" s="8"/>
      <c r="E240" s="25">
        <f>SUM(0)</f>
        <v>0</v>
      </c>
      <c r="F240" s="25">
        <f>SUM(F238,F239)</f>
        <v>0.7100000000000001</v>
      </c>
      <c r="G240" s="260">
        <f>SUM(E240,F240)</f>
        <v>0.7100000000000001</v>
      </c>
    </row>
    <row r="241" spans="1:7" ht="23.25">
      <c r="A241" s="261" t="s">
        <v>1151</v>
      </c>
      <c r="B241" s="13"/>
      <c r="C241" s="13"/>
      <c r="D241" s="10"/>
      <c r="E241" s="10"/>
      <c r="F241" s="10"/>
      <c r="G241" s="257"/>
    </row>
    <row r="242" spans="1:7" ht="23.25">
      <c r="A242" s="263" t="s">
        <v>2700</v>
      </c>
      <c r="B242" s="47" t="s">
        <v>462</v>
      </c>
      <c r="C242" s="47" t="s">
        <v>614</v>
      </c>
      <c r="D242" s="40"/>
      <c r="E242" s="40"/>
      <c r="F242" s="40">
        <v>0.68</v>
      </c>
      <c r="G242" s="257"/>
    </row>
    <row r="243" spans="1:7" ht="23.25">
      <c r="A243" s="263" t="s">
        <v>2701</v>
      </c>
      <c r="B243" s="47" t="s">
        <v>1561</v>
      </c>
      <c r="C243" s="47" t="s">
        <v>2536</v>
      </c>
      <c r="D243" s="40"/>
      <c r="E243" s="40"/>
      <c r="F243" s="40">
        <v>0.44</v>
      </c>
      <c r="G243" s="257"/>
    </row>
    <row r="244" spans="1:7" ht="23.25">
      <c r="A244" s="263" t="s">
        <v>2536</v>
      </c>
      <c r="B244" s="47" t="s">
        <v>2603</v>
      </c>
      <c r="C244" s="47" t="s">
        <v>614</v>
      </c>
      <c r="D244" s="40"/>
      <c r="E244" s="40"/>
      <c r="F244" s="40">
        <v>0.1</v>
      </c>
      <c r="G244" s="257"/>
    </row>
    <row r="245" spans="1:7" ht="23.25">
      <c r="A245" s="263" t="s">
        <v>2535</v>
      </c>
      <c r="B245" s="47" t="s">
        <v>1155</v>
      </c>
      <c r="C245" s="47" t="s">
        <v>2602</v>
      </c>
      <c r="D245" s="40"/>
      <c r="E245" s="40"/>
      <c r="F245" s="40">
        <v>1.4</v>
      </c>
      <c r="G245" s="257"/>
    </row>
    <row r="246" spans="1:7" ht="23.25">
      <c r="A246" s="263" t="s">
        <v>2600</v>
      </c>
      <c r="B246" s="47" t="s">
        <v>614</v>
      </c>
      <c r="C246" s="66" t="s">
        <v>1540</v>
      </c>
      <c r="D246" s="40"/>
      <c r="E246" s="40"/>
      <c r="F246" s="40">
        <v>0.12</v>
      </c>
      <c r="G246" s="257"/>
    </row>
    <row r="247" spans="1:7" ht="23.25">
      <c r="A247" s="263" t="s">
        <v>1540</v>
      </c>
      <c r="B247" s="66" t="s">
        <v>2600</v>
      </c>
      <c r="C247" s="47" t="s">
        <v>614</v>
      </c>
      <c r="D247" s="40"/>
      <c r="E247" s="40"/>
      <c r="F247" s="40">
        <v>0.08</v>
      </c>
      <c r="G247" s="257"/>
    </row>
    <row r="248" spans="1:7" ht="23.25">
      <c r="A248" s="263" t="s">
        <v>1154</v>
      </c>
      <c r="B248" s="47" t="s">
        <v>2531</v>
      </c>
      <c r="C248" s="66" t="s">
        <v>1536</v>
      </c>
      <c r="D248" s="40"/>
      <c r="E248" s="40"/>
      <c r="F248" s="40">
        <v>0.05</v>
      </c>
      <c r="G248" s="257"/>
    </row>
    <row r="249" spans="1:7" ht="23.25">
      <c r="A249" s="263" t="s">
        <v>1536</v>
      </c>
      <c r="B249" s="66" t="s">
        <v>1154</v>
      </c>
      <c r="C249" s="47" t="s">
        <v>614</v>
      </c>
      <c r="D249" s="40"/>
      <c r="E249" s="40"/>
      <c r="F249" s="40">
        <v>0.05</v>
      </c>
      <c r="G249" s="257"/>
    </row>
    <row r="250" spans="1:7" ht="23.25">
      <c r="A250" s="263" t="s">
        <v>619</v>
      </c>
      <c r="B250" s="47" t="s">
        <v>614</v>
      </c>
      <c r="C250" s="47" t="s">
        <v>1155</v>
      </c>
      <c r="D250" s="40"/>
      <c r="E250" s="40"/>
      <c r="F250" s="40">
        <v>0.84</v>
      </c>
      <c r="G250" s="257"/>
    </row>
    <row r="251" spans="1:7" ht="23.25">
      <c r="A251" s="263" t="s">
        <v>1154</v>
      </c>
      <c r="B251" s="47" t="s">
        <v>619</v>
      </c>
      <c r="C251" s="47" t="s">
        <v>2601</v>
      </c>
      <c r="D251" s="40"/>
      <c r="E251" s="40"/>
      <c r="F251" s="40">
        <v>0.04</v>
      </c>
      <c r="G251" s="257"/>
    </row>
    <row r="252" spans="1:7" ht="23.25">
      <c r="A252" s="263" t="s">
        <v>2601</v>
      </c>
      <c r="B252" s="47" t="s">
        <v>1154</v>
      </c>
      <c r="C252" s="47" t="s">
        <v>2536</v>
      </c>
      <c r="D252" s="40"/>
      <c r="E252" s="40"/>
      <c r="F252" s="40">
        <v>0.08</v>
      </c>
      <c r="G252" s="257"/>
    </row>
    <row r="253" spans="1:7" ht="23.25">
      <c r="A253" s="263" t="s">
        <v>1562</v>
      </c>
      <c r="B253" s="47" t="s">
        <v>610</v>
      </c>
      <c r="C253" s="47" t="s">
        <v>2601</v>
      </c>
      <c r="D253" s="40"/>
      <c r="E253" s="40"/>
      <c r="F253" s="40">
        <v>0.04</v>
      </c>
      <c r="G253" s="257"/>
    </row>
    <row r="254" spans="1:7" ht="23.25">
      <c r="A254" s="263" t="s">
        <v>1536</v>
      </c>
      <c r="B254" s="47" t="s">
        <v>610</v>
      </c>
      <c r="C254" s="47" t="s">
        <v>2601</v>
      </c>
      <c r="D254" s="40"/>
      <c r="E254" s="40"/>
      <c r="F254" s="40">
        <v>0.04</v>
      </c>
      <c r="G254" s="257"/>
    </row>
    <row r="255" spans="1:7" ht="23.25">
      <c r="A255" s="263" t="s">
        <v>2484</v>
      </c>
      <c r="B255" s="47" t="s">
        <v>1464</v>
      </c>
      <c r="C255" s="47" t="s">
        <v>454</v>
      </c>
      <c r="D255" s="40"/>
      <c r="E255" s="40"/>
      <c r="F255" s="40">
        <v>0.12</v>
      </c>
      <c r="G255" s="312"/>
    </row>
    <row r="256" spans="1:7" ht="23.25">
      <c r="A256" s="263" t="s">
        <v>1241</v>
      </c>
      <c r="B256" s="47" t="s">
        <v>536</v>
      </c>
      <c r="C256" s="47" t="s">
        <v>547</v>
      </c>
      <c r="D256" s="40"/>
      <c r="E256" s="40"/>
      <c r="F256" s="40">
        <v>0.26</v>
      </c>
      <c r="G256" s="312"/>
    </row>
    <row r="257" spans="1:7" ht="23.25">
      <c r="A257" s="263" t="s">
        <v>1980</v>
      </c>
      <c r="B257" s="47" t="s">
        <v>536</v>
      </c>
      <c r="C257" s="47" t="s">
        <v>547</v>
      </c>
      <c r="D257" s="40"/>
      <c r="E257" s="40"/>
      <c r="F257" s="40">
        <v>0.26</v>
      </c>
      <c r="G257" s="312"/>
    </row>
    <row r="258" spans="1:7" ht="23.25">
      <c r="A258" s="263" t="s">
        <v>547</v>
      </c>
      <c r="B258" s="47" t="s">
        <v>610</v>
      </c>
      <c r="C258" s="47" t="s">
        <v>2603</v>
      </c>
      <c r="D258" s="40"/>
      <c r="E258" s="40"/>
      <c r="F258" s="40">
        <v>0.2</v>
      </c>
      <c r="G258" s="257"/>
    </row>
    <row r="259" spans="1:7" ht="23.25">
      <c r="A259" s="263" t="s">
        <v>610</v>
      </c>
      <c r="B259" s="47" t="s">
        <v>1563</v>
      </c>
      <c r="C259" s="47" t="s">
        <v>547</v>
      </c>
      <c r="D259" s="40"/>
      <c r="E259" s="40"/>
      <c r="F259" s="40">
        <v>0.16</v>
      </c>
      <c r="G259" s="257"/>
    </row>
    <row r="260" spans="1:7" ht="23.25">
      <c r="A260" s="263" t="s">
        <v>541</v>
      </c>
      <c r="B260" s="47" t="s">
        <v>610</v>
      </c>
      <c r="C260" s="47" t="s">
        <v>1241</v>
      </c>
      <c r="D260" s="40"/>
      <c r="E260" s="40"/>
      <c r="F260" s="40">
        <v>0.12</v>
      </c>
      <c r="G260" s="257"/>
    </row>
    <row r="261" spans="1:7" ht="23.25">
      <c r="A261" s="263" t="s">
        <v>454</v>
      </c>
      <c r="B261" s="47" t="s">
        <v>610</v>
      </c>
      <c r="C261" s="47" t="s">
        <v>1241</v>
      </c>
      <c r="D261" s="40"/>
      <c r="E261" s="40"/>
      <c r="F261" s="40">
        <v>0.12</v>
      </c>
      <c r="G261" s="257"/>
    </row>
    <row r="262" spans="1:7" ht="23.25">
      <c r="A262" s="263" t="s">
        <v>1464</v>
      </c>
      <c r="B262" s="47" t="s">
        <v>610</v>
      </c>
      <c r="C262" s="47" t="s">
        <v>462</v>
      </c>
      <c r="D262" s="40"/>
      <c r="E262" s="40"/>
      <c r="F262" s="40">
        <v>0.11</v>
      </c>
      <c r="G262" s="257"/>
    </row>
    <row r="263" spans="1:7" ht="23.25">
      <c r="A263" s="262" t="s">
        <v>1174</v>
      </c>
      <c r="B263" s="7"/>
      <c r="C263" s="7"/>
      <c r="D263" s="8"/>
      <c r="E263" s="25">
        <f>SUM(0)</f>
        <v>0</v>
      </c>
      <c r="F263" s="25">
        <f>SUM(F242:F262)</f>
        <v>5.3100000000000005</v>
      </c>
      <c r="G263" s="260">
        <f>SUM(F263,E263)</f>
        <v>5.3100000000000005</v>
      </c>
    </row>
    <row r="264" spans="1:7" ht="23.25">
      <c r="A264" s="261" t="s">
        <v>344</v>
      </c>
      <c r="B264" s="7"/>
      <c r="C264" s="7"/>
      <c r="D264" s="8"/>
      <c r="E264" s="8"/>
      <c r="F264" s="8"/>
      <c r="G264" s="257"/>
    </row>
    <row r="265" spans="1:7" ht="23.25">
      <c r="A265" s="256" t="s">
        <v>1464</v>
      </c>
      <c r="B265" s="13" t="s">
        <v>1424</v>
      </c>
      <c r="C265" s="13" t="s">
        <v>1465</v>
      </c>
      <c r="D265" s="10"/>
      <c r="E265" s="40">
        <v>0.06</v>
      </c>
      <c r="F265" s="10">
        <v>0.36</v>
      </c>
      <c r="G265" s="257"/>
    </row>
    <row r="266" spans="1:7" ht="23.25">
      <c r="A266" s="256" t="s">
        <v>1466</v>
      </c>
      <c r="B266" s="13" t="s">
        <v>1464</v>
      </c>
      <c r="C266" s="13" t="s">
        <v>1464</v>
      </c>
      <c r="D266" s="10"/>
      <c r="E266" s="10"/>
      <c r="F266" s="10">
        <v>1.32</v>
      </c>
      <c r="G266" s="257"/>
    </row>
    <row r="267" spans="1:7" ht="23.25">
      <c r="A267" s="262" t="s">
        <v>1174</v>
      </c>
      <c r="B267" s="13"/>
      <c r="C267" s="13"/>
      <c r="D267" s="10"/>
      <c r="E267" s="25">
        <f>SUM(E265)</f>
        <v>0.06</v>
      </c>
      <c r="F267" s="25">
        <f>SUM(F265,F266)</f>
        <v>1.6800000000000002</v>
      </c>
      <c r="G267" s="260">
        <f>SUM(E267,F267)</f>
        <v>1.7400000000000002</v>
      </c>
    </row>
    <row r="268" spans="1:7" ht="23.25">
      <c r="A268" s="313" t="s">
        <v>247</v>
      </c>
      <c r="B268" s="16"/>
      <c r="C268" s="13"/>
      <c r="D268" s="10"/>
      <c r="E268" s="10"/>
      <c r="F268" s="10"/>
      <c r="G268" s="257"/>
    </row>
    <row r="269" spans="1:7" ht="23.25">
      <c r="A269" s="256" t="s">
        <v>545</v>
      </c>
      <c r="B269" s="13" t="s">
        <v>1424</v>
      </c>
      <c r="C269" s="13" t="s">
        <v>1472</v>
      </c>
      <c r="D269" s="10"/>
      <c r="E269" s="40">
        <v>0.04</v>
      </c>
      <c r="F269" s="10">
        <v>0.2</v>
      </c>
      <c r="G269" s="257"/>
    </row>
    <row r="270" spans="1:7" ht="23.25">
      <c r="A270" s="256" t="s">
        <v>1462</v>
      </c>
      <c r="B270" s="13" t="s">
        <v>545</v>
      </c>
      <c r="C270" s="13" t="s">
        <v>1173</v>
      </c>
      <c r="D270" s="10"/>
      <c r="E270" s="10"/>
      <c r="F270" s="10">
        <v>0.38</v>
      </c>
      <c r="G270" s="257"/>
    </row>
    <row r="271" spans="1:7" ht="23.25">
      <c r="A271" s="256" t="s">
        <v>1472</v>
      </c>
      <c r="B271" s="13" t="s">
        <v>545</v>
      </c>
      <c r="C271" s="13" t="s">
        <v>615</v>
      </c>
      <c r="D271" s="10"/>
      <c r="E271" s="10"/>
      <c r="F271" s="10">
        <v>0.2</v>
      </c>
      <c r="G271" s="257"/>
    </row>
    <row r="272" spans="1:7" ht="23.25">
      <c r="A272" s="256" t="s">
        <v>615</v>
      </c>
      <c r="B272" s="13" t="s">
        <v>1472</v>
      </c>
      <c r="C272" s="13" t="s">
        <v>616</v>
      </c>
      <c r="D272" s="10"/>
      <c r="E272" s="10"/>
      <c r="F272" s="10">
        <v>0.3</v>
      </c>
      <c r="G272" s="257"/>
    </row>
    <row r="273" spans="1:7" ht="23.25">
      <c r="A273" s="256" t="s">
        <v>616</v>
      </c>
      <c r="B273" s="13" t="s">
        <v>615</v>
      </c>
      <c r="C273" s="13" t="s">
        <v>1472</v>
      </c>
      <c r="D273" s="10"/>
      <c r="E273" s="10"/>
      <c r="F273" s="10">
        <v>0.12</v>
      </c>
      <c r="G273" s="257"/>
    </row>
    <row r="274" spans="1:7" ht="23.25">
      <c r="A274" s="256" t="s">
        <v>618</v>
      </c>
      <c r="B274" s="13" t="s">
        <v>1472</v>
      </c>
      <c r="C274" s="13" t="s">
        <v>1472</v>
      </c>
      <c r="D274" s="10"/>
      <c r="E274" s="10"/>
      <c r="F274" s="10">
        <v>0.66</v>
      </c>
      <c r="G274" s="257"/>
    </row>
    <row r="275" spans="1:7" ht="23.25">
      <c r="A275" s="256" t="s">
        <v>617</v>
      </c>
      <c r="B275" s="13" t="s">
        <v>1472</v>
      </c>
      <c r="C275" s="13" t="s">
        <v>1173</v>
      </c>
      <c r="D275" s="10"/>
      <c r="E275" s="10"/>
      <c r="F275" s="10">
        <v>0.36</v>
      </c>
      <c r="G275" s="257"/>
    </row>
    <row r="276" spans="1:7" ht="23.25">
      <c r="A276" s="262" t="s">
        <v>1174</v>
      </c>
      <c r="B276" s="7"/>
      <c r="C276" s="7"/>
      <c r="D276" s="8"/>
      <c r="E276" s="25">
        <f>SUM(E269)</f>
        <v>0.04</v>
      </c>
      <c r="F276" s="25">
        <f>SUM(F269,F270,F271,F272,F273,F274,F275)</f>
        <v>2.22</v>
      </c>
      <c r="G276" s="260">
        <f>SUM(E276,F276)</f>
        <v>2.2600000000000002</v>
      </c>
    </row>
    <row r="277" spans="1:7" ht="23.25">
      <c r="A277" s="267" t="s">
        <v>1588</v>
      </c>
      <c r="B277" s="47" t="s">
        <v>1197</v>
      </c>
      <c r="C277" s="47" t="s">
        <v>1197</v>
      </c>
      <c r="D277" s="10"/>
      <c r="E277" s="10"/>
      <c r="F277" s="40">
        <v>1</v>
      </c>
      <c r="G277" s="257"/>
    </row>
    <row r="278" spans="1:7" ht="23.25">
      <c r="A278" s="263" t="s">
        <v>2532</v>
      </c>
      <c r="B278" s="47" t="s">
        <v>1197</v>
      </c>
      <c r="C278" s="47" t="s">
        <v>1197</v>
      </c>
      <c r="D278" s="10"/>
      <c r="E278" s="10"/>
      <c r="F278" s="40">
        <v>0.2</v>
      </c>
      <c r="G278" s="257"/>
    </row>
    <row r="279" spans="1:7" ht="23.25">
      <c r="A279" s="263" t="s">
        <v>2629</v>
      </c>
      <c r="B279" s="47" t="s">
        <v>2630</v>
      </c>
      <c r="C279" s="47" t="s">
        <v>349</v>
      </c>
      <c r="D279" s="10"/>
      <c r="E279" s="10"/>
      <c r="F279" s="40">
        <v>0.72</v>
      </c>
      <c r="G279" s="268"/>
    </row>
    <row r="280" spans="1:7" ht="23.25">
      <c r="A280" s="262" t="s">
        <v>1174</v>
      </c>
      <c r="B280" s="7"/>
      <c r="C280" s="7"/>
      <c r="D280" s="8"/>
      <c r="E280" s="25">
        <f>SUM(0)</f>
        <v>0</v>
      </c>
      <c r="F280" s="25">
        <f>SUM(F277,F278,F279)</f>
        <v>1.92</v>
      </c>
      <c r="G280" s="260">
        <f>SUM(E280,F280)</f>
        <v>1.92</v>
      </c>
    </row>
    <row r="281" spans="1:7" ht="23.25">
      <c r="A281" s="261" t="s">
        <v>1150</v>
      </c>
      <c r="B281" s="13"/>
      <c r="C281" s="13"/>
      <c r="D281" s="10"/>
      <c r="E281" s="10"/>
      <c r="F281" s="10"/>
      <c r="G281" s="257"/>
    </row>
    <row r="282" spans="1:7" ht="23.25">
      <c r="A282" s="256" t="s">
        <v>619</v>
      </c>
      <c r="B282" s="13" t="s">
        <v>462</v>
      </c>
      <c r="C282" s="47" t="s">
        <v>607</v>
      </c>
      <c r="D282" s="10"/>
      <c r="E282" s="40">
        <v>0.05</v>
      </c>
      <c r="F282" s="10">
        <v>0.828</v>
      </c>
      <c r="G282" s="257"/>
    </row>
    <row r="283" spans="1:7" ht="23.25">
      <c r="A283" s="256" t="s">
        <v>621</v>
      </c>
      <c r="B283" s="13" t="s">
        <v>619</v>
      </c>
      <c r="C283" s="13" t="s">
        <v>622</v>
      </c>
      <c r="D283" s="10"/>
      <c r="E283" s="10"/>
      <c r="F283" s="10">
        <v>0.252</v>
      </c>
      <c r="G283" s="257"/>
    </row>
    <row r="284" spans="1:7" ht="23.25">
      <c r="A284" s="256" t="s">
        <v>437</v>
      </c>
      <c r="B284" s="13" t="s">
        <v>628</v>
      </c>
      <c r="C284" s="13" t="s">
        <v>1175</v>
      </c>
      <c r="D284" s="10"/>
      <c r="E284" s="10"/>
      <c r="F284" s="10">
        <v>0.232</v>
      </c>
      <c r="G284" s="257"/>
    </row>
    <row r="285" spans="1:7" ht="23.25">
      <c r="A285" s="256" t="s">
        <v>628</v>
      </c>
      <c r="B285" s="13" t="s">
        <v>437</v>
      </c>
      <c r="C285" s="13" t="s">
        <v>437</v>
      </c>
      <c r="D285" s="10"/>
      <c r="E285" s="10"/>
      <c r="F285" s="10">
        <v>0.394</v>
      </c>
      <c r="G285" s="257"/>
    </row>
    <row r="286" spans="1:7" ht="23.25">
      <c r="A286" s="256" t="s">
        <v>629</v>
      </c>
      <c r="B286" s="13" t="s">
        <v>437</v>
      </c>
      <c r="C286" s="13" t="s">
        <v>1173</v>
      </c>
      <c r="D286" s="10"/>
      <c r="E286" s="10"/>
      <c r="F286" s="10">
        <v>0.16</v>
      </c>
      <c r="G286" s="257"/>
    </row>
    <row r="287" spans="1:7" ht="23.25">
      <c r="A287" s="256" t="s">
        <v>633</v>
      </c>
      <c r="B287" s="13" t="s">
        <v>619</v>
      </c>
      <c r="C287" s="13" t="s">
        <v>620</v>
      </c>
      <c r="D287" s="10"/>
      <c r="E287" s="10"/>
      <c r="F287" s="10">
        <v>0.3</v>
      </c>
      <c r="G287" s="257"/>
    </row>
    <row r="288" spans="1:7" ht="23.25">
      <c r="A288" s="256" t="s">
        <v>620</v>
      </c>
      <c r="B288" s="13" t="s">
        <v>633</v>
      </c>
      <c r="C288" s="13" t="s">
        <v>361</v>
      </c>
      <c r="D288" s="10"/>
      <c r="E288" s="10"/>
      <c r="F288" s="10">
        <v>0.42</v>
      </c>
      <c r="G288" s="257"/>
    </row>
    <row r="289" spans="1:7" ht="23.25">
      <c r="A289" s="256" t="s">
        <v>607</v>
      </c>
      <c r="B289" s="13" t="s">
        <v>619</v>
      </c>
      <c r="C289" s="13" t="s">
        <v>620</v>
      </c>
      <c r="D289" s="10"/>
      <c r="E289" s="10"/>
      <c r="F289" s="10">
        <v>0.3</v>
      </c>
      <c r="G289" s="257"/>
    </row>
    <row r="290" spans="1:7" ht="23.25">
      <c r="A290" s="256" t="s">
        <v>1183</v>
      </c>
      <c r="B290" s="13" t="s">
        <v>624</v>
      </c>
      <c r="C290" s="13" t="s">
        <v>1175</v>
      </c>
      <c r="D290" s="10"/>
      <c r="E290" s="10"/>
      <c r="F290" s="10">
        <v>0.14</v>
      </c>
      <c r="G290" s="257"/>
    </row>
    <row r="291" spans="1:7" ht="23.25">
      <c r="A291" s="256" t="s">
        <v>623</v>
      </c>
      <c r="B291" s="13" t="s">
        <v>621</v>
      </c>
      <c r="C291" s="13" t="s">
        <v>1173</v>
      </c>
      <c r="D291" s="10"/>
      <c r="E291" s="10"/>
      <c r="F291" s="10">
        <v>0.098</v>
      </c>
      <c r="G291" s="257"/>
    </row>
    <row r="292" spans="1:7" ht="23.25">
      <c r="A292" s="262" t="s">
        <v>1174</v>
      </c>
      <c r="B292" s="7"/>
      <c r="C292" s="7"/>
      <c r="D292" s="8"/>
      <c r="E292" s="25">
        <f>SUM(E282)</f>
        <v>0.05</v>
      </c>
      <c r="F292" s="25">
        <f>SUM(F282,F283,F284,F285,F286,F287,F288,F289,F290,F291)</f>
        <v>3.1239999999999997</v>
      </c>
      <c r="G292" s="260">
        <f>SUM(E292,F292)</f>
        <v>3.1739999999999995</v>
      </c>
    </row>
    <row r="293" spans="1:7" ht="23.25">
      <c r="A293" s="261" t="s">
        <v>1149</v>
      </c>
      <c r="B293" s="13"/>
      <c r="C293" s="13"/>
      <c r="D293" s="10"/>
      <c r="E293" s="10"/>
      <c r="F293" s="10"/>
      <c r="G293" s="257"/>
    </row>
    <row r="294" spans="1:7" ht="23.25">
      <c r="A294" s="256" t="s">
        <v>630</v>
      </c>
      <c r="B294" s="13" t="s">
        <v>462</v>
      </c>
      <c r="C294" s="13" t="s">
        <v>1173</v>
      </c>
      <c r="D294" s="10"/>
      <c r="E294" s="40">
        <v>0.08</v>
      </c>
      <c r="F294" s="10">
        <v>0.462</v>
      </c>
      <c r="G294" s="257"/>
    </row>
    <row r="295" spans="1:7" ht="23.25">
      <c r="A295" s="256" t="s">
        <v>461</v>
      </c>
      <c r="B295" s="13" t="s">
        <v>630</v>
      </c>
      <c r="C295" s="13" t="s">
        <v>631</v>
      </c>
      <c r="D295" s="10"/>
      <c r="E295" s="10"/>
      <c r="F295" s="10">
        <v>0.4</v>
      </c>
      <c r="G295" s="257"/>
    </row>
    <row r="296" spans="1:7" ht="23.25">
      <c r="A296" s="256" t="s">
        <v>634</v>
      </c>
      <c r="B296" s="13" t="s">
        <v>461</v>
      </c>
      <c r="C296" s="13" t="s">
        <v>462</v>
      </c>
      <c r="D296" s="10"/>
      <c r="E296" s="10"/>
      <c r="F296" s="10">
        <v>0.062</v>
      </c>
      <c r="G296" s="257"/>
    </row>
    <row r="297" spans="1:7" ht="23.25">
      <c r="A297" s="256" t="s">
        <v>631</v>
      </c>
      <c r="B297" s="13" t="s">
        <v>461</v>
      </c>
      <c r="C297" s="13" t="s">
        <v>633</v>
      </c>
      <c r="D297" s="10"/>
      <c r="E297" s="10"/>
      <c r="F297" s="10">
        <v>0.362</v>
      </c>
      <c r="G297" s="257"/>
    </row>
    <row r="298" spans="1:7" ht="23.25">
      <c r="A298" s="256" t="s">
        <v>610</v>
      </c>
      <c r="B298" s="13" t="s">
        <v>631</v>
      </c>
      <c r="C298" s="13" t="s">
        <v>630</v>
      </c>
      <c r="D298" s="10"/>
      <c r="E298" s="10"/>
      <c r="F298" s="10">
        <v>0.26</v>
      </c>
      <c r="G298" s="257"/>
    </row>
    <row r="299" spans="1:7" ht="23.25">
      <c r="A299" s="256" t="s">
        <v>248</v>
      </c>
      <c r="B299" s="13" t="s">
        <v>610</v>
      </c>
      <c r="C299" s="13" t="s">
        <v>1173</v>
      </c>
      <c r="D299" s="10"/>
      <c r="E299" s="10"/>
      <c r="F299" s="10">
        <v>0.04</v>
      </c>
      <c r="G299" s="257"/>
    </row>
    <row r="300" spans="1:7" ht="23.25">
      <c r="A300" s="256" t="s">
        <v>635</v>
      </c>
      <c r="B300" s="13" t="s">
        <v>631</v>
      </c>
      <c r="C300" s="13" t="s">
        <v>630</v>
      </c>
      <c r="D300" s="10"/>
      <c r="E300" s="10"/>
      <c r="F300" s="10">
        <v>0.302</v>
      </c>
      <c r="G300" s="257"/>
    </row>
    <row r="301" spans="1:7" ht="23.25">
      <c r="A301" s="256" t="s">
        <v>636</v>
      </c>
      <c r="B301" s="13" t="s">
        <v>630</v>
      </c>
      <c r="C301" s="13" t="s">
        <v>461</v>
      </c>
      <c r="D301" s="10"/>
      <c r="E301" s="10"/>
      <c r="F301" s="10">
        <v>0.262</v>
      </c>
      <c r="G301" s="257"/>
    </row>
    <row r="302" spans="1:7" ht="23.25">
      <c r="A302" s="256" t="s">
        <v>633</v>
      </c>
      <c r="B302" s="13" t="s">
        <v>630</v>
      </c>
      <c r="C302" s="13" t="s">
        <v>619</v>
      </c>
      <c r="D302" s="10"/>
      <c r="E302" s="10"/>
      <c r="F302" s="10">
        <v>0.26</v>
      </c>
      <c r="G302" s="257"/>
    </row>
    <row r="303" spans="1:7" ht="23.25">
      <c r="A303" s="256" t="s">
        <v>632</v>
      </c>
      <c r="B303" s="13" t="s">
        <v>630</v>
      </c>
      <c r="C303" s="13" t="s">
        <v>630</v>
      </c>
      <c r="D303" s="10"/>
      <c r="E303" s="10"/>
      <c r="F303" s="10">
        <v>0.2</v>
      </c>
      <c r="G303" s="257"/>
    </row>
    <row r="304" spans="1:7" ht="23.25">
      <c r="A304" s="256" t="s">
        <v>1241</v>
      </c>
      <c r="B304" s="13" t="s">
        <v>630</v>
      </c>
      <c r="C304" s="13" t="s">
        <v>630</v>
      </c>
      <c r="D304" s="10"/>
      <c r="E304" s="10"/>
      <c r="F304" s="10">
        <v>0.642</v>
      </c>
      <c r="G304" s="257"/>
    </row>
    <row r="305" spans="1:7" ht="23.25">
      <c r="A305" s="262" t="s">
        <v>1174</v>
      </c>
      <c r="B305" s="7"/>
      <c r="C305" s="7"/>
      <c r="D305" s="8"/>
      <c r="E305" s="25">
        <f>SUM(E294)</f>
        <v>0.08</v>
      </c>
      <c r="F305" s="25">
        <f>SUM(F294,F295,F296,F297,F298,F299,F300,F301,F302,F303,F304)</f>
        <v>3.2520000000000002</v>
      </c>
      <c r="G305" s="260">
        <f>SUM(E305,F305)</f>
        <v>3.3320000000000003</v>
      </c>
    </row>
    <row r="306" spans="1:7" ht="23.25">
      <c r="A306" s="261" t="s">
        <v>345</v>
      </c>
      <c r="B306" s="7"/>
      <c r="C306" s="7"/>
      <c r="D306" s="8"/>
      <c r="E306" s="8"/>
      <c r="F306" s="8"/>
      <c r="G306" s="257"/>
    </row>
    <row r="307" spans="1:7" ht="23.25">
      <c r="A307" s="256" t="s">
        <v>1469</v>
      </c>
      <c r="B307" s="13" t="s">
        <v>462</v>
      </c>
      <c r="C307" s="13" t="s">
        <v>1468</v>
      </c>
      <c r="D307" s="10"/>
      <c r="E307" s="10"/>
      <c r="F307" s="10">
        <v>1</v>
      </c>
      <c r="G307" s="257"/>
    </row>
    <row r="308" spans="1:7" ht="23.25">
      <c r="A308" s="256" t="s">
        <v>1468</v>
      </c>
      <c r="B308" s="13" t="s">
        <v>1469</v>
      </c>
      <c r="C308" s="13" t="s">
        <v>1470</v>
      </c>
      <c r="D308" s="10"/>
      <c r="E308" s="40">
        <v>0.04</v>
      </c>
      <c r="F308" s="10">
        <v>0.48</v>
      </c>
      <c r="G308" s="257"/>
    </row>
    <row r="309" spans="1:7" ht="23.25">
      <c r="A309" s="256" t="s">
        <v>1471</v>
      </c>
      <c r="B309" s="13" t="s">
        <v>1468</v>
      </c>
      <c r="C309" s="13" t="s">
        <v>1468</v>
      </c>
      <c r="D309" s="10"/>
      <c r="E309" s="40">
        <v>0.04</v>
      </c>
      <c r="F309" s="10">
        <v>1.08</v>
      </c>
      <c r="G309" s="257"/>
    </row>
    <row r="310" spans="1:7" ht="23.25">
      <c r="A310" s="256" t="s">
        <v>1472</v>
      </c>
      <c r="B310" s="13" t="s">
        <v>349</v>
      </c>
      <c r="C310" s="13" t="s">
        <v>1471</v>
      </c>
      <c r="D310" s="10"/>
      <c r="E310" s="10"/>
      <c r="F310" s="10">
        <v>0.002</v>
      </c>
      <c r="G310" s="257"/>
    </row>
    <row r="311" spans="1:7" ht="23.25">
      <c r="A311" s="256" t="s">
        <v>1461</v>
      </c>
      <c r="B311" s="13" t="s">
        <v>1471</v>
      </c>
      <c r="C311" s="13" t="s">
        <v>349</v>
      </c>
      <c r="D311" s="10"/>
      <c r="E311" s="10"/>
      <c r="F311" s="10">
        <v>0.48</v>
      </c>
      <c r="G311" s="257"/>
    </row>
    <row r="312" spans="1:7" ht="23.25">
      <c r="A312" s="256" t="s">
        <v>1473</v>
      </c>
      <c r="B312" s="13" t="s">
        <v>361</v>
      </c>
      <c r="C312" s="13" t="s">
        <v>361</v>
      </c>
      <c r="D312" s="10"/>
      <c r="E312" s="10"/>
      <c r="F312" s="10">
        <v>0.08</v>
      </c>
      <c r="G312" s="257"/>
    </row>
    <row r="313" spans="1:7" ht="23.25">
      <c r="A313" s="256" t="s">
        <v>1051</v>
      </c>
      <c r="B313" s="13" t="s">
        <v>1461</v>
      </c>
      <c r="C313" s="13" t="s">
        <v>361</v>
      </c>
      <c r="D313" s="10"/>
      <c r="E313" s="10"/>
      <c r="F313" s="10">
        <v>0.16</v>
      </c>
      <c r="G313" s="257"/>
    </row>
    <row r="314" spans="1:7" ht="23.25">
      <c r="A314" s="256" t="s">
        <v>1530</v>
      </c>
      <c r="B314" s="13" t="s">
        <v>1461</v>
      </c>
      <c r="C314" s="13" t="s">
        <v>361</v>
      </c>
      <c r="D314" s="10"/>
      <c r="E314" s="10"/>
      <c r="F314" s="10">
        <v>0.28</v>
      </c>
      <c r="G314" s="257"/>
    </row>
    <row r="315" spans="1:7" ht="23.25">
      <c r="A315" s="256" t="s">
        <v>1476</v>
      </c>
      <c r="B315" s="13" t="s">
        <v>1468</v>
      </c>
      <c r="C315" s="13" t="s">
        <v>361</v>
      </c>
      <c r="D315" s="10"/>
      <c r="E315" s="10"/>
      <c r="F315" s="10">
        <v>0.08</v>
      </c>
      <c r="G315" s="257"/>
    </row>
    <row r="316" spans="1:7" ht="23.25">
      <c r="A316" s="256" t="s">
        <v>1475</v>
      </c>
      <c r="B316" s="13" t="s">
        <v>1468</v>
      </c>
      <c r="C316" s="13" t="s">
        <v>361</v>
      </c>
      <c r="D316" s="10"/>
      <c r="E316" s="10"/>
      <c r="F316" s="10">
        <v>0.08</v>
      </c>
      <c r="G316" s="257"/>
    </row>
    <row r="317" spans="1:7" ht="23.25">
      <c r="A317" s="256" t="s">
        <v>1474</v>
      </c>
      <c r="B317" s="13" t="s">
        <v>1468</v>
      </c>
      <c r="C317" s="13" t="s">
        <v>361</v>
      </c>
      <c r="D317" s="10"/>
      <c r="E317" s="10"/>
      <c r="F317" s="10">
        <v>0.08</v>
      </c>
      <c r="G317" s="257"/>
    </row>
    <row r="318" spans="1:7" ht="23.25">
      <c r="A318" s="256" t="s">
        <v>1467</v>
      </c>
      <c r="B318" s="13" t="s">
        <v>361</v>
      </c>
      <c r="C318" s="13" t="s">
        <v>1468</v>
      </c>
      <c r="D318" s="10"/>
      <c r="E318" s="10"/>
      <c r="F318" s="10">
        <v>0.16</v>
      </c>
      <c r="G318" s="257"/>
    </row>
    <row r="319" spans="1:7" ht="23.25">
      <c r="A319" s="262" t="s">
        <v>1174</v>
      </c>
      <c r="B319" s="13"/>
      <c r="C319" s="13"/>
      <c r="D319" s="10"/>
      <c r="E319" s="25">
        <f>SUM(E308,E309)</f>
        <v>0.08</v>
      </c>
      <c r="F319" s="25">
        <f>SUM(F307,F308,F309,F310,F311,F312,F313,F314,F315,F316,F317,F318)</f>
        <v>3.9620000000000006</v>
      </c>
      <c r="G319" s="260">
        <f>SUM(E319,F319)</f>
        <v>4.042000000000001</v>
      </c>
    </row>
    <row r="320" spans="1:7" ht="23.25">
      <c r="A320" s="267" t="s">
        <v>1612</v>
      </c>
      <c r="B320" s="1"/>
      <c r="C320" s="1"/>
      <c r="D320" s="1"/>
      <c r="E320" s="1"/>
      <c r="F320" s="1"/>
      <c r="G320" s="312"/>
    </row>
    <row r="321" spans="1:7" ht="23.25">
      <c r="A321" s="292" t="s">
        <v>2537</v>
      </c>
      <c r="B321" s="47" t="s">
        <v>1468</v>
      </c>
      <c r="C321" s="47" t="s">
        <v>265</v>
      </c>
      <c r="D321" s="10"/>
      <c r="E321" s="10"/>
      <c r="F321" s="40">
        <v>0.04</v>
      </c>
      <c r="G321" s="257"/>
    </row>
    <row r="322" spans="1:7" ht="23.25">
      <c r="A322" s="262" t="s">
        <v>1174</v>
      </c>
      <c r="B322" s="13"/>
      <c r="C322" s="13"/>
      <c r="D322" s="10"/>
      <c r="E322" s="25">
        <f>SUM(0)</f>
        <v>0</v>
      </c>
      <c r="F322" s="25">
        <f>SUM(F321)</f>
        <v>0.04</v>
      </c>
      <c r="G322" s="260">
        <f>SUM(E322,F322)</f>
        <v>0.04</v>
      </c>
    </row>
    <row r="323" spans="1:7" ht="23.25">
      <c r="A323" s="261" t="s">
        <v>1199</v>
      </c>
      <c r="B323" s="7"/>
      <c r="C323" s="7"/>
      <c r="D323" s="8"/>
      <c r="E323" s="8"/>
      <c r="F323" s="8"/>
      <c r="G323" s="257"/>
    </row>
    <row r="324" spans="1:7" ht="23.25">
      <c r="A324" s="256" t="s">
        <v>1477</v>
      </c>
      <c r="B324" s="13" t="s">
        <v>1469</v>
      </c>
      <c r="C324" s="13" t="s">
        <v>1479</v>
      </c>
      <c r="D324" s="10"/>
      <c r="E324" s="10"/>
      <c r="F324" s="40">
        <v>1.16</v>
      </c>
      <c r="G324" s="257"/>
    </row>
    <row r="325" spans="1:7" ht="23.25">
      <c r="A325" s="256" t="s">
        <v>1479</v>
      </c>
      <c r="B325" s="13" t="s">
        <v>1469</v>
      </c>
      <c r="C325" s="13" t="s">
        <v>361</v>
      </c>
      <c r="D325" s="10"/>
      <c r="E325" s="10"/>
      <c r="F325" s="10">
        <v>1.54</v>
      </c>
      <c r="G325" s="257"/>
    </row>
    <row r="326" spans="1:7" ht="23.25">
      <c r="A326" s="256" t="s">
        <v>1480</v>
      </c>
      <c r="B326" s="13" t="s">
        <v>1479</v>
      </c>
      <c r="C326" s="13" t="s">
        <v>1469</v>
      </c>
      <c r="D326" s="10"/>
      <c r="E326" s="40">
        <v>0.11</v>
      </c>
      <c r="F326" s="10">
        <v>0.1</v>
      </c>
      <c r="G326" s="257"/>
    </row>
    <row r="327" spans="1:7" ht="23.25">
      <c r="A327" s="256" t="s">
        <v>1481</v>
      </c>
      <c r="B327" s="13" t="s">
        <v>1479</v>
      </c>
      <c r="C327" s="13" t="s">
        <v>361</v>
      </c>
      <c r="D327" s="10"/>
      <c r="E327" s="10"/>
      <c r="F327" s="10">
        <v>0.002</v>
      </c>
      <c r="G327" s="257"/>
    </row>
    <row r="328" spans="1:7" ht="23.25">
      <c r="A328" s="256" t="s">
        <v>1482</v>
      </c>
      <c r="B328" s="13" t="s">
        <v>1479</v>
      </c>
      <c r="C328" s="13" t="s">
        <v>361</v>
      </c>
      <c r="D328" s="10"/>
      <c r="E328" s="10"/>
      <c r="F328" s="10">
        <v>0.004</v>
      </c>
      <c r="G328" s="257"/>
    </row>
    <row r="329" spans="1:7" ht="23.25">
      <c r="A329" s="256" t="s">
        <v>1483</v>
      </c>
      <c r="B329" s="13" t="s">
        <v>1479</v>
      </c>
      <c r="C329" s="13" t="s">
        <v>1477</v>
      </c>
      <c r="D329" s="10"/>
      <c r="E329" s="10"/>
      <c r="F329" s="10">
        <v>0.02</v>
      </c>
      <c r="G329" s="257"/>
    </row>
    <row r="330" spans="1:7" ht="23.25">
      <c r="A330" s="256" t="s">
        <v>1478</v>
      </c>
      <c r="B330" s="13" t="s">
        <v>1477</v>
      </c>
      <c r="C330" s="13" t="s">
        <v>1477</v>
      </c>
      <c r="D330" s="10"/>
      <c r="E330" s="10"/>
      <c r="F330" s="10">
        <v>0.12</v>
      </c>
      <c r="G330" s="257"/>
    </row>
    <row r="331" spans="1:7" ht="23.25">
      <c r="A331" s="262" t="s">
        <v>1174</v>
      </c>
      <c r="B331" s="13"/>
      <c r="C331" s="13"/>
      <c r="D331" s="10"/>
      <c r="E331" s="25">
        <f>SUM(E326)</f>
        <v>0.11</v>
      </c>
      <c r="F331" s="25">
        <f>SUM(F324,F325,F326,F327,F328,F329,F330)</f>
        <v>2.946</v>
      </c>
      <c r="G331" s="260">
        <f>SUM(E331,F331)</f>
        <v>3.056</v>
      </c>
    </row>
    <row r="332" spans="1:7" ht="23.25">
      <c r="A332" s="261" t="s">
        <v>1162</v>
      </c>
      <c r="B332" s="13"/>
      <c r="C332" s="13"/>
      <c r="D332" s="10"/>
      <c r="E332" s="10"/>
      <c r="F332" s="10"/>
      <c r="G332" s="257"/>
    </row>
    <row r="333" spans="1:7" ht="23.25">
      <c r="A333" s="256" t="s">
        <v>637</v>
      </c>
      <c r="B333" s="13" t="s">
        <v>1469</v>
      </c>
      <c r="C333" s="13" t="s">
        <v>250</v>
      </c>
      <c r="D333" s="10"/>
      <c r="E333" s="40">
        <v>0.04</v>
      </c>
      <c r="F333" s="10">
        <v>2.4</v>
      </c>
      <c r="G333" s="257"/>
    </row>
    <row r="334" spans="1:7" ht="23.25">
      <c r="A334" s="256" t="s">
        <v>640</v>
      </c>
      <c r="B334" s="13" t="s">
        <v>637</v>
      </c>
      <c r="C334" s="13" t="s">
        <v>1173</v>
      </c>
      <c r="D334" s="10"/>
      <c r="E334" s="10"/>
      <c r="F334" s="10">
        <v>0.22</v>
      </c>
      <c r="G334" s="257"/>
    </row>
    <row r="335" spans="1:7" ht="23.25">
      <c r="A335" s="256" t="s">
        <v>638</v>
      </c>
      <c r="B335" s="13" t="s">
        <v>637</v>
      </c>
      <c r="C335" s="13" t="s">
        <v>637</v>
      </c>
      <c r="D335" s="10"/>
      <c r="E335" s="10"/>
      <c r="F335" s="10">
        <v>0.8</v>
      </c>
      <c r="G335" s="257"/>
    </row>
    <row r="336" spans="1:7" ht="23.25">
      <c r="A336" s="256" t="s">
        <v>641</v>
      </c>
      <c r="B336" s="13" t="s">
        <v>638</v>
      </c>
      <c r="C336" s="13" t="s">
        <v>642</v>
      </c>
      <c r="D336" s="10"/>
      <c r="E336" s="10"/>
      <c r="F336" s="10">
        <v>0.16</v>
      </c>
      <c r="G336" s="257"/>
    </row>
    <row r="337" spans="1:7" ht="23.25">
      <c r="A337" s="256" t="s">
        <v>251</v>
      </c>
      <c r="B337" s="13" t="s">
        <v>637</v>
      </c>
      <c r="C337" s="13" t="s">
        <v>1173</v>
      </c>
      <c r="D337" s="10"/>
      <c r="E337" s="10"/>
      <c r="F337" s="10">
        <v>0.36</v>
      </c>
      <c r="G337" s="257"/>
    </row>
    <row r="338" spans="1:7" ht="23.25">
      <c r="A338" s="256" t="s">
        <v>252</v>
      </c>
      <c r="B338" s="13" t="s">
        <v>637</v>
      </c>
      <c r="C338" s="13" t="s">
        <v>1173</v>
      </c>
      <c r="D338" s="10"/>
      <c r="E338" s="10"/>
      <c r="F338" s="10">
        <v>0.8</v>
      </c>
      <c r="G338" s="257"/>
    </row>
    <row r="339" spans="1:7" ht="23.25">
      <c r="A339" s="256" t="s">
        <v>639</v>
      </c>
      <c r="B339" s="13" t="s">
        <v>637</v>
      </c>
      <c r="C339" s="13" t="s">
        <v>1173</v>
      </c>
      <c r="D339" s="10"/>
      <c r="E339" s="10"/>
      <c r="F339" s="10">
        <v>0.2</v>
      </c>
      <c r="G339" s="257"/>
    </row>
    <row r="340" spans="1:7" ht="23.25">
      <c r="A340" s="262" t="s">
        <v>1174</v>
      </c>
      <c r="B340" s="7"/>
      <c r="C340" s="7"/>
      <c r="D340" s="8"/>
      <c r="E340" s="25">
        <f>SUM(E333)</f>
        <v>0.04</v>
      </c>
      <c r="F340" s="25">
        <f>SUM(F333,F334,F335,F336,F337,F338,F339)</f>
        <v>4.94</v>
      </c>
      <c r="G340" s="260">
        <f>SUM(E340,F340)</f>
        <v>4.98</v>
      </c>
    </row>
    <row r="341" spans="1:7" ht="23.25">
      <c r="A341" s="261" t="s">
        <v>346</v>
      </c>
      <c r="B341" s="13"/>
      <c r="C341" s="13"/>
      <c r="D341" s="10"/>
      <c r="E341" s="10"/>
      <c r="F341" s="10"/>
      <c r="G341" s="257"/>
    </row>
    <row r="342" spans="1:7" ht="23.25" customHeight="1">
      <c r="A342" s="256" t="s">
        <v>643</v>
      </c>
      <c r="B342" s="13" t="s">
        <v>1485</v>
      </c>
      <c r="C342" s="13" t="s">
        <v>252</v>
      </c>
      <c r="D342" s="10"/>
      <c r="E342" s="40">
        <v>0.02</v>
      </c>
      <c r="F342" s="10">
        <v>0.84</v>
      </c>
      <c r="G342" s="257"/>
    </row>
    <row r="343" spans="1:7" ht="23.25">
      <c r="A343" s="256" t="s">
        <v>644</v>
      </c>
      <c r="B343" s="13" t="s">
        <v>643</v>
      </c>
      <c r="C343" s="13" t="s">
        <v>1175</v>
      </c>
      <c r="D343" s="10"/>
      <c r="E343" s="10"/>
      <c r="F343" s="10">
        <v>0.24</v>
      </c>
      <c r="G343" s="257"/>
    </row>
    <row r="344" spans="1:7" ht="23.25">
      <c r="A344" s="256" t="s">
        <v>645</v>
      </c>
      <c r="B344" s="13" t="s">
        <v>643</v>
      </c>
      <c r="C344" s="13" t="s">
        <v>1428</v>
      </c>
      <c r="D344" s="10"/>
      <c r="E344" s="10"/>
      <c r="F344" s="10">
        <v>0.1</v>
      </c>
      <c r="G344" s="257"/>
    </row>
    <row r="345" spans="1:7" ht="23.25" customHeight="1">
      <c r="A345" s="256" t="s">
        <v>1428</v>
      </c>
      <c r="B345" s="13" t="s">
        <v>1485</v>
      </c>
      <c r="C345" s="13" t="s">
        <v>1175</v>
      </c>
      <c r="D345" s="10"/>
      <c r="E345" s="40">
        <v>0.025</v>
      </c>
      <c r="F345" s="10">
        <v>1.44</v>
      </c>
      <c r="G345" s="257"/>
    </row>
    <row r="346" spans="1:7" ht="23.25">
      <c r="A346" s="256" t="s">
        <v>253</v>
      </c>
      <c r="B346" s="13" t="s">
        <v>1428</v>
      </c>
      <c r="C346" s="13" t="s">
        <v>254</v>
      </c>
      <c r="D346" s="10"/>
      <c r="E346" s="10"/>
      <c r="F346" s="10">
        <v>0.34</v>
      </c>
      <c r="G346" s="257"/>
    </row>
    <row r="347" spans="1:7" ht="23.25">
      <c r="A347" s="256" t="s">
        <v>254</v>
      </c>
      <c r="B347" s="13" t="s">
        <v>253</v>
      </c>
      <c r="C347" s="13" t="s">
        <v>1428</v>
      </c>
      <c r="D347" s="10"/>
      <c r="E347" s="10"/>
      <c r="F347" s="10">
        <v>0.34</v>
      </c>
      <c r="G347" s="257"/>
    </row>
    <row r="348" spans="1:7" ht="23.25">
      <c r="A348" s="262" t="s">
        <v>1174</v>
      </c>
      <c r="B348" s="7"/>
      <c r="C348" s="7"/>
      <c r="D348" s="8"/>
      <c r="E348" s="25">
        <f>SUM(E342,E345)</f>
        <v>0.045</v>
      </c>
      <c r="F348" s="25">
        <f>SUM(F342,F343,F344,F345,F346,F347)</f>
        <v>3.3</v>
      </c>
      <c r="G348" s="260">
        <f>SUM(E348,F348)</f>
        <v>3.3449999999999998</v>
      </c>
    </row>
    <row r="349" spans="1:7" ht="23.25">
      <c r="A349" s="261" t="s">
        <v>280</v>
      </c>
      <c r="B349" s="7"/>
      <c r="C349" s="7"/>
      <c r="D349" s="8"/>
      <c r="E349" s="8"/>
      <c r="F349" s="8"/>
      <c r="G349" s="257"/>
    </row>
    <row r="350" spans="1:7" ht="23.25" customHeight="1">
      <c r="A350" s="256" t="s">
        <v>281</v>
      </c>
      <c r="B350" s="13" t="s">
        <v>1485</v>
      </c>
      <c r="C350" s="13" t="s">
        <v>1564</v>
      </c>
      <c r="D350" s="10"/>
      <c r="E350" s="40">
        <v>0.18</v>
      </c>
      <c r="F350" s="10">
        <v>0.2</v>
      </c>
      <c r="G350" s="257"/>
    </row>
    <row r="351" spans="1:7" ht="23.25">
      <c r="A351" s="262" t="s">
        <v>1174</v>
      </c>
      <c r="B351" s="13"/>
      <c r="C351" s="13"/>
      <c r="D351" s="10"/>
      <c r="E351" s="25">
        <f>SUM(E350)</f>
        <v>0.18</v>
      </c>
      <c r="F351" s="25">
        <f>SUM(F350)</f>
        <v>0.2</v>
      </c>
      <c r="G351" s="260">
        <f>SUM(E351,F351)</f>
        <v>0.38</v>
      </c>
    </row>
    <row r="352" spans="1:7" ht="23.25">
      <c r="A352" s="266" t="s">
        <v>298</v>
      </c>
      <c r="B352" s="13"/>
      <c r="C352" s="13"/>
      <c r="D352" s="10"/>
      <c r="E352" s="10"/>
      <c r="F352" s="10"/>
      <c r="G352" s="257"/>
    </row>
    <row r="353" spans="1:7" ht="25.5">
      <c r="A353" s="314" t="s">
        <v>1719</v>
      </c>
      <c r="B353" s="47" t="s">
        <v>207</v>
      </c>
      <c r="C353" s="47" t="s">
        <v>1679</v>
      </c>
      <c r="D353" s="40"/>
      <c r="E353" s="40">
        <v>0.212</v>
      </c>
      <c r="F353" s="82"/>
      <c r="G353" s="257"/>
    </row>
    <row r="354" spans="1:7" ht="23.25" customHeight="1">
      <c r="A354" s="263" t="s">
        <v>207</v>
      </c>
      <c r="B354" s="47" t="s">
        <v>1485</v>
      </c>
      <c r="C354" s="47" t="s">
        <v>817</v>
      </c>
      <c r="D354" s="40"/>
      <c r="E354" s="40">
        <v>0.074</v>
      </c>
      <c r="F354" s="40">
        <v>1.36</v>
      </c>
      <c r="G354" s="257"/>
    </row>
    <row r="355" spans="1:7" ht="23.25">
      <c r="A355" s="263" t="s">
        <v>299</v>
      </c>
      <c r="B355" s="47" t="s">
        <v>207</v>
      </c>
      <c r="C355" s="47" t="s">
        <v>349</v>
      </c>
      <c r="D355" s="40"/>
      <c r="E355" s="40"/>
      <c r="F355" s="40">
        <v>0.006</v>
      </c>
      <c r="G355" s="257"/>
    </row>
    <row r="356" spans="1:7" ht="23.25">
      <c r="A356" s="263" t="s">
        <v>1646</v>
      </c>
      <c r="B356" s="47" t="s">
        <v>207</v>
      </c>
      <c r="C356" s="47" t="s">
        <v>300</v>
      </c>
      <c r="D356" s="40"/>
      <c r="E356" s="40"/>
      <c r="F356" s="40">
        <v>1.08</v>
      </c>
      <c r="G356" s="257"/>
    </row>
    <row r="357" spans="1:7" ht="23.25">
      <c r="A357" s="263" t="s">
        <v>1647</v>
      </c>
      <c r="B357" s="47" t="s">
        <v>817</v>
      </c>
      <c r="C357" s="47" t="s">
        <v>207</v>
      </c>
      <c r="D357" s="40"/>
      <c r="E357" s="40"/>
      <c r="F357" s="40">
        <v>0.24</v>
      </c>
      <c r="G357" s="257"/>
    </row>
    <row r="358" spans="1:7" ht="23.25">
      <c r="A358" s="263" t="s">
        <v>300</v>
      </c>
      <c r="B358" s="47" t="s">
        <v>207</v>
      </c>
      <c r="C358" s="47" t="s">
        <v>817</v>
      </c>
      <c r="D358" s="40"/>
      <c r="E358" s="40"/>
      <c r="F358" s="40">
        <v>0.018</v>
      </c>
      <c r="G358" s="257"/>
    </row>
    <row r="359" spans="1:7" ht="23.25" customHeight="1">
      <c r="A359" s="314" t="s">
        <v>1718</v>
      </c>
      <c r="B359" s="47" t="s">
        <v>1680</v>
      </c>
      <c r="C359" s="47" t="s">
        <v>1681</v>
      </c>
      <c r="D359" s="40"/>
      <c r="E359" s="40">
        <v>0.54</v>
      </c>
      <c r="F359" s="40">
        <v>0.23</v>
      </c>
      <c r="G359" s="257"/>
    </row>
    <row r="360" spans="1:7" ht="23.25" customHeight="1">
      <c r="A360" s="256" t="s">
        <v>1717</v>
      </c>
      <c r="B360" s="13" t="s">
        <v>1485</v>
      </c>
      <c r="C360" s="13" t="s">
        <v>1526</v>
      </c>
      <c r="D360" s="10"/>
      <c r="E360" s="10"/>
      <c r="F360" s="10">
        <v>0.92</v>
      </c>
      <c r="G360" s="257"/>
    </row>
    <row r="361" spans="1:7" ht="23.25">
      <c r="A361" s="262" t="s">
        <v>1174</v>
      </c>
      <c r="B361" s="13"/>
      <c r="C361" s="13"/>
      <c r="D361" s="10"/>
      <c r="E361" s="25">
        <f>SUM(E353,E354,E359)</f>
        <v>0.8260000000000001</v>
      </c>
      <c r="F361" s="25">
        <f>SUM(F354,F355,F356,F357,F358,F359,F360)</f>
        <v>3.8539999999999996</v>
      </c>
      <c r="G361" s="260">
        <f>SUM(E361,F361)</f>
        <v>4.68</v>
      </c>
    </row>
    <row r="362" spans="1:7" ht="9.75" customHeight="1">
      <c r="A362" s="270"/>
      <c r="B362" s="63"/>
      <c r="C362" s="63"/>
      <c r="D362" s="39"/>
      <c r="E362" s="64"/>
      <c r="F362" s="64"/>
      <c r="G362" s="294"/>
    </row>
    <row r="363" spans="1:7" ht="23.25">
      <c r="A363" s="315" t="s">
        <v>2533</v>
      </c>
      <c r="B363" s="465" t="s">
        <v>2627</v>
      </c>
      <c r="C363" s="466"/>
      <c r="D363" s="31"/>
      <c r="E363" s="25">
        <f>SUM(E14,E18,E22,E30,E39,E50,E62,E72,E80,E91,E96,E103,E127,E135,E143)</f>
        <v>1.4100000000000001</v>
      </c>
      <c r="F363" s="25">
        <f>SUM(F14,F18,F22,F30,F39,F50,F62,F72,F80,F91,F96,F103,F127,F135,F143)</f>
        <v>54.91000000000001</v>
      </c>
      <c r="G363" s="316">
        <f>SUM(E363,F363)</f>
        <v>56.32000000000001</v>
      </c>
    </row>
    <row r="364" spans="1:7" ht="26.25" customHeight="1">
      <c r="A364" s="315" t="s">
        <v>2534</v>
      </c>
      <c r="B364" s="467" t="s">
        <v>2628</v>
      </c>
      <c r="C364" s="468"/>
      <c r="D364" s="31"/>
      <c r="E364" s="25">
        <f>SUM(E361,E351,E348,E340,E331,E322,E319,E305,E292,E280,E276,E267,E263,E240,E237,E227,E220,E215,E207,E203,E198,E190,E181,E176,E162,E155)</f>
        <v>2.1860000000000004</v>
      </c>
      <c r="F364" s="25">
        <f>SUM(F361,F351,F348,F340,F331,F322,F319,F305,F292,F280,F276,F267,F263,F240,F237,F227,F220,F215,F207,F203,F198,F190,F181,F176,F162,F155)</f>
        <v>62.622</v>
      </c>
      <c r="G364" s="316">
        <f>SUM(E364,F364)</f>
        <v>64.808</v>
      </c>
    </row>
    <row r="365" spans="1:7" ht="24" thickBot="1">
      <c r="A365" s="304" t="s">
        <v>1725</v>
      </c>
      <c r="B365" s="305"/>
      <c r="C365" s="305"/>
      <c r="D365" s="295"/>
      <c r="E365" s="272">
        <f>SUM(E363:E364)</f>
        <v>3.5960000000000005</v>
      </c>
      <c r="F365" s="272">
        <f>SUM(F363:F364)</f>
        <v>117.53200000000001</v>
      </c>
      <c r="G365" s="317">
        <f>SUM(E365:F365)</f>
        <v>121.12800000000001</v>
      </c>
    </row>
  </sheetData>
  <sheetProtection password="CC0B" sheet="1"/>
  <mergeCells count="3">
    <mergeCell ref="B363:C363"/>
    <mergeCell ref="B364:C364"/>
    <mergeCell ref="A1:G1"/>
  </mergeCells>
  <printOptions horizontalCentered="1"/>
  <pageMargins left="0.2" right="0.2" top="0.25" bottom="0.25" header="0.3" footer="0.3"/>
  <pageSetup fitToHeight="3" fitToWidth="3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9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19" sqref="C19"/>
    </sheetView>
  </sheetViews>
  <sheetFormatPr defaultColWidth="46.57421875" defaultRowHeight="12.75"/>
  <cols>
    <col min="1" max="1" width="63.00390625" style="62" bestFit="1" customWidth="1"/>
    <col min="2" max="2" width="43.28125" style="62" customWidth="1"/>
    <col min="3" max="3" width="50.851562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312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ht="25.5" customHeight="1">
      <c r="A3" s="322" t="s">
        <v>1318</v>
      </c>
      <c r="B3" s="248"/>
      <c r="C3" s="248"/>
      <c r="D3" s="108"/>
      <c r="E3" s="108"/>
      <c r="F3" s="108"/>
      <c r="G3" s="323"/>
    </row>
    <row r="4" spans="1:7" ht="26.25" customHeight="1">
      <c r="A4" s="256" t="s">
        <v>1319</v>
      </c>
      <c r="B4" s="13" t="s">
        <v>1194</v>
      </c>
      <c r="C4" s="13" t="s">
        <v>1320</v>
      </c>
      <c r="D4" s="10"/>
      <c r="E4" s="10"/>
      <c r="F4" s="10">
        <v>0.1</v>
      </c>
      <c r="G4" s="312"/>
    </row>
    <row r="5" spans="1:7" ht="26.25" customHeight="1">
      <c r="A5" s="256" t="s">
        <v>1320</v>
      </c>
      <c r="B5" s="13" t="s">
        <v>1485</v>
      </c>
      <c r="C5" s="13" t="s">
        <v>1321</v>
      </c>
      <c r="D5" s="10"/>
      <c r="E5" s="40">
        <v>0.08</v>
      </c>
      <c r="F5" s="10">
        <v>0.04</v>
      </c>
      <c r="G5" s="312"/>
    </row>
    <row r="6" spans="1:7" ht="26.25" customHeight="1">
      <c r="A6" s="256" t="s">
        <v>1321</v>
      </c>
      <c r="B6" s="13" t="s">
        <v>1438</v>
      </c>
      <c r="C6" s="13" t="s">
        <v>1442</v>
      </c>
      <c r="D6" s="10"/>
      <c r="E6" s="10"/>
      <c r="F6" s="10">
        <v>0.44</v>
      </c>
      <c r="G6" s="312"/>
    </row>
    <row r="7" spans="1:7" ht="26.25" customHeight="1">
      <c r="A7" s="256" t="s">
        <v>1442</v>
      </c>
      <c r="B7" s="13" t="s">
        <v>1321</v>
      </c>
      <c r="C7" s="13" t="s">
        <v>1322</v>
      </c>
      <c r="D7" s="10"/>
      <c r="E7" s="10"/>
      <c r="F7" s="10">
        <v>0.36</v>
      </c>
      <c r="G7" s="312"/>
    </row>
    <row r="8" spans="1:7" ht="26.25" customHeight="1">
      <c r="A8" s="256" t="s">
        <v>1322</v>
      </c>
      <c r="B8" s="13" t="s">
        <v>1324</v>
      </c>
      <c r="C8" s="13" t="s">
        <v>361</v>
      </c>
      <c r="D8" s="10"/>
      <c r="E8" s="10"/>
      <c r="F8" s="10">
        <v>0.24</v>
      </c>
      <c r="G8" s="312"/>
    </row>
    <row r="9" spans="1:7" ht="26.25" customHeight="1">
      <c r="A9" s="256" t="s">
        <v>1438</v>
      </c>
      <c r="B9" s="13" t="s">
        <v>1321</v>
      </c>
      <c r="C9" s="13" t="s">
        <v>361</v>
      </c>
      <c r="D9" s="10"/>
      <c r="E9" s="10"/>
      <c r="F9" s="10">
        <v>0.26</v>
      </c>
      <c r="G9" s="312"/>
    </row>
    <row r="10" spans="1:7" ht="26.25" customHeight="1">
      <c r="A10" s="256" t="s">
        <v>1323</v>
      </c>
      <c r="B10" s="13" t="s">
        <v>1438</v>
      </c>
      <c r="C10" s="13" t="s">
        <v>1442</v>
      </c>
      <c r="D10" s="10"/>
      <c r="E10" s="10"/>
      <c r="F10" s="10">
        <v>0.34</v>
      </c>
      <c r="G10" s="312"/>
    </row>
    <row r="11" spans="1:7" ht="26.25" customHeight="1">
      <c r="A11" s="256" t="s">
        <v>266</v>
      </c>
      <c r="B11" s="13" t="s">
        <v>1438</v>
      </c>
      <c r="C11" s="13" t="s">
        <v>1442</v>
      </c>
      <c r="D11" s="10"/>
      <c r="E11" s="10"/>
      <c r="F11" s="10">
        <v>0.34</v>
      </c>
      <c r="G11" s="312"/>
    </row>
    <row r="12" spans="1:7" ht="26.25" customHeight="1">
      <c r="A12" s="262" t="s">
        <v>1174</v>
      </c>
      <c r="B12" s="7"/>
      <c r="C12" s="7"/>
      <c r="D12" s="8"/>
      <c r="E12" s="25">
        <f>SUM(E5)</f>
        <v>0.08</v>
      </c>
      <c r="F12" s="25">
        <f>SUM(F4,F5,F6,F7,F8,F9,F10,F11)</f>
        <v>2.12</v>
      </c>
      <c r="G12" s="318">
        <f>SUM(E12,F12)</f>
        <v>2.2</v>
      </c>
    </row>
    <row r="13" spans="1:7" ht="26.25" customHeight="1">
      <c r="A13" s="267" t="s">
        <v>347</v>
      </c>
      <c r="B13" s="7"/>
      <c r="C13" s="7"/>
      <c r="D13" s="8"/>
      <c r="E13" s="8"/>
      <c r="F13" s="8"/>
      <c r="G13" s="312"/>
    </row>
    <row r="14" spans="1:7" ht="26.25" customHeight="1">
      <c r="A14" s="256" t="s">
        <v>1484</v>
      </c>
      <c r="B14" s="13" t="s">
        <v>1485</v>
      </c>
      <c r="C14" s="13" t="s">
        <v>349</v>
      </c>
      <c r="D14" s="10"/>
      <c r="E14" s="40">
        <v>0.18</v>
      </c>
      <c r="F14" s="10">
        <v>0.152</v>
      </c>
      <c r="G14" s="312"/>
    </row>
    <row r="15" spans="1:7" ht="26.25" customHeight="1">
      <c r="A15" s="256" t="s">
        <v>1494</v>
      </c>
      <c r="B15" s="13" t="s">
        <v>1484</v>
      </c>
      <c r="C15" s="13" t="s">
        <v>352</v>
      </c>
      <c r="D15" s="10"/>
      <c r="E15" s="10"/>
      <c r="F15" s="10">
        <v>0.4</v>
      </c>
      <c r="G15" s="312"/>
    </row>
    <row r="16" spans="1:7" ht="26.25" customHeight="1">
      <c r="A16" s="256" t="s">
        <v>352</v>
      </c>
      <c r="B16" s="13" t="s">
        <v>1494</v>
      </c>
      <c r="C16" s="13" t="s">
        <v>1492</v>
      </c>
      <c r="D16" s="10"/>
      <c r="E16" s="10"/>
      <c r="F16" s="10">
        <v>0.18</v>
      </c>
      <c r="G16" s="312"/>
    </row>
    <row r="17" spans="1:7" ht="26.25" customHeight="1">
      <c r="A17" s="256" t="s">
        <v>1493</v>
      </c>
      <c r="B17" s="13" t="s">
        <v>1484</v>
      </c>
      <c r="C17" s="13" t="s">
        <v>352</v>
      </c>
      <c r="D17" s="10"/>
      <c r="E17" s="10"/>
      <c r="F17" s="10">
        <v>0.4</v>
      </c>
      <c r="G17" s="312"/>
    </row>
    <row r="18" spans="1:7" ht="26.25" customHeight="1">
      <c r="A18" s="256" t="s">
        <v>1492</v>
      </c>
      <c r="B18" s="13" t="s">
        <v>1484</v>
      </c>
      <c r="C18" s="13" t="s">
        <v>352</v>
      </c>
      <c r="D18" s="10"/>
      <c r="E18" s="10"/>
      <c r="F18" s="10">
        <v>0.24</v>
      </c>
      <c r="G18" s="312"/>
    </row>
    <row r="19" spans="1:7" ht="26.25" customHeight="1">
      <c r="A19" s="256" t="s">
        <v>255</v>
      </c>
      <c r="B19" s="13" t="s">
        <v>1368</v>
      </c>
      <c r="C19" s="13" t="s">
        <v>1197</v>
      </c>
      <c r="D19" s="10"/>
      <c r="E19" s="10"/>
      <c r="F19" s="10">
        <v>0.02</v>
      </c>
      <c r="G19" s="312"/>
    </row>
    <row r="20" spans="1:7" ht="26.25" customHeight="1">
      <c r="A20" s="262" t="s">
        <v>1174</v>
      </c>
      <c r="B20" s="13"/>
      <c r="C20" s="13"/>
      <c r="D20" s="10"/>
      <c r="E20" s="25">
        <f>SUM(E14)</f>
        <v>0.18</v>
      </c>
      <c r="F20" s="25">
        <f>SUM(F14,F15,F16,F17,F18,F19)</f>
        <v>1.3920000000000001</v>
      </c>
      <c r="G20" s="318">
        <f>SUM(F20,E20)</f>
        <v>1.572</v>
      </c>
    </row>
    <row r="21" spans="1:7" ht="9.75" customHeight="1">
      <c r="A21" s="270"/>
      <c r="B21" s="63"/>
      <c r="C21" s="63"/>
      <c r="D21" s="39"/>
      <c r="E21" s="64"/>
      <c r="F21" s="64"/>
      <c r="G21" s="319"/>
    </row>
    <row r="22" spans="1:7" ht="26.25" customHeight="1" thickBot="1">
      <c r="A22" s="304" t="s">
        <v>1724</v>
      </c>
      <c r="B22" s="320"/>
      <c r="C22" s="320"/>
      <c r="D22" s="272"/>
      <c r="E22" s="272">
        <f>SUM(E12,E20)</f>
        <v>0.26</v>
      </c>
      <c r="F22" s="272">
        <f>SUM(F12,F20)</f>
        <v>3.5120000000000005</v>
      </c>
      <c r="G22" s="321">
        <f>+SUM(E22:F22)</f>
        <v>3.7720000000000002</v>
      </c>
    </row>
    <row r="23" spans="1:7" ht="26.25" customHeight="1">
      <c r="A23" s="87"/>
      <c r="B23" s="88"/>
      <c r="C23" s="88"/>
      <c r="D23" s="89"/>
      <c r="E23" s="89"/>
      <c r="F23" s="86"/>
      <c r="G23" s="89"/>
    </row>
    <row r="24" spans="1:7" ht="26.25" customHeight="1">
      <c r="A24" s="95"/>
      <c r="B24" s="88"/>
      <c r="C24" s="88"/>
      <c r="D24" s="89"/>
      <c r="E24" s="89"/>
      <c r="F24" s="89"/>
      <c r="G24" s="89"/>
    </row>
    <row r="25" spans="1:7" ht="26.25" customHeight="1">
      <c r="A25" s="91"/>
      <c r="B25" s="88"/>
      <c r="C25" s="88"/>
      <c r="D25" s="89"/>
      <c r="E25" s="89"/>
      <c r="F25" s="89"/>
      <c r="G25" s="89"/>
    </row>
    <row r="26" spans="1:7" ht="26.25" customHeight="1">
      <c r="A26" s="91"/>
      <c r="B26" s="88"/>
      <c r="C26" s="88"/>
      <c r="D26" s="89"/>
      <c r="E26" s="89"/>
      <c r="F26" s="89"/>
      <c r="G26" s="89"/>
    </row>
    <row r="27" spans="1:7" ht="26.25" customHeight="1">
      <c r="A27" s="91"/>
      <c r="B27" s="88"/>
      <c r="C27" s="88"/>
      <c r="D27" s="89"/>
      <c r="E27" s="89"/>
      <c r="F27" s="89"/>
      <c r="G27" s="89"/>
    </row>
    <row r="28" spans="1:7" ht="26.25" customHeight="1">
      <c r="A28" s="91"/>
      <c r="B28" s="88"/>
      <c r="C28" s="88"/>
      <c r="D28" s="89"/>
      <c r="E28" s="89"/>
      <c r="F28" s="89"/>
      <c r="G28" s="89"/>
    </row>
    <row r="29" spans="1:7" ht="26.25" customHeight="1">
      <c r="A29" s="91"/>
      <c r="B29" s="88"/>
      <c r="C29" s="88"/>
      <c r="D29" s="89"/>
      <c r="E29" s="89"/>
      <c r="F29" s="89"/>
      <c r="G29" s="89"/>
    </row>
    <row r="30" spans="1:7" ht="26.25" customHeight="1">
      <c r="A30" s="91"/>
      <c r="B30" s="88"/>
      <c r="C30" s="88"/>
      <c r="D30" s="89"/>
      <c r="E30" s="89"/>
      <c r="F30" s="89"/>
      <c r="G30" s="89"/>
    </row>
    <row r="31" spans="1:7" ht="26.25" customHeight="1">
      <c r="A31" s="87"/>
      <c r="B31" s="88"/>
      <c r="C31" s="88"/>
      <c r="D31" s="89"/>
      <c r="E31" s="89"/>
      <c r="F31" s="86"/>
      <c r="G31" s="89"/>
    </row>
    <row r="32" spans="1:7" ht="26.25" customHeight="1">
      <c r="A32" s="95"/>
      <c r="B32" s="88"/>
      <c r="C32" s="88"/>
      <c r="D32" s="89"/>
      <c r="E32" s="89"/>
      <c r="F32" s="89"/>
      <c r="G32" s="89"/>
    </row>
    <row r="33" spans="1:7" ht="26.25" customHeight="1">
      <c r="A33" s="91"/>
      <c r="B33" s="88"/>
      <c r="C33" s="88"/>
      <c r="D33" s="89"/>
      <c r="E33" s="89"/>
      <c r="F33" s="89"/>
      <c r="G33" s="89"/>
    </row>
    <row r="34" spans="1:7" ht="26.25" customHeight="1">
      <c r="A34" s="91"/>
      <c r="B34" s="88"/>
      <c r="C34" s="88"/>
      <c r="D34" s="89"/>
      <c r="E34" s="89"/>
      <c r="F34" s="89"/>
      <c r="G34" s="89"/>
    </row>
    <row r="35" spans="1:7" ht="26.25" customHeight="1">
      <c r="A35" s="91"/>
      <c r="B35" s="88"/>
      <c r="C35" s="88"/>
      <c r="D35" s="89"/>
      <c r="E35" s="89"/>
      <c r="F35" s="89"/>
      <c r="G35" s="89"/>
    </row>
    <row r="36" spans="1:7" ht="26.25" customHeight="1">
      <c r="A36" s="91"/>
      <c r="B36" s="88"/>
      <c r="C36" s="88"/>
      <c r="D36" s="89"/>
      <c r="E36" s="89"/>
      <c r="F36" s="89"/>
      <c r="G36" s="89"/>
    </row>
    <row r="37" spans="1:7" ht="26.25" customHeight="1">
      <c r="A37" s="91"/>
      <c r="B37" s="88"/>
      <c r="C37" s="88"/>
      <c r="D37" s="89"/>
      <c r="E37" s="89"/>
      <c r="F37" s="89"/>
      <c r="G37" s="89"/>
    </row>
    <row r="38" spans="1:7" ht="26.25" customHeight="1">
      <c r="A38" s="91"/>
      <c r="B38" s="88"/>
      <c r="C38" s="88"/>
      <c r="D38" s="89"/>
      <c r="E38" s="89"/>
      <c r="F38" s="89"/>
      <c r="G38" s="89"/>
    </row>
    <row r="39" spans="1:7" ht="26.25" customHeight="1">
      <c r="A39" s="91"/>
      <c r="B39" s="88"/>
      <c r="C39" s="88"/>
      <c r="D39" s="89"/>
      <c r="E39" s="89"/>
      <c r="F39" s="89"/>
      <c r="G39" s="89"/>
    </row>
    <row r="40" spans="1:7" ht="26.25" customHeight="1">
      <c r="A40" s="87"/>
      <c r="B40" s="88"/>
      <c r="C40" s="88"/>
      <c r="D40" s="89"/>
      <c r="E40" s="89"/>
      <c r="F40" s="86"/>
      <c r="G40" s="89"/>
    </row>
    <row r="41" spans="1:7" ht="26.25" customHeight="1">
      <c r="A41" s="86"/>
      <c r="B41" s="88"/>
      <c r="C41" s="88"/>
      <c r="D41" s="89"/>
      <c r="E41" s="89"/>
      <c r="F41" s="86"/>
      <c r="G41" s="89"/>
    </row>
    <row r="42" spans="1:7" ht="26.25" customHeight="1">
      <c r="A42" s="95"/>
      <c r="B42" s="88"/>
      <c r="C42" s="88"/>
      <c r="D42" s="89"/>
      <c r="E42" s="89"/>
      <c r="F42" s="89"/>
      <c r="G42" s="89"/>
    </row>
    <row r="43" spans="1:7" ht="26.25" customHeight="1">
      <c r="A43" s="91"/>
      <c r="B43" s="88"/>
      <c r="C43" s="88"/>
      <c r="D43" s="89"/>
      <c r="E43" s="89"/>
      <c r="F43" s="89"/>
      <c r="G43" s="89"/>
    </row>
    <row r="44" spans="1:7" ht="26.25" customHeight="1">
      <c r="A44" s="91"/>
      <c r="B44" s="88"/>
      <c r="C44" s="88"/>
      <c r="D44" s="89"/>
      <c r="E44" s="89"/>
      <c r="F44" s="89"/>
      <c r="G44" s="89"/>
    </row>
    <row r="45" spans="1:7" ht="26.25" customHeight="1">
      <c r="A45" s="91"/>
      <c r="B45" s="88"/>
      <c r="C45" s="88"/>
      <c r="D45" s="89"/>
      <c r="E45" s="89"/>
      <c r="F45" s="89"/>
      <c r="G45" s="89"/>
    </row>
    <row r="46" spans="1:7" ht="26.25" customHeight="1">
      <c r="A46" s="91"/>
      <c r="B46" s="88"/>
      <c r="C46" s="88"/>
      <c r="D46" s="89"/>
      <c r="E46" s="89"/>
      <c r="F46" s="89"/>
      <c r="G46" s="89"/>
    </row>
    <row r="47" spans="1:7" ht="26.25" customHeight="1">
      <c r="A47" s="91"/>
      <c r="B47" s="88"/>
      <c r="C47" s="88"/>
      <c r="D47" s="89"/>
      <c r="E47" s="89"/>
      <c r="F47" s="89"/>
      <c r="G47" s="89"/>
    </row>
    <row r="48" spans="1:7" ht="26.25" customHeight="1">
      <c r="A48" s="91"/>
      <c r="B48" s="88"/>
      <c r="C48" s="88"/>
      <c r="D48" s="89"/>
      <c r="E48" s="89"/>
      <c r="F48" s="89"/>
      <c r="G48" s="89"/>
    </row>
    <row r="49" spans="1:7" ht="26.25" customHeight="1">
      <c r="A49" s="91"/>
      <c r="B49" s="88"/>
      <c r="C49" s="88"/>
      <c r="D49" s="89"/>
      <c r="E49" s="89"/>
      <c r="F49" s="89"/>
      <c r="G49" s="89"/>
    </row>
    <row r="50" spans="1:7" ht="26.25" customHeight="1">
      <c r="A50" s="91"/>
      <c r="B50" s="88"/>
      <c r="C50" s="88"/>
      <c r="D50" s="89"/>
      <c r="E50" s="89"/>
      <c r="F50" s="89"/>
      <c r="G50" s="89"/>
    </row>
    <row r="51" spans="1:7" ht="26.25" customHeight="1">
      <c r="A51" s="91"/>
      <c r="B51" s="88"/>
      <c r="C51" s="88"/>
      <c r="D51" s="89"/>
      <c r="E51" s="89"/>
      <c r="F51" s="89"/>
      <c r="G51" s="89"/>
    </row>
    <row r="52" spans="1:7" ht="26.25" customHeight="1">
      <c r="A52" s="87"/>
      <c r="B52" s="88"/>
      <c r="C52" s="88"/>
      <c r="D52" s="89"/>
      <c r="E52" s="89"/>
      <c r="F52" s="86"/>
      <c r="G52" s="89"/>
    </row>
    <row r="53" spans="1:7" ht="26.25" customHeight="1">
      <c r="A53" s="95"/>
      <c r="B53" s="88"/>
      <c r="C53" s="88"/>
      <c r="D53" s="89"/>
      <c r="E53" s="89"/>
      <c r="F53" s="89"/>
      <c r="G53" s="89"/>
    </row>
    <row r="54" spans="1:7" ht="26.25" customHeight="1">
      <c r="A54" s="91"/>
      <c r="B54" s="88"/>
      <c r="C54" s="88"/>
      <c r="D54" s="89"/>
      <c r="E54" s="89"/>
      <c r="F54" s="89"/>
      <c r="G54" s="89"/>
    </row>
    <row r="55" spans="1:7" ht="26.25" customHeight="1">
      <c r="A55" s="91"/>
      <c r="B55" s="88"/>
      <c r="C55" s="88"/>
      <c r="D55" s="89"/>
      <c r="E55" s="89"/>
      <c r="F55" s="89"/>
      <c r="G55" s="89"/>
    </row>
    <row r="56" spans="1:7" ht="26.25" customHeight="1">
      <c r="A56" s="91"/>
      <c r="B56" s="88"/>
      <c r="C56" s="88"/>
      <c r="D56" s="89"/>
      <c r="E56" s="89"/>
      <c r="F56" s="89"/>
      <c r="G56" s="89"/>
    </row>
    <row r="57" spans="1:7" ht="26.25" customHeight="1">
      <c r="A57" s="91"/>
      <c r="B57" s="88"/>
      <c r="C57" s="88"/>
      <c r="D57" s="89"/>
      <c r="E57" s="89"/>
      <c r="F57" s="89"/>
      <c r="G57" s="89"/>
    </row>
    <row r="58" spans="1:7" ht="26.25" customHeight="1">
      <c r="A58" s="91"/>
      <c r="B58" s="88"/>
      <c r="C58" s="88"/>
      <c r="D58" s="89"/>
      <c r="E58" s="89"/>
      <c r="F58" s="89"/>
      <c r="G58" s="89"/>
    </row>
    <row r="59" spans="1:7" ht="26.25" customHeight="1">
      <c r="A59" s="91"/>
      <c r="B59" s="88"/>
      <c r="C59" s="88"/>
      <c r="D59" s="89"/>
      <c r="E59" s="89"/>
      <c r="F59" s="89"/>
      <c r="G59" s="89"/>
    </row>
    <row r="60" spans="1:7" ht="26.25" customHeight="1">
      <c r="A60" s="91"/>
      <c r="B60" s="88"/>
      <c r="C60" s="88"/>
      <c r="D60" s="89"/>
      <c r="E60" s="89"/>
      <c r="F60" s="89"/>
      <c r="G60" s="89"/>
    </row>
    <row r="61" spans="1:7" ht="26.25" customHeight="1">
      <c r="A61" s="91"/>
      <c r="B61" s="88"/>
      <c r="C61" s="88"/>
      <c r="D61" s="89"/>
      <c r="E61" s="89"/>
      <c r="F61" s="89"/>
      <c r="G61" s="89"/>
    </row>
    <row r="62" spans="1:7" ht="26.25" customHeight="1">
      <c r="A62" s="91"/>
      <c r="B62" s="88"/>
      <c r="C62" s="88"/>
      <c r="D62" s="89"/>
      <c r="E62" s="89"/>
      <c r="F62" s="89"/>
      <c r="G62" s="89"/>
    </row>
    <row r="63" spans="1:7" ht="26.25" customHeight="1">
      <c r="A63" s="91"/>
      <c r="B63" s="88"/>
      <c r="C63" s="88"/>
      <c r="D63" s="89"/>
      <c r="E63" s="89"/>
      <c r="F63" s="89"/>
      <c r="G63" s="89"/>
    </row>
    <row r="64" spans="1:7" ht="26.25" customHeight="1">
      <c r="A64" s="87"/>
      <c r="B64" s="88"/>
      <c r="C64" s="88"/>
      <c r="D64" s="89"/>
      <c r="E64" s="89"/>
      <c r="F64" s="86"/>
      <c r="G64" s="89"/>
    </row>
    <row r="65" spans="1:7" ht="26.25" customHeight="1">
      <c r="A65" s="92"/>
      <c r="B65" s="88"/>
      <c r="C65" s="88"/>
      <c r="D65" s="89"/>
      <c r="E65" s="89"/>
      <c r="F65" s="86"/>
      <c r="G65" s="89"/>
    </row>
    <row r="66" spans="1:7" ht="26.25" customHeight="1">
      <c r="A66" s="91"/>
      <c r="B66" s="88"/>
      <c r="C66" s="88"/>
      <c r="D66" s="89"/>
      <c r="E66" s="89"/>
      <c r="F66" s="89"/>
      <c r="G66" s="89"/>
    </row>
    <row r="67" spans="1:7" ht="26.25" customHeight="1">
      <c r="A67" s="91"/>
      <c r="B67" s="88"/>
      <c r="C67" s="88"/>
      <c r="D67" s="89"/>
      <c r="E67" s="89"/>
      <c r="F67" s="89"/>
      <c r="G67" s="89"/>
    </row>
    <row r="68" spans="1:7" ht="26.25" customHeight="1">
      <c r="A68" s="91"/>
      <c r="B68" s="88"/>
      <c r="C68" s="88"/>
      <c r="D68" s="89"/>
      <c r="E68" s="89"/>
      <c r="F68" s="89"/>
      <c r="G68" s="89"/>
    </row>
    <row r="69" spans="1:7" ht="26.25" customHeight="1">
      <c r="A69" s="91"/>
      <c r="B69" s="88"/>
      <c r="C69" s="88"/>
      <c r="D69" s="89"/>
      <c r="E69" s="89"/>
      <c r="F69" s="89"/>
      <c r="G69" s="89"/>
    </row>
    <row r="70" spans="1:7" ht="26.25" customHeight="1">
      <c r="A70" s="91"/>
      <c r="B70" s="88"/>
      <c r="C70" s="88"/>
      <c r="D70" s="89"/>
      <c r="E70" s="89"/>
      <c r="F70" s="89"/>
      <c r="G70" s="89"/>
    </row>
    <row r="71" spans="1:7" ht="26.25" customHeight="1">
      <c r="A71" s="91"/>
      <c r="B71" s="88"/>
      <c r="C71" s="88"/>
      <c r="D71" s="89"/>
      <c r="E71" s="89"/>
      <c r="F71" s="89"/>
      <c r="G71" s="89"/>
    </row>
    <row r="72" spans="1:7" ht="26.25" customHeight="1">
      <c r="A72" s="91"/>
      <c r="B72" s="88"/>
      <c r="C72" s="88"/>
      <c r="D72" s="89"/>
      <c r="E72" s="89"/>
      <c r="F72" s="89"/>
      <c r="G72" s="89"/>
    </row>
    <row r="73" spans="1:7" ht="26.25" customHeight="1">
      <c r="A73" s="91"/>
      <c r="B73" s="88"/>
      <c r="C73" s="88"/>
      <c r="D73" s="89"/>
      <c r="E73" s="89"/>
      <c r="F73" s="89"/>
      <c r="G73" s="89"/>
    </row>
    <row r="74" spans="1:7" ht="26.25" customHeight="1">
      <c r="A74" s="87"/>
      <c r="B74" s="93"/>
      <c r="C74" s="93"/>
      <c r="D74" s="86"/>
      <c r="E74" s="86"/>
      <c r="F74" s="86"/>
      <c r="G74" s="89"/>
    </row>
    <row r="75" spans="1:7" ht="26.25" customHeight="1">
      <c r="A75" s="92"/>
      <c r="B75" s="88"/>
      <c r="C75" s="88"/>
      <c r="D75" s="89"/>
      <c r="E75" s="89"/>
      <c r="F75" s="89"/>
      <c r="G75" s="89"/>
    </row>
    <row r="76" spans="1:7" ht="26.25" customHeight="1">
      <c r="A76" s="91"/>
      <c r="B76" s="88"/>
      <c r="C76" s="88"/>
      <c r="D76" s="89"/>
      <c r="E76" s="89"/>
      <c r="F76" s="89"/>
      <c r="G76" s="89"/>
    </row>
    <row r="77" spans="1:7" ht="26.25" customHeight="1">
      <c r="A77" s="91"/>
      <c r="B77" s="88"/>
      <c r="C77" s="88"/>
      <c r="D77" s="89"/>
      <c r="E77" s="89"/>
      <c r="F77" s="89"/>
      <c r="G77" s="89"/>
    </row>
    <row r="78" spans="1:7" ht="26.25" customHeight="1">
      <c r="A78" s="91"/>
      <c r="B78" s="88"/>
      <c r="C78" s="88"/>
      <c r="D78" s="89"/>
      <c r="E78" s="89"/>
      <c r="F78" s="89"/>
      <c r="G78" s="89"/>
    </row>
    <row r="79" spans="1:7" ht="26.25" customHeight="1">
      <c r="A79" s="91"/>
      <c r="B79" s="88"/>
      <c r="C79" s="88"/>
      <c r="D79" s="89"/>
      <c r="E79" s="89"/>
      <c r="F79" s="89"/>
      <c r="G79" s="89"/>
    </row>
    <row r="80" spans="1:7" ht="26.25" customHeight="1">
      <c r="A80" s="91"/>
      <c r="B80" s="88"/>
      <c r="C80" s="88"/>
      <c r="D80" s="89"/>
      <c r="E80" s="89"/>
      <c r="F80" s="89"/>
      <c r="G80" s="89"/>
    </row>
    <row r="81" spans="1:7" ht="26.25" customHeight="1">
      <c r="A81" s="91"/>
      <c r="B81" s="88"/>
      <c r="C81" s="88"/>
      <c r="D81" s="89"/>
      <c r="E81" s="89"/>
      <c r="F81" s="89"/>
      <c r="G81" s="89"/>
    </row>
    <row r="82" spans="1:7" ht="26.25" customHeight="1">
      <c r="A82" s="87"/>
      <c r="B82" s="93"/>
      <c r="C82" s="93"/>
      <c r="D82" s="86"/>
      <c r="E82" s="86"/>
      <c r="F82" s="86"/>
      <c r="G82" s="89"/>
    </row>
    <row r="83" spans="1:7" ht="26.25" customHeight="1">
      <c r="A83" s="86"/>
      <c r="B83" s="94"/>
      <c r="C83" s="94"/>
      <c r="D83" s="89"/>
      <c r="E83" s="89"/>
      <c r="F83" s="89"/>
      <c r="G83" s="89"/>
    </row>
    <row r="84" spans="1:7" ht="26.25" customHeight="1">
      <c r="A84" s="92"/>
      <c r="B84" s="88"/>
      <c r="C84" s="88"/>
      <c r="D84" s="89"/>
      <c r="E84" s="89"/>
      <c r="F84" s="89"/>
      <c r="G84" s="89"/>
    </row>
    <row r="85" spans="1:7" ht="26.25" customHeight="1">
      <c r="A85" s="91"/>
      <c r="B85" s="88"/>
      <c r="C85" s="88"/>
      <c r="D85" s="89"/>
      <c r="E85" s="89"/>
      <c r="F85" s="89"/>
      <c r="G85" s="89"/>
    </row>
    <row r="86" spans="1:7" ht="26.25" customHeight="1">
      <c r="A86" s="91"/>
      <c r="B86" s="88"/>
      <c r="C86" s="88"/>
      <c r="D86" s="89"/>
      <c r="E86" s="89"/>
      <c r="F86" s="89"/>
      <c r="G86" s="89"/>
    </row>
    <row r="87" spans="1:7" ht="26.25" customHeight="1">
      <c r="A87" s="91"/>
      <c r="B87" s="88"/>
      <c r="C87" s="88"/>
      <c r="D87" s="89"/>
      <c r="E87" s="89"/>
      <c r="F87" s="89"/>
      <c r="G87" s="89"/>
    </row>
    <row r="88" spans="1:7" ht="26.25" customHeight="1">
      <c r="A88" s="91"/>
      <c r="B88" s="88"/>
      <c r="C88" s="88"/>
      <c r="D88" s="89"/>
      <c r="E88" s="89"/>
      <c r="F88" s="89"/>
      <c r="G88" s="89"/>
    </row>
    <row r="89" spans="1:7" ht="26.25" customHeight="1">
      <c r="A89" s="91"/>
      <c r="B89" s="88"/>
      <c r="C89" s="88"/>
      <c r="D89" s="89"/>
      <c r="E89" s="89"/>
      <c r="F89" s="89"/>
      <c r="G89" s="89"/>
    </row>
    <row r="90" spans="1:7" ht="26.25" customHeight="1">
      <c r="A90" s="91"/>
      <c r="B90" s="88"/>
      <c r="C90" s="88"/>
      <c r="D90" s="89"/>
      <c r="E90" s="89"/>
      <c r="F90" s="89"/>
      <c r="G90" s="89"/>
    </row>
    <row r="91" spans="1:7" ht="26.25" customHeight="1">
      <c r="A91" s="91"/>
      <c r="B91" s="88"/>
      <c r="C91" s="88"/>
      <c r="D91" s="89"/>
      <c r="E91" s="89"/>
      <c r="F91" s="89"/>
      <c r="G91" s="89"/>
    </row>
    <row r="92" spans="1:7" ht="26.25" customHeight="1">
      <c r="A92" s="91"/>
      <c r="B92" s="88"/>
      <c r="C92" s="88"/>
      <c r="D92" s="89"/>
      <c r="E92" s="89"/>
      <c r="F92" s="89"/>
      <c r="G92" s="89"/>
    </row>
    <row r="93" spans="1:7" ht="26.25" customHeight="1">
      <c r="A93" s="91"/>
      <c r="B93" s="88"/>
      <c r="C93" s="88"/>
      <c r="D93" s="89"/>
      <c r="E93" s="89"/>
      <c r="F93" s="89"/>
      <c r="G93" s="89"/>
    </row>
    <row r="94" spans="1:7" ht="26.25" customHeight="1">
      <c r="A94" s="87"/>
      <c r="B94" s="93"/>
      <c r="C94" s="93"/>
      <c r="D94" s="86"/>
      <c r="E94" s="86"/>
      <c r="F94" s="86"/>
      <c r="G94" s="89"/>
    </row>
    <row r="95" spans="1:7" ht="26.25" customHeight="1">
      <c r="A95" s="92"/>
      <c r="B95" s="88"/>
      <c r="C95" s="88"/>
      <c r="D95" s="89"/>
      <c r="E95" s="89"/>
      <c r="F95" s="89"/>
      <c r="G95" s="89"/>
    </row>
    <row r="96" spans="1:7" ht="25.5" customHeight="1">
      <c r="A96" s="91"/>
      <c r="B96" s="88"/>
      <c r="C96" s="88"/>
      <c r="D96" s="89"/>
      <c r="E96" s="89"/>
      <c r="F96" s="89"/>
      <c r="G96" s="89"/>
    </row>
    <row r="97" spans="1:7" ht="26.25" customHeight="1">
      <c r="A97" s="91"/>
      <c r="B97" s="88"/>
      <c r="C97" s="88"/>
      <c r="D97" s="89"/>
      <c r="E97" s="89"/>
      <c r="F97" s="89"/>
      <c r="G97" s="89"/>
    </row>
    <row r="98" spans="1:7" ht="26.25" customHeight="1">
      <c r="A98" s="91"/>
      <c r="B98" s="88"/>
      <c r="C98" s="88"/>
      <c r="D98" s="89"/>
      <c r="E98" s="89"/>
      <c r="F98" s="89"/>
      <c r="G98" s="89"/>
    </row>
    <row r="99" spans="1:7" ht="26.25" customHeight="1">
      <c r="A99" s="87"/>
      <c r="B99" s="93"/>
      <c r="C99" s="93"/>
      <c r="D99" s="86"/>
      <c r="E99" s="86"/>
      <c r="F99" s="86"/>
      <c r="G99" s="89"/>
    </row>
    <row r="100" spans="1:7" ht="26.25" customHeight="1">
      <c r="A100" s="92"/>
      <c r="B100" s="93"/>
      <c r="C100" s="93"/>
      <c r="D100" s="86"/>
      <c r="E100" s="86"/>
      <c r="F100" s="86"/>
      <c r="G100" s="89"/>
    </row>
    <row r="101" spans="1:7" ht="26.25" customHeight="1">
      <c r="A101" s="91"/>
      <c r="B101" s="88"/>
      <c r="C101" s="88"/>
      <c r="D101" s="89"/>
      <c r="E101" s="89"/>
      <c r="F101" s="89"/>
      <c r="G101" s="89"/>
    </row>
    <row r="102" spans="1:7" ht="26.25" customHeight="1">
      <c r="A102" s="91"/>
      <c r="B102" s="88"/>
      <c r="C102" s="88"/>
      <c r="D102" s="89"/>
      <c r="E102" s="89"/>
      <c r="F102" s="89"/>
      <c r="G102" s="89"/>
    </row>
    <row r="103" spans="1:7" ht="26.25" customHeight="1">
      <c r="A103" s="91"/>
      <c r="B103" s="88"/>
      <c r="C103" s="88"/>
      <c r="D103" s="89"/>
      <c r="E103" s="89"/>
      <c r="F103" s="89"/>
      <c r="G103" s="89"/>
    </row>
    <row r="104" spans="1:7" ht="26.25" customHeight="1">
      <c r="A104" s="91"/>
      <c r="B104" s="88"/>
      <c r="C104" s="88"/>
      <c r="D104" s="89"/>
      <c r="E104" s="89"/>
      <c r="F104" s="89"/>
      <c r="G104" s="89"/>
    </row>
    <row r="105" spans="1:7" ht="26.25" customHeight="1">
      <c r="A105" s="91"/>
      <c r="B105" s="88"/>
      <c r="C105" s="88"/>
      <c r="D105" s="89"/>
      <c r="E105" s="89"/>
      <c r="F105" s="89"/>
      <c r="G105" s="89"/>
    </row>
    <row r="106" spans="1:7" ht="26.25" customHeight="1">
      <c r="A106" s="87"/>
      <c r="B106" s="88"/>
      <c r="C106" s="88"/>
      <c r="D106" s="89"/>
      <c r="E106" s="86"/>
      <c r="F106" s="86"/>
      <c r="G106" s="89"/>
    </row>
    <row r="107" spans="1:7" ht="26.25" customHeight="1">
      <c r="A107" s="92"/>
      <c r="B107" s="88"/>
      <c r="C107" s="88"/>
      <c r="D107" s="89"/>
      <c r="E107" s="89"/>
      <c r="F107" s="89"/>
      <c r="G107" s="89"/>
    </row>
    <row r="108" spans="1:7" ht="26.25" customHeight="1">
      <c r="A108" s="91"/>
      <c r="B108" s="88"/>
      <c r="C108" s="88"/>
      <c r="D108" s="89"/>
      <c r="E108" s="89"/>
      <c r="F108" s="89"/>
      <c r="G108" s="89"/>
    </row>
    <row r="109" spans="1:7" ht="26.25" customHeight="1">
      <c r="A109" s="91"/>
      <c r="B109" s="88"/>
      <c r="C109" s="88"/>
      <c r="D109" s="89"/>
      <c r="E109" s="89"/>
      <c r="F109" s="89"/>
      <c r="G109" s="89"/>
    </row>
    <row r="110" spans="1:7" ht="26.25" customHeight="1">
      <c r="A110" s="91"/>
      <c r="B110" s="88"/>
      <c r="C110" s="88"/>
      <c r="D110" s="89"/>
      <c r="E110" s="89"/>
      <c r="F110" s="89"/>
      <c r="G110" s="89"/>
    </row>
    <row r="111" spans="1:7" ht="26.25" customHeight="1">
      <c r="A111" s="91"/>
      <c r="B111" s="88"/>
      <c r="C111" s="88"/>
      <c r="D111" s="89"/>
      <c r="E111" s="89"/>
      <c r="F111" s="89"/>
      <c r="G111" s="89"/>
    </row>
    <row r="112" spans="1:7" ht="26.25" customHeight="1">
      <c r="A112" s="91"/>
      <c r="B112" s="88"/>
      <c r="C112" s="88"/>
      <c r="D112" s="89"/>
      <c r="E112" s="89"/>
      <c r="F112" s="89"/>
      <c r="G112" s="89"/>
    </row>
    <row r="113" spans="1:7" ht="26.25" customHeight="1">
      <c r="A113" s="91"/>
      <c r="B113" s="88"/>
      <c r="C113" s="88"/>
      <c r="D113" s="89"/>
      <c r="E113" s="89"/>
      <c r="F113" s="89"/>
      <c r="G113" s="89"/>
    </row>
    <row r="114" spans="1:7" ht="26.25" customHeight="1">
      <c r="A114" s="91"/>
      <c r="B114" s="88"/>
      <c r="C114" s="88"/>
      <c r="D114" s="89"/>
      <c r="E114" s="89"/>
      <c r="F114" s="89"/>
      <c r="G114" s="89"/>
    </row>
    <row r="115" spans="1:7" ht="26.25" customHeight="1">
      <c r="A115" s="91"/>
      <c r="B115" s="88"/>
      <c r="C115" s="88"/>
      <c r="D115" s="89"/>
      <c r="E115" s="89"/>
      <c r="F115" s="89"/>
      <c r="G115" s="89"/>
    </row>
    <row r="116" spans="1:7" ht="26.25" customHeight="1">
      <c r="A116" s="91"/>
      <c r="B116" s="88"/>
      <c r="C116" s="88"/>
      <c r="D116" s="89"/>
      <c r="E116" s="89"/>
      <c r="F116" s="89"/>
      <c r="G116" s="89"/>
    </row>
    <row r="117" spans="1:7" ht="26.25" customHeight="1">
      <c r="A117" s="91"/>
      <c r="B117" s="88"/>
      <c r="C117" s="88"/>
      <c r="D117" s="89"/>
      <c r="E117" s="89"/>
      <c r="F117" s="89"/>
      <c r="G117" s="89"/>
    </row>
    <row r="118" spans="1:7" ht="26.25" customHeight="1">
      <c r="A118" s="91"/>
      <c r="B118" s="88"/>
      <c r="C118" s="88"/>
      <c r="D118" s="89"/>
      <c r="E118" s="89"/>
      <c r="F118" s="89"/>
      <c r="G118" s="89"/>
    </row>
    <row r="119" spans="1:7" ht="26.25" customHeight="1">
      <c r="A119" s="91"/>
      <c r="B119" s="88"/>
      <c r="C119" s="88"/>
      <c r="D119" s="89"/>
      <c r="E119" s="89"/>
      <c r="F119" s="89"/>
      <c r="G119" s="89"/>
    </row>
    <row r="120" spans="1:7" ht="26.25" customHeight="1">
      <c r="A120" s="91"/>
      <c r="B120" s="88"/>
      <c r="C120" s="88"/>
      <c r="D120" s="89"/>
      <c r="E120" s="89"/>
      <c r="F120" s="89"/>
      <c r="G120" s="89"/>
    </row>
    <row r="121" spans="1:7" ht="26.25" customHeight="1">
      <c r="A121" s="88"/>
      <c r="B121" s="88"/>
      <c r="C121" s="88"/>
      <c r="D121" s="94"/>
      <c r="E121" s="94"/>
      <c r="F121" s="94"/>
      <c r="G121" s="89"/>
    </row>
    <row r="122" spans="1:7" ht="26.25" customHeight="1">
      <c r="A122" s="91"/>
      <c r="B122" s="88"/>
      <c r="C122" s="88"/>
      <c r="D122" s="89"/>
      <c r="E122" s="89"/>
      <c r="F122" s="89"/>
      <c r="G122" s="89"/>
    </row>
    <row r="123" spans="1:7" ht="26.25" customHeight="1">
      <c r="A123" s="91"/>
      <c r="B123" s="88"/>
      <c r="C123" s="88"/>
      <c r="D123" s="89"/>
      <c r="E123" s="89"/>
      <c r="F123" s="89"/>
      <c r="G123" s="89"/>
    </row>
    <row r="124" spans="1:7" ht="26.25" customHeight="1">
      <c r="A124" s="91"/>
      <c r="B124" s="88"/>
      <c r="C124" s="88"/>
      <c r="D124" s="89"/>
      <c r="E124" s="89"/>
      <c r="F124" s="89"/>
      <c r="G124" s="89"/>
    </row>
    <row r="125" spans="1:7" ht="26.25" customHeight="1">
      <c r="A125" s="91"/>
      <c r="B125" s="88"/>
      <c r="C125" s="88"/>
      <c r="D125" s="89"/>
      <c r="E125" s="89"/>
      <c r="F125" s="89"/>
      <c r="G125" s="89"/>
    </row>
    <row r="126" spans="1:7" ht="26.25" customHeight="1">
      <c r="A126" s="91"/>
      <c r="B126" s="88"/>
      <c r="C126" s="88"/>
      <c r="D126" s="89"/>
      <c r="E126" s="89"/>
      <c r="F126" s="89"/>
      <c r="G126" s="89"/>
    </row>
    <row r="127" spans="1:7" ht="26.25" customHeight="1">
      <c r="A127" s="91"/>
      <c r="B127" s="88"/>
      <c r="C127" s="88"/>
      <c r="D127" s="89"/>
      <c r="E127" s="89"/>
      <c r="F127" s="89"/>
      <c r="G127" s="89"/>
    </row>
    <row r="128" spans="1:7" ht="26.25" customHeight="1">
      <c r="A128" s="91"/>
      <c r="B128" s="88"/>
      <c r="C128" s="88"/>
      <c r="D128" s="89"/>
      <c r="E128" s="89"/>
      <c r="F128" s="89"/>
      <c r="G128" s="89"/>
    </row>
    <row r="129" spans="1:7" ht="26.25" customHeight="1">
      <c r="A129" s="91"/>
      <c r="B129" s="88"/>
      <c r="C129" s="88"/>
      <c r="D129" s="89"/>
      <c r="E129" s="89"/>
      <c r="F129" s="89"/>
      <c r="G129" s="89"/>
    </row>
    <row r="130" spans="1:7" ht="26.25" customHeight="1">
      <c r="A130" s="87"/>
      <c r="B130" s="93"/>
      <c r="C130" s="93"/>
      <c r="D130" s="86"/>
      <c r="E130" s="86"/>
      <c r="F130" s="86"/>
      <c r="G130" s="89"/>
    </row>
    <row r="131" spans="1:7" ht="26.25" customHeight="1">
      <c r="A131" s="95"/>
      <c r="B131" s="88"/>
      <c r="C131" s="88"/>
      <c r="D131" s="89"/>
      <c r="E131" s="89"/>
      <c r="F131" s="89"/>
      <c r="G131" s="89"/>
    </row>
    <row r="132" spans="1:7" ht="26.25" customHeight="1">
      <c r="A132" s="91"/>
      <c r="B132" s="88"/>
      <c r="C132" s="88"/>
      <c r="D132" s="89"/>
      <c r="E132" s="89"/>
      <c r="F132" s="89"/>
      <c r="G132" s="89"/>
    </row>
    <row r="133" spans="1:7" ht="26.25" customHeight="1">
      <c r="A133" s="91"/>
      <c r="B133" s="88"/>
      <c r="C133" s="88"/>
      <c r="D133" s="89"/>
      <c r="E133" s="89"/>
      <c r="F133" s="89"/>
      <c r="G133" s="89"/>
    </row>
    <row r="134" spans="1:7" ht="26.25" customHeight="1">
      <c r="A134" s="91"/>
      <c r="B134" s="88"/>
      <c r="C134" s="88"/>
      <c r="D134" s="89"/>
      <c r="E134" s="89"/>
      <c r="F134" s="89"/>
      <c r="G134" s="89"/>
    </row>
    <row r="135" spans="1:7" ht="26.25" customHeight="1">
      <c r="A135" s="91"/>
      <c r="B135" s="88"/>
      <c r="C135" s="88"/>
      <c r="D135" s="89"/>
      <c r="E135" s="89"/>
      <c r="F135" s="89"/>
      <c r="G135" s="89"/>
    </row>
    <row r="136" spans="1:7" ht="26.25" customHeight="1">
      <c r="A136" s="91"/>
      <c r="B136" s="88"/>
      <c r="C136" s="88"/>
      <c r="D136" s="89"/>
      <c r="E136" s="89"/>
      <c r="F136" s="89"/>
      <c r="G136" s="89"/>
    </row>
    <row r="137" spans="1:7" ht="26.25" customHeight="1">
      <c r="A137" s="87"/>
      <c r="B137" s="88"/>
      <c r="C137" s="88"/>
      <c r="D137" s="89"/>
      <c r="E137" s="89"/>
      <c r="F137" s="86"/>
      <c r="G137" s="89"/>
    </row>
    <row r="138" spans="1:7" ht="26.25" customHeight="1">
      <c r="A138" s="92"/>
      <c r="B138" s="88"/>
      <c r="C138" s="88"/>
      <c r="D138" s="89"/>
      <c r="E138" s="89"/>
      <c r="F138" s="89"/>
      <c r="G138" s="89"/>
    </row>
    <row r="139" spans="1:7" ht="26.25" customHeight="1">
      <c r="A139" s="91"/>
      <c r="B139" s="88"/>
      <c r="C139" s="88"/>
      <c r="D139" s="89"/>
      <c r="E139" s="89"/>
      <c r="F139" s="89"/>
      <c r="G139" s="89"/>
    </row>
    <row r="140" spans="1:7" ht="26.25" customHeight="1">
      <c r="A140" s="91"/>
      <c r="B140" s="88"/>
      <c r="C140" s="88"/>
      <c r="D140" s="89"/>
      <c r="E140" s="89"/>
      <c r="F140" s="89"/>
      <c r="G140" s="89"/>
    </row>
    <row r="141" spans="1:7" ht="26.25" customHeight="1">
      <c r="A141" s="91"/>
      <c r="B141" s="88"/>
      <c r="C141" s="88"/>
      <c r="D141" s="89"/>
      <c r="E141" s="89"/>
      <c r="F141" s="89"/>
      <c r="G141" s="89"/>
    </row>
    <row r="142" spans="1:7" ht="26.25" customHeight="1">
      <c r="A142" s="91"/>
      <c r="B142" s="88"/>
      <c r="C142" s="88"/>
      <c r="D142" s="89"/>
      <c r="E142" s="89"/>
      <c r="F142" s="89"/>
      <c r="G142" s="89"/>
    </row>
    <row r="143" spans="1:7" ht="26.25" customHeight="1">
      <c r="A143" s="91"/>
      <c r="B143" s="88"/>
      <c r="C143" s="88"/>
      <c r="D143" s="89"/>
      <c r="E143" s="89"/>
      <c r="F143" s="89"/>
      <c r="G143" s="89"/>
    </row>
    <row r="144" spans="1:7" ht="26.25" customHeight="1">
      <c r="A144" s="91"/>
      <c r="B144" s="88"/>
      <c r="C144" s="88"/>
      <c r="D144" s="89"/>
      <c r="E144" s="89"/>
      <c r="F144" s="89"/>
      <c r="G144" s="89"/>
    </row>
    <row r="145" spans="1:7" ht="26.25" customHeight="1">
      <c r="A145" s="91"/>
      <c r="B145" s="88"/>
      <c r="C145" s="88"/>
      <c r="D145" s="89"/>
      <c r="E145" s="89"/>
      <c r="F145" s="89"/>
      <c r="G145" s="89"/>
    </row>
    <row r="146" spans="1:7" ht="26.25" customHeight="1">
      <c r="A146" s="87"/>
      <c r="B146" s="93"/>
      <c r="C146" s="93"/>
      <c r="D146" s="86"/>
      <c r="E146" s="86"/>
      <c r="F146" s="86"/>
      <c r="G146" s="89"/>
    </row>
    <row r="147" spans="1:7" ht="26.25" customHeight="1">
      <c r="A147" s="92"/>
      <c r="B147" s="93"/>
      <c r="C147" s="93"/>
      <c r="D147" s="86"/>
      <c r="E147" s="86"/>
      <c r="F147" s="86"/>
      <c r="G147" s="89"/>
    </row>
    <row r="148" spans="1:7" ht="26.25" customHeight="1">
      <c r="A148" s="91"/>
      <c r="B148" s="88"/>
      <c r="C148" s="88"/>
      <c r="D148" s="89"/>
      <c r="E148" s="89"/>
      <c r="F148" s="89"/>
      <c r="G148" s="89"/>
    </row>
    <row r="149" spans="1:7" ht="26.25" customHeight="1">
      <c r="A149" s="91"/>
      <c r="B149" s="88"/>
      <c r="C149" s="88"/>
      <c r="D149" s="89"/>
      <c r="E149" s="89"/>
      <c r="F149" s="89"/>
      <c r="G149" s="89"/>
    </row>
    <row r="150" spans="1:7" ht="26.25" customHeight="1">
      <c r="A150" s="91"/>
      <c r="B150" s="88"/>
      <c r="C150" s="88"/>
      <c r="D150" s="89"/>
      <c r="E150" s="89"/>
      <c r="F150" s="89"/>
      <c r="G150" s="89"/>
    </row>
    <row r="151" spans="1:7" ht="26.25" customHeight="1">
      <c r="A151" s="91"/>
      <c r="B151" s="88"/>
      <c r="C151" s="88"/>
      <c r="D151" s="89"/>
      <c r="E151" s="89"/>
      <c r="F151" s="89"/>
      <c r="G151" s="89"/>
    </row>
    <row r="152" spans="1:7" ht="26.25" customHeight="1">
      <c r="A152" s="91"/>
      <c r="B152" s="88"/>
      <c r="C152" s="88"/>
      <c r="D152" s="89"/>
      <c r="E152" s="89"/>
      <c r="F152" s="89"/>
      <c r="G152" s="89"/>
    </row>
    <row r="153" spans="1:7" ht="26.25" customHeight="1">
      <c r="A153" s="87"/>
      <c r="B153" s="93"/>
      <c r="C153" s="93"/>
      <c r="D153" s="86"/>
      <c r="E153" s="86"/>
      <c r="F153" s="86"/>
      <c r="G153" s="89"/>
    </row>
    <row r="154" spans="1:7" ht="26.25" customHeight="1">
      <c r="A154" s="87"/>
      <c r="B154" s="88"/>
      <c r="C154" s="88"/>
      <c r="D154" s="89"/>
      <c r="E154" s="86"/>
      <c r="F154" s="86"/>
      <c r="G154" s="89"/>
    </row>
    <row r="155" spans="1:7" ht="26.25" customHeight="1">
      <c r="A155" s="92"/>
      <c r="B155" s="93"/>
      <c r="C155" s="93"/>
      <c r="D155" s="86"/>
      <c r="E155" s="86"/>
      <c r="F155" s="86"/>
      <c r="G155" s="89"/>
    </row>
    <row r="156" spans="1:7" ht="26.25" customHeight="1">
      <c r="A156" s="91"/>
      <c r="B156" s="88"/>
      <c r="C156" s="88"/>
      <c r="D156" s="89"/>
      <c r="E156" s="89"/>
      <c r="F156" s="89"/>
      <c r="G156" s="89"/>
    </row>
    <row r="157" spans="1:7" ht="26.25" customHeight="1">
      <c r="A157" s="91"/>
      <c r="B157" s="88"/>
      <c r="C157" s="88"/>
      <c r="D157" s="89"/>
      <c r="E157" s="89"/>
      <c r="F157" s="89"/>
      <c r="G157" s="89"/>
    </row>
    <row r="158" spans="1:7" ht="26.25" customHeight="1">
      <c r="A158" s="91"/>
      <c r="B158" s="88"/>
      <c r="C158" s="88"/>
      <c r="D158" s="89"/>
      <c r="E158" s="89"/>
      <c r="F158" s="89"/>
      <c r="G158" s="89"/>
    </row>
    <row r="159" spans="1:7" ht="26.25" customHeight="1">
      <c r="A159" s="91"/>
      <c r="B159" s="88"/>
      <c r="C159" s="88"/>
      <c r="D159" s="89"/>
      <c r="E159" s="89"/>
      <c r="F159" s="89"/>
      <c r="G159" s="89"/>
    </row>
    <row r="160" spans="1:7" ht="26.25" customHeight="1">
      <c r="A160" s="91"/>
      <c r="B160" s="88"/>
      <c r="C160" s="88"/>
      <c r="D160" s="89"/>
      <c r="E160" s="89"/>
      <c r="F160" s="89"/>
      <c r="G160" s="89"/>
    </row>
    <row r="161" spans="1:7" ht="26.25" customHeight="1">
      <c r="A161" s="91"/>
      <c r="B161" s="88"/>
      <c r="C161" s="88"/>
      <c r="D161" s="89"/>
      <c r="E161" s="89"/>
      <c r="F161" s="89"/>
      <c r="G161" s="89"/>
    </row>
    <row r="162" spans="1:7" ht="26.25" customHeight="1">
      <c r="A162" s="91"/>
      <c r="B162" s="88"/>
      <c r="C162" s="88"/>
      <c r="D162" s="89"/>
      <c r="E162" s="89"/>
      <c r="F162" s="89"/>
      <c r="G162" s="89"/>
    </row>
    <row r="163" spans="1:7" ht="26.25" customHeight="1">
      <c r="A163" s="91"/>
      <c r="B163" s="88"/>
      <c r="C163" s="88"/>
      <c r="D163" s="89"/>
      <c r="E163" s="89"/>
      <c r="F163" s="89"/>
      <c r="G163" s="89"/>
    </row>
    <row r="164" spans="1:7" ht="26.25" customHeight="1">
      <c r="A164" s="91"/>
      <c r="B164" s="88"/>
      <c r="C164" s="88"/>
      <c r="D164" s="89"/>
      <c r="E164" s="89"/>
      <c r="F164" s="89"/>
      <c r="G164" s="89"/>
    </row>
    <row r="165" spans="1:7" ht="26.25" customHeight="1">
      <c r="A165" s="91"/>
      <c r="B165" s="88"/>
      <c r="C165" s="88"/>
      <c r="D165" s="89"/>
      <c r="E165" s="89"/>
      <c r="F165" s="89"/>
      <c r="G165" s="89"/>
    </row>
    <row r="166" spans="1:7" ht="26.25" customHeight="1">
      <c r="A166" s="91"/>
      <c r="B166" s="88"/>
      <c r="C166" s="88"/>
      <c r="D166" s="89"/>
      <c r="E166" s="89"/>
      <c r="F166" s="89"/>
      <c r="G166" s="89"/>
    </row>
    <row r="167" spans="1:7" ht="26.25" customHeight="1">
      <c r="A167" s="91"/>
      <c r="B167" s="88"/>
      <c r="C167" s="88"/>
      <c r="D167" s="89"/>
      <c r="E167" s="89"/>
      <c r="F167" s="89"/>
      <c r="G167" s="89"/>
    </row>
    <row r="168" spans="1:7" ht="26.25" customHeight="1">
      <c r="A168" s="87"/>
      <c r="B168" s="88"/>
      <c r="C168" s="88"/>
      <c r="D168" s="89"/>
      <c r="E168" s="86"/>
      <c r="F168" s="86"/>
      <c r="G168" s="89"/>
    </row>
    <row r="169" spans="1:7" ht="26.25" customHeight="1">
      <c r="A169" s="95"/>
      <c r="B169" s="93"/>
      <c r="C169" s="93"/>
      <c r="D169" s="86"/>
      <c r="E169" s="86"/>
      <c r="F169" s="86"/>
      <c r="G169" s="89"/>
    </row>
    <row r="170" spans="1:7" ht="26.25" customHeight="1">
      <c r="A170" s="91"/>
      <c r="B170" s="88"/>
      <c r="C170" s="88"/>
      <c r="D170" s="89"/>
      <c r="E170" s="89"/>
      <c r="F170" s="89"/>
      <c r="G170" s="89"/>
    </row>
    <row r="171" spans="1:7" ht="26.25" customHeight="1">
      <c r="A171" s="96"/>
      <c r="B171" s="97"/>
      <c r="C171" s="97"/>
      <c r="D171" s="89"/>
      <c r="E171" s="89"/>
      <c r="F171" s="89"/>
      <c r="G171" s="89"/>
    </row>
    <row r="172" spans="1:7" ht="26.25" customHeight="1">
      <c r="A172" s="91"/>
      <c r="B172" s="88"/>
      <c r="C172" s="88"/>
      <c r="D172" s="89"/>
      <c r="E172" s="89"/>
      <c r="F172" s="89"/>
      <c r="G172" s="89"/>
    </row>
    <row r="173" spans="1:7" ht="26.25" customHeight="1">
      <c r="A173" s="87"/>
      <c r="B173" s="88"/>
      <c r="C173" s="88"/>
      <c r="D173" s="89"/>
      <c r="E173" s="89"/>
      <c r="F173" s="86"/>
      <c r="G173" s="89"/>
    </row>
    <row r="174" spans="1:7" ht="26.25" customHeight="1">
      <c r="A174" s="92"/>
      <c r="B174" s="88"/>
      <c r="C174" s="88"/>
      <c r="D174" s="89"/>
      <c r="E174" s="89"/>
      <c r="F174" s="89"/>
      <c r="G174" s="89"/>
    </row>
    <row r="175" spans="1:7" ht="26.25" customHeight="1">
      <c r="A175" s="91"/>
      <c r="B175" s="88"/>
      <c r="C175" s="88"/>
      <c r="D175" s="89"/>
      <c r="E175" s="89"/>
      <c r="F175" s="89"/>
      <c r="G175" s="89"/>
    </row>
    <row r="176" spans="1:7" ht="26.25" customHeight="1">
      <c r="A176" s="91"/>
      <c r="B176" s="88"/>
      <c r="C176" s="88"/>
      <c r="D176" s="89"/>
      <c r="E176" s="89"/>
      <c r="F176" s="89"/>
      <c r="G176" s="89"/>
    </row>
    <row r="177" spans="1:7" ht="26.25" customHeight="1">
      <c r="A177" s="91"/>
      <c r="B177" s="88"/>
      <c r="C177" s="88"/>
      <c r="D177" s="89"/>
      <c r="E177" s="89"/>
      <c r="F177" s="89"/>
      <c r="G177" s="89"/>
    </row>
    <row r="178" spans="1:7" ht="26.25" customHeight="1">
      <c r="A178" s="91"/>
      <c r="B178" s="88"/>
      <c r="C178" s="88"/>
      <c r="D178" s="89"/>
      <c r="E178" s="89"/>
      <c r="F178" s="89"/>
      <c r="G178" s="89"/>
    </row>
    <row r="179" spans="1:7" ht="26.25" customHeight="1">
      <c r="A179" s="91"/>
      <c r="B179" s="88"/>
      <c r="C179" s="88"/>
      <c r="D179" s="89"/>
      <c r="E179" s="89"/>
      <c r="F179" s="89"/>
      <c r="G179" s="89"/>
    </row>
    <row r="180" spans="1:7" ht="26.25" customHeight="1">
      <c r="A180" s="91"/>
      <c r="B180" s="88"/>
      <c r="C180" s="88"/>
      <c r="D180" s="89"/>
      <c r="E180" s="89"/>
      <c r="F180" s="89"/>
      <c r="G180" s="89"/>
    </row>
    <row r="181" spans="1:7" ht="26.25" customHeight="1">
      <c r="A181" s="91"/>
      <c r="B181" s="88"/>
      <c r="C181" s="88"/>
      <c r="D181" s="89"/>
      <c r="E181" s="89"/>
      <c r="F181" s="89"/>
      <c r="G181" s="89"/>
    </row>
    <row r="182" spans="1:7" ht="26.25" customHeight="1">
      <c r="A182" s="87"/>
      <c r="B182" s="93"/>
      <c r="C182" s="93"/>
      <c r="D182" s="86"/>
      <c r="E182" s="86"/>
      <c r="F182" s="86"/>
      <c r="G182" s="89"/>
    </row>
    <row r="183" spans="1:7" ht="26.25" customHeight="1">
      <c r="A183" s="95"/>
      <c r="B183" s="93"/>
      <c r="C183" s="93"/>
      <c r="D183" s="86"/>
      <c r="E183" s="86"/>
      <c r="F183" s="86"/>
      <c r="G183" s="89"/>
    </row>
    <row r="184" spans="1:7" ht="26.25" customHeight="1">
      <c r="A184" s="91"/>
      <c r="B184" s="88"/>
      <c r="C184" s="88"/>
      <c r="D184" s="89"/>
      <c r="E184" s="89"/>
      <c r="F184" s="89"/>
      <c r="G184" s="89"/>
    </row>
    <row r="185" spans="1:7" ht="26.25" customHeight="1">
      <c r="A185" s="91"/>
      <c r="B185" s="88"/>
      <c r="C185" s="88"/>
      <c r="D185" s="89"/>
      <c r="E185" s="89"/>
      <c r="F185" s="89"/>
      <c r="G185" s="89"/>
    </row>
    <row r="186" spans="1:7" ht="26.25" customHeight="1">
      <c r="A186" s="91"/>
      <c r="B186" s="88"/>
      <c r="C186" s="88"/>
      <c r="D186" s="89"/>
      <c r="E186" s="89"/>
      <c r="F186" s="89"/>
      <c r="G186" s="89"/>
    </row>
    <row r="187" spans="1:7" ht="26.25" customHeight="1">
      <c r="A187" s="91"/>
      <c r="B187" s="88"/>
      <c r="C187" s="88"/>
      <c r="D187" s="89"/>
      <c r="E187" s="89"/>
      <c r="F187" s="89"/>
      <c r="G187" s="89"/>
    </row>
    <row r="188" spans="1:7" ht="26.25" customHeight="1">
      <c r="A188" s="91"/>
      <c r="B188" s="88"/>
      <c r="C188" s="88"/>
      <c r="D188" s="89"/>
      <c r="E188" s="89"/>
      <c r="F188" s="89"/>
      <c r="G188" s="89"/>
    </row>
    <row r="189" spans="1:7" ht="26.25" customHeight="1">
      <c r="A189" s="91"/>
      <c r="B189" s="88"/>
      <c r="C189" s="88"/>
      <c r="D189" s="89"/>
      <c r="E189" s="89"/>
      <c r="F189" s="89"/>
      <c r="G189" s="89"/>
    </row>
    <row r="190" spans="1:7" ht="26.25" customHeight="1">
      <c r="A190" s="87"/>
      <c r="B190" s="93"/>
      <c r="C190" s="93"/>
      <c r="D190" s="86"/>
      <c r="E190" s="86"/>
      <c r="F190" s="86"/>
      <c r="G190" s="89"/>
    </row>
    <row r="191" spans="1:7" ht="26.25" customHeight="1">
      <c r="A191" s="92"/>
      <c r="B191" s="88"/>
      <c r="C191" s="88"/>
      <c r="D191" s="89"/>
      <c r="E191" s="89"/>
      <c r="F191" s="89"/>
      <c r="G191" s="89"/>
    </row>
    <row r="192" spans="1:7" ht="26.25" customHeight="1">
      <c r="A192" s="91"/>
      <c r="B192" s="88"/>
      <c r="C192" s="88"/>
      <c r="D192" s="89"/>
      <c r="E192" s="89"/>
      <c r="F192" s="89"/>
      <c r="G192" s="89"/>
    </row>
    <row r="193" spans="1:7" ht="26.25" customHeight="1">
      <c r="A193" s="91"/>
      <c r="B193" s="88"/>
      <c r="C193" s="88"/>
      <c r="D193" s="89"/>
      <c r="E193" s="89"/>
      <c r="F193" s="89"/>
      <c r="G193" s="89"/>
    </row>
    <row r="194" spans="1:7" ht="26.25" customHeight="1">
      <c r="A194" s="91"/>
      <c r="B194" s="88"/>
      <c r="C194" s="88"/>
      <c r="D194" s="89"/>
      <c r="E194" s="89"/>
      <c r="F194" s="89"/>
      <c r="G194" s="89"/>
    </row>
    <row r="195" spans="1:7" ht="26.25" customHeight="1">
      <c r="A195" s="87"/>
      <c r="B195" s="93"/>
      <c r="C195" s="93"/>
      <c r="D195" s="86"/>
      <c r="E195" s="86"/>
      <c r="F195" s="86"/>
      <c r="G195" s="89"/>
    </row>
    <row r="196" spans="1:7" ht="26.25" customHeight="1">
      <c r="A196" s="92"/>
      <c r="B196" s="93"/>
      <c r="C196" s="93"/>
      <c r="D196" s="86"/>
      <c r="E196" s="86"/>
      <c r="F196" s="86"/>
      <c r="G196" s="89"/>
    </row>
    <row r="197" spans="1:7" ht="23.25">
      <c r="A197" s="91"/>
      <c r="B197" s="67"/>
      <c r="C197" s="88"/>
      <c r="D197" s="89"/>
      <c r="E197" s="89"/>
      <c r="F197" s="89"/>
      <c r="G197" s="89"/>
    </row>
    <row r="198" spans="1:7" ht="23.25">
      <c r="A198" s="91"/>
      <c r="B198" s="88"/>
      <c r="C198" s="88"/>
      <c r="D198" s="89"/>
      <c r="E198" s="89"/>
      <c r="F198" s="89"/>
      <c r="G198" s="89"/>
    </row>
    <row r="199" spans="1:7" ht="23.25">
      <c r="A199" s="87"/>
      <c r="B199" s="93"/>
      <c r="C199" s="93"/>
      <c r="D199" s="86"/>
      <c r="E199" s="86"/>
      <c r="F199" s="86"/>
      <c r="G199" s="89"/>
    </row>
    <row r="200" spans="1:7" ht="23.25">
      <c r="A200" s="92"/>
      <c r="B200" s="88"/>
      <c r="C200" s="88"/>
      <c r="D200" s="89"/>
      <c r="E200" s="89"/>
      <c r="F200" s="89"/>
      <c r="G200" s="89"/>
    </row>
    <row r="201" spans="1:7" ht="23.25" customHeight="1">
      <c r="A201" s="91"/>
      <c r="B201" s="88"/>
      <c r="C201" s="88"/>
      <c r="D201" s="89"/>
      <c r="E201" s="89"/>
      <c r="F201" s="89"/>
      <c r="G201" s="89"/>
    </row>
    <row r="202" spans="1:7" ht="23.25" customHeight="1">
      <c r="A202" s="91"/>
      <c r="B202" s="88"/>
      <c r="C202" s="88"/>
      <c r="D202" s="89"/>
      <c r="E202" s="89"/>
      <c r="F202" s="89"/>
      <c r="G202" s="89"/>
    </row>
    <row r="203" spans="1:7" ht="23.25">
      <c r="A203" s="91"/>
      <c r="B203" s="88"/>
      <c r="C203" s="88"/>
      <c r="D203" s="89"/>
      <c r="E203" s="89"/>
      <c r="F203" s="89"/>
      <c r="G203" s="89"/>
    </row>
    <row r="204" spans="1:7" ht="23.25">
      <c r="A204" s="91"/>
      <c r="B204" s="88"/>
      <c r="C204" s="88"/>
      <c r="D204" s="89"/>
      <c r="E204" s="89"/>
      <c r="F204" s="89"/>
      <c r="G204" s="89"/>
    </row>
    <row r="205" spans="1:7" ht="23.25">
      <c r="A205" s="91"/>
      <c r="B205" s="88"/>
      <c r="C205" s="88"/>
      <c r="D205" s="89"/>
      <c r="E205" s="89"/>
      <c r="F205" s="89"/>
      <c r="G205" s="89"/>
    </row>
    <row r="206" spans="1:7" ht="23.25">
      <c r="A206" s="91"/>
      <c r="B206" s="88"/>
      <c r="C206" s="88"/>
      <c r="D206" s="89"/>
      <c r="E206" s="89"/>
      <c r="F206" s="89"/>
      <c r="G206" s="89"/>
    </row>
    <row r="207" spans="1:7" ht="23.25">
      <c r="A207" s="87"/>
      <c r="B207" s="93"/>
      <c r="C207" s="93"/>
      <c r="D207" s="86"/>
      <c r="E207" s="86"/>
      <c r="F207" s="86"/>
      <c r="G207" s="89"/>
    </row>
    <row r="208" spans="1:7" ht="23.25">
      <c r="A208" s="92"/>
      <c r="B208" s="93"/>
      <c r="C208" s="93"/>
      <c r="D208" s="86"/>
      <c r="E208" s="86"/>
      <c r="F208" s="86"/>
      <c r="G208" s="89"/>
    </row>
    <row r="209" spans="1:7" ht="23.25">
      <c r="A209" s="91"/>
      <c r="B209" s="88"/>
      <c r="C209" s="88"/>
      <c r="D209" s="89"/>
      <c r="E209" s="89"/>
      <c r="F209" s="89"/>
      <c r="G209" s="89"/>
    </row>
    <row r="210" spans="1:7" ht="23.25">
      <c r="A210" s="91"/>
      <c r="B210" s="88"/>
      <c r="C210" s="88"/>
      <c r="D210" s="89"/>
      <c r="E210" s="89"/>
      <c r="F210" s="89"/>
      <c r="G210" s="89"/>
    </row>
    <row r="211" spans="1:7" ht="23.25">
      <c r="A211" s="91"/>
      <c r="B211" s="88"/>
      <c r="C211" s="88"/>
      <c r="D211" s="89"/>
      <c r="E211" s="89"/>
      <c r="F211" s="89"/>
      <c r="G211" s="89"/>
    </row>
    <row r="212" spans="1:7" ht="23.25">
      <c r="A212" s="87"/>
      <c r="B212" s="93"/>
      <c r="C212" s="93"/>
      <c r="D212" s="86"/>
      <c r="E212" s="86"/>
      <c r="F212" s="86"/>
      <c r="G212" s="89"/>
    </row>
    <row r="213" spans="1:7" ht="23.25">
      <c r="A213" s="92"/>
      <c r="B213" s="93"/>
      <c r="C213" s="93"/>
      <c r="D213" s="86"/>
      <c r="E213" s="86"/>
      <c r="F213" s="86"/>
      <c r="G213" s="89"/>
    </row>
    <row r="214" spans="1:7" ht="23.25">
      <c r="A214" s="91"/>
      <c r="B214" s="88"/>
      <c r="C214" s="88"/>
      <c r="D214" s="89"/>
      <c r="E214" s="89"/>
      <c r="F214" s="89"/>
      <c r="G214" s="89"/>
    </row>
    <row r="215" spans="1:7" ht="23.25">
      <c r="A215" s="91"/>
      <c r="B215" s="88"/>
      <c r="C215" s="88"/>
      <c r="D215" s="89"/>
      <c r="E215" s="89"/>
      <c r="F215" s="89"/>
      <c r="G215" s="89"/>
    </row>
    <row r="216" spans="1:7" ht="23.25">
      <c r="A216" s="91"/>
      <c r="B216" s="88"/>
      <c r="C216" s="88"/>
      <c r="D216" s="89"/>
      <c r="E216" s="89"/>
      <c r="F216" s="89"/>
      <c r="G216" s="89"/>
    </row>
    <row r="217" spans="1:7" ht="23.25">
      <c r="A217" s="91"/>
      <c r="B217" s="88"/>
      <c r="C217" s="88"/>
      <c r="D217" s="89"/>
      <c r="E217" s="89"/>
      <c r="F217" s="89"/>
      <c r="G217" s="89"/>
    </row>
    <row r="218" spans="1:7" ht="23.25">
      <c r="A218" s="91"/>
      <c r="B218" s="88"/>
      <c r="C218" s="88"/>
      <c r="D218" s="89"/>
      <c r="E218" s="89"/>
      <c r="F218" s="89"/>
      <c r="G218" s="89"/>
    </row>
    <row r="219" spans="1:7" ht="23.25">
      <c r="A219" s="87"/>
      <c r="B219" s="88"/>
      <c r="C219" s="88"/>
      <c r="D219" s="89"/>
      <c r="E219" s="89"/>
      <c r="F219" s="86"/>
      <c r="G219" s="89"/>
    </row>
    <row r="220" spans="1:7" ht="23.25">
      <c r="A220" s="95"/>
      <c r="B220" s="88"/>
      <c r="C220" s="88"/>
      <c r="D220" s="89"/>
      <c r="E220" s="89"/>
      <c r="F220" s="86"/>
      <c r="G220" s="89"/>
    </row>
    <row r="221" spans="1:7" ht="23.25">
      <c r="A221" s="91"/>
      <c r="B221" s="88"/>
      <c r="C221" s="88"/>
      <c r="D221" s="89"/>
      <c r="E221" s="89"/>
      <c r="F221" s="89"/>
      <c r="G221" s="89"/>
    </row>
    <row r="222" spans="1:7" ht="23.25">
      <c r="A222" s="91"/>
      <c r="B222" s="88"/>
      <c r="C222" s="88"/>
      <c r="D222" s="89"/>
      <c r="E222" s="89"/>
      <c r="F222" s="89"/>
      <c r="G222" s="89"/>
    </row>
    <row r="223" spans="1:7" ht="23.25">
      <c r="A223" s="91"/>
      <c r="B223" s="88"/>
      <c r="C223" s="88"/>
      <c r="D223" s="89"/>
      <c r="E223" s="89"/>
      <c r="F223" s="89"/>
      <c r="G223" s="89"/>
    </row>
    <row r="224" spans="1:7" ht="23.25">
      <c r="A224" s="91"/>
      <c r="B224" s="88"/>
      <c r="C224" s="88"/>
      <c r="D224" s="89"/>
      <c r="E224" s="89"/>
      <c r="F224" s="89"/>
      <c r="G224" s="89"/>
    </row>
    <row r="225" spans="1:7" ht="23.25">
      <c r="A225" s="91"/>
      <c r="B225" s="88"/>
      <c r="C225" s="88"/>
      <c r="D225" s="89"/>
      <c r="E225" s="89"/>
      <c r="F225" s="89"/>
      <c r="G225" s="89"/>
    </row>
    <row r="226" spans="1:7" ht="23.25">
      <c r="A226" s="91"/>
      <c r="B226" s="88"/>
      <c r="C226" s="88"/>
      <c r="D226" s="89"/>
      <c r="E226" s="89"/>
      <c r="F226" s="89"/>
      <c r="G226" s="89"/>
    </row>
    <row r="227" spans="1:7" ht="23.25">
      <c r="A227" s="87"/>
      <c r="B227" s="88"/>
      <c r="C227" s="88"/>
      <c r="D227" s="89"/>
      <c r="E227" s="89"/>
      <c r="F227" s="86"/>
      <c r="G227" s="89"/>
    </row>
    <row r="228" spans="1:7" ht="23.25">
      <c r="A228" s="95"/>
      <c r="B228" s="93"/>
      <c r="C228" s="93"/>
      <c r="D228" s="86"/>
      <c r="E228" s="86"/>
      <c r="F228" s="89"/>
      <c r="G228" s="89"/>
    </row>
    <row r="229" spans="1:7" ht="23.25">
      <c r="A229" s="95"/>
      <c r="B229" s="88"/>
      <c r="C229" s="88"/>
      <c r="D229" s="86"/>
      <c r="E229" s="86"/>
      <c r="F229" s="89"/>
      <c r="G229" s="89"/>
    </row>
    <row r="230" spans="1:7" ht="23.25">
      <c r="A230" s="87"/>
      <c r="B230" s="88"/>
      <c r="C230" s="88"/>
      <c r="D230" s="86"/>
      <c r="E230" s="86"/>
      <c r="F230" s="86"/>
      <c r="G230" s="89"/>
    </row>
    <row r="231" spans="1:7" ht="23.25">
      <c r="A231" s="92"/>
      <c r="B231" s="88"/>
      <c r="C231" s="88"/>
      <c r="D231" s="89"/>
      <c r="E231" s="89"/>
      <c r="F231" s="89"/>
      <c r="G231" s="89"/>
    </row>
    <row r="232" spans="1:7" ht="23.25">
      <c r="A232" s="91"/>
      <c r="B232" s="88"/>
      <c r="C232" s="88"/>
      <c r="D232" s="89"/>
      <c r="E232" s="89"/>
      <c r="F232" s="89"/>
      <c r="G232" s="89"/>
    </row>
    <row r="233" spans="1:7" ht="23.25">
      <c r="A233" s="91"/>
      <c r="B233" s="88"/>
      <c r="C233" s="88"/>
      <c r="D233" s="89"/>
      <c r="E233" s="89"/>
      <c r="F233" s="89"/>
      <c r="G233" s="89"/>
    </row>
    <row r="234" spans="1:7" ht="23.25">
      <c r="A234" s="91"/>
      <c r="B234" s="88"/>
      <c r="C234" s="88"/>
      <c r="D234" s="89"/>
      <c r="E234" s="89"/>
      <c r="F234" s="89"/>
      <c r="G234" s="89"/>
    </row>
    <row r="235" spans="1:7" ht="23.25">
      <c r="A235" s="91"/>
      <c r="B235" s="88"/>
      <c r="C235" s="88"/>
      <c r="D235" s="89"/>
      <c r="E235" s="89"/>
      <c r="F235" s="89"/>
      <c r="G235" s="89"/>
    </row>
    <row r="236" spans="1:7" ht="23.25">
      <c r="A236" s="91"/>
      <c r="B236" s="88"/>
      <c r="C236" s="88"/>
      <c r="D236" s="89"/>
      <c r="E236" s="89"/>
      <c r="F236" s="89"/>
      <c r="G236" s="89"/>
    </row>
    <row r="237" spans="1:7" ht="23.25">
      <c r="A237" s="91"/>
      <c r="B237" s="88"/>
      <c r="C237" s="88"/>
      <c r="D237" s="89"/>
      <c r="E237" s="89"/>
      <c r="F237" s="89"/>
      <c r="G237" s="89"/>
    </row>
    <row r="238" spans="1:7" ht="23.25">
      <c r="A238" s="91"/>
      <c r="B238" s="88"/>
      <c r="C238" s="88"/>
      <c r="D238" s="89"/>
      <c r="E238" s="89"/>
      <c r="F238" s="89"/>
      <c r="G238" s="89"/>
    </row>
    <row r="239" spans="1:7" ht="23.25">
      <c r="A239" s="91"/>
      <c r="B239" s="88"/>
      <c r="C239" s="88"/>
      <c r="D239" s="89"/>
      <c r="E239" s="89"/>
      <c r="F239" s="89"/>
      <c r="G239" s="89"/>
    </row>
    <row r="240" spans="1:7" ht="23.25">
      <c r="A240" s="91"/>
      <c r="B240" s="88"/>
      <c r="C240" s="88"/>
      <c r="D240" s="89"/>
      <c r="E240" s="89"/>
      <c r="F240" s="89"/>
      <c r="G240" s="89"/>
    </row>
    <row r="241" spans="1:7" ht="23.25">
      <c r="A241" s="91"/>
      <c r="B241" s="88"/>
      <c r="C241" s="88"/>
      <c r="D241" s="89"/>
      <c r="E241" s="89"/>
      <c r="F241" s="89"/>
      <c r="G241" s="89"/>
    </row>
    <row r="242" spans="1:7" ht="23.25">
      <c r="A242" s="91"/>
      <c r="B242" s="88"/>
      <c r="C242" s="88"/>
      <c r="D242" s="89"/>
      <c r="E242" s="89"/>
      <c r="F242" s="89"/>
      <c r="G242" s="89"/>
    </row>
    <row r="243" spans="1:7" ht="23.25">
      <c r="A243" s="91"/>
      <c r="B243" s="88"/>
      <c r="C243" s="88"/>
      <c r="D243" s="89"/>
      <c r="E243" s="89"/>
      <c r="F243" s="89"/>
      <c r="G243" s="89"/>
    </row>
    <row r="244" spans="1:7" ht="23.25">
      <c r="A244" s="91"/>
      <c r="B244" s="88"/>
      <c r="C244" s="88"/>
      <c r="D244" s="89"/>
      <c r="E244" s="89"/>
      <c r="F244" s="89"/>
      <c r="G244" s="89"/>
    </row>
    <row r="245" spans="1:7" ht="23.25">
      <c r="A245" s="91"/>
      <c r="B245" s="88"/>
      <c r="C245" s="88"/>
      <c r="D245" s="89"/>
      <c r="E245" s="89"/>
      <c r="F245" s="89"/>
      <c r="G245" s="89"/>
    </row>
    <row r="246" spans="1:7" ht="23.25">
      <c r="A246" s="91"/>
      <c r="B246" s="88"/>
      <c r="C246" s="88"/>
      <c r="D246" s="89"/>
      <c r="E246" s="89"/>
      <c r="F246" s="89"/>
      <c r="G246" s="89"/>
    </row>
    <row r="247" spans="1:7" ht="23.25">
      <c r="A247" s="91"/>
      <c r="B247" s="88"/>
      <c r="C247" s="88"/>
      <c r="D247" s="89"/>
      <c r="E247" s="89"/>
      <c r="F247" s="89"/>
      <c r="G247" s="89"/>
    </row>
    <row r="248" spans="1:7" ht="23.25">
      <c r="A248" s="91"/>
      <c r="B248" s="88"/>
      <c r="C248" s="88"/>
      <c r="D248" s="89"/>
      <c r="E248" s="89"/>
      <c r="F248" s="89"/>
      <c r="G248" s="89"/>
    </row>
    <row r="249" spans="1:7" ht="23.25">
      <c r="A249" s="91"/>
      <c r="B249" s="88"/>
      <c r="C249" s="88"/>
      <c r="D249" s="89"/>
      <c r="E249" s="89"/>
      <c r="F249" s="89"/>
      <c r="G249" s="89"/>
    </row>
    <row r="250" spans="1:7" ht="23.25">
      <c r="A250" s="91"/>
      <c r="B250" s="88"/>
      <c r="C250" s="88"/>
      <c r="D250" s="89"/>
      <c r="E250" s="89"/>
      <c r="F250" s="89"/>
      <c r="G250" s="89"/>
    </row>
    <row r="251" spans="1:7" ht="23.25">
      <c r="A251" s="91"/>
      <c r="B251" s="88"/>
      <c r="C251" s="88"/>
      <c r="D251" s="89"/>
      <c r="E251" s="89"/>
      <c r="F251" s="89"/>
      <c r="G251" s="89"/>
    </row>
    <row r="252" spans="1:7" ht="23.25">
      <c r="A252" s="91"/>
      <c r="B252" s="88"/>
      <c r="C252" s="88"/>
      <c r="D252" s="89"/>
      <c r="E252" s="89"/>
      <c r="F252" s="89"/>
      <c r="G252" s="89"/>
    </row>
    <row r="253" spans="1:7" ht="23.25">
      <c r="A253" s="91"/>
      <c r="B253" s="88"/>
      <c r="C253" s="88"/>
      <c r="D253" s="89"/>
      <c r="E253" s="89"/>
      <c r="F253" s="89"/>
      <c r="G253" s="89"/>
    </row>
    <row r="254" spans="1:7" ht="23.25">
      <c r="A254" s="91"/>
      <c r="B254" s="88"/>
      <c r="C254" s="88"/>
      <c r="D254" s="89"/>
      <c r="E254" s="89"/>
      <c r="F254" s="89"/>
      <c r="G254" s="89"/>
    </row>
    <row r="255" spans="1:7" ht="23.25">
      <c r="A255" s="91"/>
      <c r="B255" s="88"/>
      <c r="C255" s="88"/>
      <c r="D255" s="89"/>
      <c r="E255" s="89"/>
      <c r="F255" s="89"/>
      <c r="G255" s="89"/>
    </row>
    <row r="256" spans="1:7" ht="23.25">
      <c r="A256" s="91"/>
      <c r="B256" s="88"/>
      <c r="C256" s="88"/>
      <c r="D256" s="89"/>
      <c r="E256" s="89"/>
      <c r="F256" s="89"/>
      <c r="G256" s="89"/>
    </row>
    <row r="257" spans="1:7" ht="23.25">
      <c r="A257" s="87"/>
      <c r="B257" s="93"/>
      <c r="C257" s="93"/>
      <c r="D257" s="86"/>
      <c r="E257" s="86"/>
      <c r="F257" s="86"/>
      <c r="G257" s="89"/>
    </row>
    <row r="258" spans="1:7" ht="23.25">
      <c r="A258" s="92"/>
      <c r="B258" s="93"/>
      <c r="C258" s="93"/>
      <c r="D258" s="86"/>
      <c r="E258" s="86"/>
      <c r="F258" s="86"/>
      <c r="G258" s="89"/>
    </row>
    <row r="259" spans="1:7" ht="23.25">
      <c r="A259" s="91"/>
      <c r="B259" s="88"/>
      <c r="C259" s="88"/>
      <c r="D259" s="89"/>
      <c r="E259" s="89"/>
      <c r="F259" s="89"/>
      <c r="G259" s="89"/>
    </row>
    <row r="260" spans="1:7" ht="23.25">
      <c r="A260" s="91"/>
      <c r="B260" s="88"/>
      <c r="C260" s="88"/>
      <c r="D260" s="89"/>
      <c r="E260" s="89"/>
      <c r="F260" s="89"/>
      <c r="G260" s="89"/>
    </row>
    <row r="261" spans="1:7" ht="23.25">
      <c r="A261" s="87"/>
      <c r="B261" s="88"/>
      <c r="C261" s="88"/>
      <c r="D261" s="89"/>
      <c r="E261" s="86"/>
      <c r="F261" s="86"/>
      <c r="G261" s="89"/>
    </row>
    <row r="262" spans="1:7" ht="23.25">
      <c r="A262" s="98"/>
      <c r="B262" s="99"/>
      <c r="C262" s="88"/>
      <c r="D262" s="89"/>
      <c r="E262" s="89"/>
      <c r="F262" s="89"/>
      <c r="G262" s="89"/>
    </row>
    <row r="263" spans="1:7" ht="23.25">
      <c r="A263" s="100"/>
      <c r="B263" s="88"/>
      <c r="C263" s="88"/>
      <c r="D263" s="89"/>
      <c r="E263" s="89"/>
      <c r="F263" s="89"/>
      <c r="G263" s="89"/>
    </row>
    <row r="264" spans="1:7" ht="23.25">
      <c r="A264" s="91"/>
      <c r="B264" s="88"/>
      <c r="C264" s="88"/>
      <c r="D264" s="89"/>
      <c r="E264" s="89"/>
      <c r="F264" s="89"/>
      <c r="G264" s="89"/>
    </row>
    <row r="265" spans="1:7" ht="23.25">
      <c r="A265" s="91"/>
      <c r="B265" s="88"/>
      <c r="C265" s="88"/>
      <c r="D265" s="89"/>
      <c r="E265" s="89"/>
      <c r="F265" s="89"/>
      <c r="G265" s="89"/>
    </row>
    <row r="266" spans="1:7" ht="23.25">
      <c r="A266" s="91"/>
      <c r="B266" s="88"/>
      <c r="C266" s="88"/>
      <c r="D266" s="89"/>
      <c r="E266" s="89"/>
      <c r="F266" s="89"/>
      <c r="G266" s="89"/>
    </row>
    <row r="267" spans="1:7" ht="23.25">
      <c r="A267" s="91"/>
      <c r="B267" s="88"/>
      <c r="C267" s="88"/>
      <c r="D267" s="89"/>
      <c r="E267" s="89"/>
      <c r="F267" s="89"/>
      <c r="G267" s="89"/>
    </row>
    <row r="268" spans="1:7" ht="23.25">
      <c r="A268" s="91"/>
      <c r="B268" s="88"/>
      <c r="C268" s="88"/>
      <c r="D268" s="89"/>
      <c r="E268" s="89"/>
      <c r="F268" s="89"/>
      <c r="G268" s="89"/>
    </row>
    <row r="269" spans="1:7" ht="23.25">
      <c r="A269" s="91"/>
      <c r="B269" s="88"/>
      <c r="C269" s="88"/>
      <c r="D269" s="89"/>
      <c r="E269" s="89"/>
      <c r="F269" s="89"/>
      <c r="G269" s="89"/>
    </row>
    <row r="270" spans="1:7" ht="23.25">
      <c r="A270" s="91"/>
      <c r="B270" s="88"/>
      <c r="C270" s="88"/>
      <c r="D270" s="89"/>
      <c r="E270" s="89"/>
      <c r="F270" s="89"/>
      <c r="G270" s="89"/>
    </row>
    <row r="271" spans="1:7" ht="23.25">
      <c r="A271" s="87"/>
      <c r="B271" s="93"/>
      <c r="C271" s="93"/>
      <c r="D271" s="86"/>
      <c r="E271" s="86"/>
      <c r="F271" s="86"/>
      <c r="G271" s="89"/>
    </row>
    <row r="272" spans="1:7" ht="23.25">
      <c r="A272" s="101"/>
      <c r="B272" s="88"/>
      <c r="C272" s="88"/>
      <c r="D272" s="89"/>
      <c r="E272" s="89"/>
      <c r="F272" s="89"/>
      <c r="G272" s="89"/>
    </row>
    <row r="273" spans="1:7" ht="23.25">
      <c r="A273" s="91"/>
      <c r="B273" s="88"/>
      <c r="C273" s="88"/>
      <c r="D273" s="89"/>
      <c r="E273" s="89"/>
      <c r="F273" s="89"/>
      <c r="G273" s="89"/>
    </row>
    <row r="274" spans="1:7" ht="23.25">
      <c r="A274" s="87"/>
      <c r="B274" s="93"/>
      <c r="C274" s="93"/>
      <c r="D274" s="86"/>
      <c r="E274" s="86"/>
      <c r="F274" s="86"/>
      <c r="G274" s="89"/>
    </row>
    <row r="275" spans="1:7" ht="23.25">
      <c r="A275" s="86"/>
      <c r="B275" s="93"/>
      <c r="C275" s="93"/>
      <c r="D275" s="86"/>
      <c r="E275" s="86"/>
      <c r="F275" s="86"/>
      <c r="G275" s="89"/>
    </row>
    <row r="276" spans="1:7" ht="23.25">
      <c r="A276" s="92"/>
      <c r="B276" s="88"/>
      <c r="C276" s="88"/>
      <c r="D276" s="89"/>
      <c r="E276" s="89"/>
      <c r="F276" s="89"/>
      <c r="G276" s="89"/>
    </row>
    <row r="277" spans="1:7" ht="23.25">
      <c r="A277" s="91"/>
      <c r="B277" s="88"/>
      <c r="C277" s="88"/>
      <c r="D277" s="89"/>
      <c r="E277" s="89"/>
      <c r="F277" s="89"/>
      <c r="G277" s="89"/>
    </row>
    <row r="278" spans="1:7" ht="23.25">
      <c r="A278" s="91"/>
      <c r="B278" s="88"/>
      <c r="C278" s="88"/>
      <c r="D278" s="89"/>
      <c r="E278" s="89"/>
      <c r="F278" s="89"/>
      <c r="G278" s="89"/>
    </row>
    <row r="279" spans="1:7" ht="23.25">
      <c r="A279" s="91"/>
      <c r="B279" s="88"/>
      <c r="C279" s="88"/>
      <c r="D279" s="89"/>
      <c r="E279" s="89"/>
      <c r="F279" s="89"/>
      <c r="G279" s="89"/>
    </row>
    <row r="280" spans="1:7" ht="23.25">
      <c r="A280" s="91"/>
      <c r="B280" s="88"/>
      <c r="C280" s="88"/>
      <c r="D280" s="89"/>
      <c r="E280" s="89"/>
      <c r="F280" s="89"/>
      <c r="G280" s="89"/>
    </row>
    <row r="281" spans="1:7" ht="23.25">
      <c r="A281" s="91"/>
      <c r="B281" s="88"/>
      <c r="C281" s="88"/>
      <c r="D281" s="89"/>
      <c r="E281" s="89"/>
      <c r="F281" s="89"/>
      <c r="G281" s="89"/>
    </row>
    <row r="282" spans="1:7" ht="23.25">
      <c r="A282" s="91"/>
      <c r="B282" s="88"/>
      <c r="C282" s="88"/>
      <c r="D282" s="89"/>
      <c r="E282" s="89"/>
      <c r="F282" s="89"/>
      <c r="G282" s="89"/>
    </row>
    <row r="283" spans="1:7" ht="23.25">
      <c r="A283" s="91"/>
      <c r="B283" s="88"/>
      <c r="C283" s="88"/>
      <c r="D283" s="89"/>
      <c r="E283" s="89"/>
      <c r="F283" s="89"/>
      <c r="G283" s="89"/>
    </row>
    <row r="284" spans="1:7" ht="23.25">
      <c r="A284" s="91"/>
      <c r="B284" s="88"/>
      <c r="C284" s="88"/>
      <c r="D284" s="89"/>
      <c r="E284" s="89"/>
      <c r="F284" s="89"/>
      <c r="G284" s="89"/>
    </row>
    <row r="285" spans="1:7" ht="23.25">
      <c r="A285" s="91"/>
      <c r="B285" s="88"/>
      <c r="C285" s="88"/>
      <c r="D285" s="89"/>
      <c r="E285" s="89"/>
      <c r="F285" s="89"/>
      <c r="G285" s="89"/>
    </row>
    <row r="286" spans="1:7" ht="23.25">
      <c r="A286" s="91"/>
      <c r="B286" s="88"/>
      <c r="C286" s="88"/>
      <c r="D286" s="89"/>
      <c r="E286" s="89"/>
      <c r="F286" s="89"/>
      <c r="G286" s="89"/>
    </row>
    <row r="287" spans="1:7" ht="23.25">
      <c r="A287" s="87"/>
      <c r="B287" s="93"/>
      <c r="C287" s="93"/>
      <c r="D287" s="86"/>
      <c r="E287" s="86"/>
      <c r="F287" s="86"/>
      <c r="G287" s="89"/>
    </row>
    <row r="288" spans="1:7" ht="23.25">
      <c r="A288" s="92"/>
      <c r="B288" s="88"/>
      <c r="C288" s="88"/>
      <c r="D288" s="89"/>
      <c r="E288" s="89"/>
      <c r="F288" s="89"/>
      <c r="G288" s="89"/>
    </row>
    <row r="289" spans="1:7" ht="23.25">
      <c r="A289" s="91"/>
      <c r="B289" s="88"/>
      <c r="C289" s="88"/>
      <c r="D289" s="89"/>
      <c r="E289" s="89"/>
      <c r="F289" s="89"/>
      <c r="G289" s="89"/>
    </row>
    <row r="290" spans="1:7" ht="23.25">
      <c r="A290" s="91"/>
      <c r="B290" s="88"/>
      <c r="C290" s="88"/>
      <c r="D290" s="89"/>
      <c r="E290" s="89"/>
      <c r="F290" s="89"/>
      <c r="G290" s="89"/>
    </row>
    <row r="291" spans="1:7" ht="23.25">
      <c r="A291" s="91"/>
      <c r="B291" s="88"/>
      <c r="C291" s="88"/>
      <c r="D291" s="89"/>
      <c r="E291" s="89"/>
      <c r="F291" s="89"/>
      <c r="G291" s="89"/>
    </row>
    <row r="292" spans="1:7" ht="23.25">
      <c r="A292" s="91"/>
      <c r="B292" s="88"/>
      <c r="C292" s="88"/>
      <c r="D292" s="89"/>
      <c r="E292" s="89"/>
      <c r="F292" s="89"/>
      <c r="G292" s="89"/>
    </row>
    <row r="293" spans="1:7" ht="23.25">
      <c r="A293" s="91"/>
      <c r="B293" s="88"/>
      <c r="C293" s="88"/>
      <c r="D293" s="89"/>
      <c r="E293" s="89"/>
      <c r="F293" s="89"/>
      <c r="G293" s="89"/>
    </row>
    <row r="294" spans="1:7" ht="23.25">
      <c r="A294" s="91"/>
      <c r="B294" s="88"/>
      <c r="C294" s="88"/>
      <c r="D294" s="89"/>
      <c r="E294" s="89"/>
      <c r="F294" s="89"/>
      <c r="G294" s="89"/>
    </row>
    <row r="295" spans="1:7" ht="23.25">
      <c r="A295" s="91"/>
      <c r="B295" s="88"/>
      <c r="C295" s="88"/>
      <c r="D295" s="89"/>
      <c r="E295" s="89"/>
      <c r="F295" s="89"/>
      <c r="G295" s="89"/>
    </row>
    <row r="296" spans="1:7" ht="23.25">
      <c r="A296" s="91"/>
      <c r="B296" s="88"/>
      <c r="C296" s="88"/>
      <c r="D296" s="89"/>
      <c r="E296" s="89"/>
      <c r="F296" s="89"/>
      <c r="G296" s="89"/>
    </row>
    <row r="297" spans="1:7" ht="23.25">
      <c r="A297" s="91"/>
      <c r="B297" s="88"/>
      <c r="C297" s="88"/>
      <c r="D297" s="89"/>
      <c r="E297" s="89"/>
      <c r="F297" s="89"/>
      <c r="G297" s="89"/>
    </row>
    <row r="298" spans="1:7" ht="23.25">
      <c r="A298" s="91"/>
      <c r="B298" s="88"/>
      <c r="C298" s="88"/>
      <c r="D298" s="89"/>
      <c r="E298" s="89"/>
      <c r="F298" s="89"/>
      <c r="G298" s="89"/>
    </row>
    <row r="299" spans="1:7" ht="23.25">
      <c r="A299" s="91"/>
      <c r="B299" s="88"/>
      <c r="C299" s="88"/>
      <c r="D299" s="89"/>
      <c r="E299" s="89"/>
      <c r="F299" s="89"/>
      <c r="G299" s="89"/>
    </row>
    <row r="300" spans="1:7" ht="23.25">
      <c r="A300" s="87"/>
      <c r="B300" s="93"/>
      <c r="C300" s="93"/>
      <c r="D300" s="86"/>
      <c r="E300" s="86"/>
      <c r="F300" s="86"/>
      <c r="G300" s="89"/>
    </row>
    <row r="301" spans="1:7" ht="23.25">
      <c r="A301" s="92"/>
      <c r="B301" s="93"/>
      <c r="C301" s="93"/>
      <c r="D301" s="86"/>
      <c r="E301" s="86"/>
      <c r="F301" s="86"/>
      <c r="G301" s="89"/>
    </row>
    <row r="302" spans="1:7" ht="23.25">
      <c r="A302" s="91"/>
      <c r="B302" s="88"/>
      <c r="C302" s="88"/>
      <c r="D302" s="89"/>
      <c r="E302" s="89"/>
      <c r="F302" s="89"/>
      <c r="G302" s="89"/>
    </row>
    <row r="303" spans="1:7" ht="23.25">
      <c r="A303" s="91"/>
      <c r="B303" s="88"/>
      <c r="C303" s="88"/>
      <c r="D303" s="89"/>
      <c r="E303" s="89"/>
      <c r="F303" s="89"/>
      <c r="G303" s="89"/>
    </row>
    <row r="304" spans="1:7" ht="23.25">
      <c r="A304" s="91"/>
      <c r="B304" s="88"/>
      <c r="C304" s="88"/>
      <c r="D304" s="89"/>
      <c r="E304" s="89"/>
      <c r="F304" s="89"/>
      <c r="G304" s="89"/>
    </row>
    <row r="305" spans="1:7" ht="23.25">
      <c r="A305" s="91"/>
      <c r="B305" s="88"/>
      <c r="C305" s="88"/>
      <c r="D305" s="89"/>
      <c r="E305" s="89"/>
      <c r="F305" s="89"/>
      <c r="G305" s="89"/>
    </row>
    <row r="306" spans="1:7" ht="23.25">
      <c r="A306" s="91"/>
      <c r="B306" s="88"/>
      <c r="C306" s="88"/>
      <c r="D306" s="89"/>
      <c r="E306" s="89"/>
      <c r="F306" s="89"/>
      <c r="G306" s="89"/>
    </row>
    <row r="307" spans="1:7" ht="23.25">
      <c r="A307" s="91"/>
      <c r="B307" s="88"/>
      <c r="C307" s="88"/>
      <c r="D307" s="89"/>
      <c r="E307" s="89"/>
      <c r="F307" s="89"/>
      <c r="G307" s="89"/>
    </row>
    <row r="308" spans="1:7" ht="23.25">
      <c r="A308" s="91"/>
      <c r="B308" s="88"/>
      <c r="C308" s="88"/>
      <c r="D308" s="89"/>
      <c r="E308" s="89"/>
      <c r="F308" s="89"/>
      <c r="G308" s="89"/>
    </row>
    <row r="309" spans="1:7" ht="23.25">
      <c r="A309" s="91"/>
      <c r="B309" s="88"/>
      <c r="C309" s="88"/>
      <c r="D309" s="89"/>
      <c r="E309" s="89"/>
      <c r="F309" s="89"/>
      <c r="G309" s="89"/>
    </row>
    <row r="310" spans="1:7" ht="23.25">
      <c r="A310" s="91"/>
      <c r="B310" s="88"/>
      <c r="C310" s="88"/>
      <c r="D310" s="89"/>
      <c r="E310" s="89"/>
      <c r="F310" s="89"/>
      <c r="G310" s="89"/>
    </row>
    <row r="311" spans="1:7" ht="23.25">
      <c r="A311" s="91"/>
      <c r="B311" s="88"/>
      <c r="C311" s="88"/>
      <c r="D311" s="89"/>
      <c r="E311" s="89"/>
      <c r="F311" s="89"/>
      <c r="G311" s="89"/>
    </row>
    <row r="312" spans="1:7" ht="23.25">
      <c r="A312" s="91"/>
      <c r="B312" s="88"/>
      <c r="C312" s="88"/>
      <c r="D312" s="89"/>
      <c r="E312" s="89"/>
      <c r="F312" s="89"/>
      <c r="G312" s="89"/>
    </row>
    <row r="313" spans="1:7" ht="23.25">
      <c r="A313" s="91"/>
      <c r="B313" s="88"/>
      <c r="C313" s="88"/>
      <c r="D313" s="89"/>
      <c r="E313" s="89"/>
      <c r="F313" s="89"/>
      <c r="G313" s="89"/>
    </row>
    <row r="314" spans="1:7" ht="23.25">
      <c r="A314" s="87"/>
      <c r="B314" s="88"/>
      <c r="C314" s="88"/>
      <c r="D314" s="89"/>
      <c r="E314" s="86"/>
      <c r="F314" s="86"/>
      <c r="G314" s="89"/>
    </row>
    <row r="315" spans="1:7" ht="23.25">
      <c r="A315" s="95"/>
      <c r="B315" s="88"/>
      <c r="C315" s="88"/>
      <c r="D315" s="89"/>
      <c r="E315" s="89"/>
      <c r="F315" s="89"/>
      <c r="G315" s="89"/>
    </row>
    <row r="316" spans="1:7" ht="23.25">
      <c r="A316" s="87"/>
      <c r="B316" s="88"/>
      <c r="C316" s="88"/>
      <c r="D316" s="89"/>
      <c r="E316" s="89"/>
      <c r="F316" s="86"/>
      <c r="G316" s="89"/>
    </row>
    <row r="317" spans="1:7" ht="23.25">
      <c r="A317" s="92"/>
      <c r="B317" s="93"/>
      <c r="C317" s="93"/>
      <c r="D317" s="86"/>
      <c r="E317" s="86"/>
      <c r="F317" s="86"/>
      <c r="G317" s="89"/>
    </row>
    <row r="318" spans="1:7" ht="23.25">
      <c r="A318" s="91"/>
      <c r="B318" s="88"/>
      <c r="C318" s="88"/>
      <c r="D318" s="89"/>
      <c r="E318" s="89"/>
      <c r="F318" s="89"/>
      <c r="G318" s="89"/>
    </row>
    <row r="319" spans="1:7" ht="23.25">
      <c r="A319" s="91"/>
      <c r="B319" s="88"/>
      <c r="C319" s="88"/>
      <c r="D319" s="89"/>
      <c r="E319" s="89"/>
      <c r="F319" s="89"/>
      <c r="G319" s="89"/>
    </row>
    <row r="320" spans="1:7" ht="23.25">
      <c r="A320" s="91"/>
      <c r="B320" s="88"/>
      <c r="C320" s="88"/>
      <c r="D320" s="89"/>
      <c r="E320" s="89"/>
      <c r="F320" s="89"/>
      <c r="G320" s="89"/>
    </row>
    <row r="321" spans="1:7" ht="23.25">
      <c r="A321" s="91"/>
      <c r="B321" s="88"/>
      <c r="C321" s="88"/>
      <c r="D321" s="89"/>
      <c r="E321" s="89"/>
      <c r="F321" s="89"/>
      <c r="G321" s="89"/>
    </row>
    <row r="322" spans="1:7" ht="23.25">
      <c r="A322" s="91"/>
      <c r="B322" s="88"/>
      <c r="C322" s="88"/>
      <c r="D322" s="89"/>
      <c r="E322" s="89"/>
      <c r="F322" s="89"/>
      <c r="G322" s="89"/>
    </row>
    <row r="323" spans="1:7" ht="23.25">
      <c r="A323" s="91"/>
      <c r="B323" s="88"/>
      <c r="C323" s="88"/>
      <c r="D323" s="89"/>
      <c r="E323" s="89"/>
      <c r="F323" s="89"/>
      <c r="G323" s="89"/>
    </row>
    <row r="324" spans="1:7" ht="23.25">
      <c r="A324" s="91"/>
      <c r="B324" s="88"/>
      <c r="C324" s="88"/>
      <c r="D324" s="89"/>
      <c r="E324" s="89"/>
      <c r="F324" s="89"/>
      <c r="G324" s="89"/>
    </row>
    <row r="325" spans="1:7" ht="23.25">
      <c r="A325" s="87"/>
      <c r="B325" s="88"/>
      <c r="C325" s="88"/>
      <c r="D325" s="89"/>
      <c r="E325" s="86"/>
      <c r="F325" s="86"/>
      <c r="G325" s="89"/>
    </row>
    <row r="326" spans="1:7" ht="23.25">
      <c r="A326" s="92"/>
      <c r="B326" s="88"/>
      <c r="C326" s="88"/>
      <c r="D326" s="89"/>
      <c r="E326" s="89"/>
      <c r="F326" s="89"/>
      <c r="G326" s="89"/>
    </row>
    <row r="327" spans="1:7" ht="23.25">
      <c r="A327" s="91"/>
      <c r="B327" s="88"/>
      <c r="C327" s="88"/>
      <c r="D327" s="89"/>
      <c r="E327" s="89"/>
      <c r="F327" s="89"/>
      <c r="G327" s="89"/>
    </row>
    <row r="328" spans="1:7" ht="23.25">
      <c r="A328" s="91"/>
      <c r="B328" s="88"/>
      <c r="C328" s="88"/>
      <c r="D328" s="89"/>
      <c r="E328" s="89"/>
      <c r="F328" s="89"/>
      <c r="G328" s="89"/>
    </row>
    <row r="329" spans="1:7" ht="23.25">
      <c r="A329" s="91"/>
      <c r="B329" s="88"/>
      <c r="C329" s="88"/>
      <c r="D329" s="89"/>
      <c r="E329" s="89"/>
      <c r="F329" s="89"/>
      <c r="G329" s="89"/>
    </row>
    <row r="330" spans="1:7" ht="23.25">
      <c r="A330" s="91"/>
      <c r="B330" s="88"/>
      <c r="C330" s="88"/>
      <c r="D330" s="89"/>
      <c r="E330" s="89"/>
      <c r="F330" s="89"/>
      <c r="G330" s="89"/>
    </row>
    <row r="331" spans="1:7" ht="23.25">
      <c r="A331" s="91"/>
      <c r="B331" s="88"/>
      <c r="C331" s="88"/>
      <c r="D331" s="89"/>
      <c r="E331" s="89"/>
      <c r="F331" s="89"/>
      <c r="G331" s="89"/>
    </row>
    <row r="332" spans="1:7" ht="23.25">
      <c r="A332" s="91"/>
      <c r="B332" s="88"/>
      <c r="C332" s="88"/>
      <c r="D332" s="89"/>
      <c r="E332" s="89"/>
      <c r="F332" s="89"/>
      <c r="G332" s="89"/>
    </row>
    <row r="333" spans="1:7" ht="23.25">
      <c r="A333" s="91"/>
      <c r="B333" s="88"/>
      <c r="C333" s="88"/>
      <c r="D333" s="89"/>
      <c r="E333" s="89"/>
      <c r="F333" s="89"/>
      <c r="G333" s="89"/>
    </row>
    <row r="334" spans="1:7" ht="23.25">
      <c r="A334" s="87"/>
      <c r="B334" s="93"/>
      <c r="C334" s="93"/>
      <c r="D334" s="86"/>
      <c r="E334" s="86"/>
      <c r="F334" s="86"/>
      <c r="G334" s="89"/>
    </row>
    <row r="335" spans="1:7" ht="23.25">
      <c r="A335" s="92"/>
      <c r="B335" s="88"/>
      <c r="C335" s="88"/>
      <c r="D335" s="89"/>
      <c r="E335" s="89"/>
      <c r="F335" s="89"/>
      <c r="G335" s="89"/>
    </row>
    <row r="336" spans="1:7" ht="23.25" customHeight="1">
      <c r="A336" s="91"/>
      <c r="B336" s="88"/>
      <c r="C336" s="88"/>
      <c r="D336" s="89"/>
      <c r="E336" s="89"/>
      <c r="F336" s="89"/>
      <c r="G336" s="89"/>
    </row>
    <row r="337" spans="1:7" ht="23.25">
      <c r="A337" s="91"/>
      <c r="B337" s="88"/>
      <c r="C337" s="88"/>
      <c r="D337" s="89"/>
      <c r="E337" s="89"/>
      <c r="F337" s="89"/>
      <c r="G337" s="89"/>
    </row>
    <row r="338" spans="1:7" ht="23.25">
      <c r="A338" s="91"/>
      <c r="B338" s="88"/>
      <c r="C338" s="88"/>
      <c r="D338" s="89"/>
      <c r="E338" s="89"/>
      <c r="F338" s="89"/>
      <c r="G338" s="89"/>
    </row>
    <row r="339" spans="1:7" ht="23.25" customHeight="1">
      <c r="A339" s="91"/>
      <c r="B339" s="88"/>
      <c r="C339" s="88"/>
      <c r="D339" s="89"/>
      <c r="E339" s="89"/>
      <c r="F339" s="89"/>
      <c r="G339" s="89"/>
    </row>
    <row r="340" spans="1:7" ht="23.25">
      <c r="A340" s="91"/>
      <c r="B340" s="88"/>
      <c r="C340" s="88"/>
      <c r="D340" s="89"/>
      <c r="E340" s="89"/>
      <c r="F340" s="89"/>
      <c r="G340" s="89"/>
    </row>
    <row r="341" spans="1:7" ht="23.25">
      <c r="A341" s="91"/>
      <c r="B341" s="88"/>
      <c r="C341" s="88"/>
      <c r="D341" s="89"/>
      <c r="E341" s="89"/>
      <c r="F341" s="89"/>
      <c r="G341" s="89"/>
    </row>
    <row r="342" spans="1:7" ht="23.25">
      <c r="A342" s="87"/>
      <c r="B342" s="93"/>
      <c r="C342" s="93"/>
      <c r="D342" s="86"/>
      <c r="E342" s="86"/>
      <c r="F342" s="86"/>
      <c r="G342" s="89"/>
    </row>
    <row r="343" spans="1:7" ht="23.25">
      <c r="A343" s="92"/>
      <c r="B343" s="93"/>
      <c r="C343" s="93"/>
      <c r="D343" s="86"/>
      <c r="E343" s="86"/>
      <c r="F343" s="86"/>
      <c r="G343" s="89"/>
    </row>
    <row r="344" spans="1:7" ht="23.25" customHeight="1">
      <c r="A344" s="91"/>
      <c r="B344" s="88"/>
      <c r="C344" s="88"/>
      <c r="D344" s="89"/>
      <c r="E344" s="89"/>
      <c r="F344" s="89"/>
      <c r="G344" s="89"/>
    </row>
    <row r="345" spans="1:7" ht="23.25">
      <c r="A345" s="87"/>
      <c r="B345" s="88"/>
      <c r="C345" s="88"/>
      <c r="D345" s="89"/>
      <c r="E345" s="86"/>
      <c r="F345" s="86"/>
      <c r="G345" s="89"/>
    </row>
    <row r="346" spans="1:7" ht="23.25">
      <c r="A346" s="95"/>
      <c r="B346" s="88"/>
      <c r="C346" s="88"/>
      <c r="D346" s="89"/>
      <c r="E346" s="89"/>
      <c r="F346" s="89"/>
      <c r="G346" s="89"/>
    </row>
    <row r="347" spans="1:7" ht="25.5">
      <c r="A347" s="91"/>
      <c r="B347" s="88"/>
      <c r="C347" s="88"/>
      <c r="D347" s="89"/>
      <c r="E347" s="89"/>
      <c r="F347" s="82"/>
      <c r="G347" s="89"/>
    </row>
    <row r="348" spans="1:7" ht="23.25" customHeight="1">
      <c r="A348" s="91"/>
      <c r="B348" s="88"/>
      <c r="C348" s="88"/>
      <c r="D348" s="89"/>
      <c r="E348" s="89"/>
      <c r="F348" s="89"/>
      <c r="G348" s="89"/>
    </row>
    <row r="349" spans="1:7" ht="23.25">
      <c r="A349" s="91"/>
      <c r="B349" s="88"/>
      <c r="C349" s="88"/>
      <c r="D349" s="89"/>
      <c r="E349" s="89"/>
      <c r="F349" s="89"/>
      <c r="G349" s="89"/>
    </row>
    <row r="350" spans="1:7" ht="23.25">
      <c r="A350" s="91"/>
      <c r="B350" s="88"/>
      <c r="C350" s="88"/>
      <c r="D350" s="89"/>
      <c r="E350" s="89"/>
      <c r="F350" s="89"/>
      <c r="G350" s="89"/>
    </row>
    <row r="351" spans="1:7" ht="23.25">
      <c r="A351" s="91"/>
      <c r="B351" s="88"/>
      <c r="C351" s="88"/>
      <c r="D351" s="89"/>
      <c r="E351" s="89"/>
      <c r="F351" s="89"/>
      <c r="G351" s="89"/>
    </row>
    <row r="352" spans="1:7" ht="23.25">
      <c r="A352" s="91"/>
      <c r="B352" s="88"/>
      <c r="C352" s="88"/>
      <c r="D352" s="89"/>
      <c r="E352" s="89"/>
      <c r="F352" s="89"/>
      <c r="G352" s="89"/>
    </row>
    <row r="353" spans="1:7" ht="23.25" customHeight="1">
      <c r="A353" s="91"/>
      <c r="B353" s="88"/>
      <c r="C353" s="88"/>
      <c r="D353" s="89"/>
      <c r="E353" s="89"/>
      <c r="F353" s="89"/>
      <c r="G353" s="89"/>
    </row>
    <row r="354" spans="1:7" ht="23.25" customHeight="1">
      <c r="A354" s="91"/>
      <c r="B354" s="88"/>
      <c r="C354" s="88"/>
      <c r="D354" s="89"/>
      <c r="E354" s="89"/>
      <c r="F354" s="89"/>
      <c r="G354" s="89"/>
    </row>
    <row r="355" spans="1:7" ht="23.25">
      <c r="A355" s="87"/>
      <c r="B355" s="88"/>
      <c r="C355" s="88"/>
      <c r="D355" s="89"/>
      <c r="E355" s="86"/>
      <c r="F355" s="86"/>
      <c r="G355" s="89"/>
    </row>
    <row r="356" spans="1:7" ht="15" customHeight="1">
      <c r="A356" s="87"/>
      <c r="B356" s="88"/>
      <c r="C356" s="88"/>
      <c r="D356" s="89"/>
      <c r="E356" s="86"/>
      <c r="F356" s="86"/>
      <c r="G356" s="89"/>
    </row>
    <row r="357" spans="1:7" ht="23.25">
      <c r="A357" s="87"/>
      <c r="B357" s="88"/>
      <c r="C357" s="88"/>
      <c r="D357" s="89"/>
      <c r="E357" s="86"/>
      <c r="F357" s="86"/>
      <c r="G357" s="90"/>
    </row>
    <row r="358" spans="1:7" ht="23.25">
      <c r="A358" s="87"/>
      <c r="B358" s="97"/>
      <c r="C358" s="88"/>
      <c r="D358" s="89"/>
      <c r="E358" s="86"/>
      <c r="F358" s="86"/>
      <c r="G358" s="90"/>
    </row>
    <row r="359" spans="1:7" ht="23.25">
      <c r="A359" s="87"/>
      <c r="B359" s="88"/>
      <c r="C359" s="88"/>
      <c r="D359" s="89"/>
      <c r="E359" s="86"/>
      <c r="F359" s="86"/>
      <c r="G359" s="90"/>
    </row>
  </sheetData>
  <sheetProtection password="CC0B" sheet="1"/>
  <mergeCells count="1"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7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46.57421875" defaultRowHeight="12.75"/>
  <cols>
    <col min="1" max="1" width="63.00390625" style="62" bestFit="1" customWidth="1"/>
    <col min="2" max="2" width="43.28125" style="62" customWidth="1"/>
    <col min="3" max="3" width="50.851562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313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ht="25.5" customHeight="1">
      <c r="A3" s="261" t="s">
        <v>1163</v>
      </c>
      <c r="B3" s="13"/>
      <c r="C3" s="13"/>
      <c r="D3" s="10"/>
      <c r="E3" s="10"/>
      <c r="F3" s="10"/>
      <c r="G3" s="257"/>
    </row>
    <row r="4" spans="1:7" ht="26.25" customHeight="1">
      <c r="A4" s="256" t="s">
        <v>646</v>
      </c>
      <c r="B4" s="13" t="s">
        <v>647</v>
      </c>
      <c r="C4" s="13" t="s">
        <v>1197</v>
      </c>
      <c r="D4" s="10"/>
      <c r="E4" s="10"/>
      <c r="F4" s="10">
        <v>0.06</v>
      </c>
      <c r="G4" s="257"/>
    </row>
    <row r="5" spans="1:7" ht="26.25" customHeight="1">
      <c r="A5" s="263" t="s">
        <v>1619</v>
      </c>
      <c r="B5" s="47" t="s">
        <v>1620</v>
      </c>
      <c r="C5" s="47" t="s">
        <v>648</v>
      </c>
      <c r="D5" s="10"/>
      <c r="E5" s="10"/>
      <c r="F5" s="10">
        <v>0.03</v>
      </c>
      <c r="G5" s="257"/>
    </row>
    <row r="6" spans="1:7" ht="26.25" customHeight="1">
      <c r="A6" s="256" t="s">
        <v>648</v>
      </c>
      <c r="B6" s="13" t="s">
        <v>647</v>
      </c>
      <c r="C6" s="13" t="s">
        <v>1173</v>
      </c>
      <c r="D6" s="10"/>
      <c r="E6" s="10"/>
      <c r="F6" s="10">
        <v>0.14</v>
      </c>
      <c r="G6" s="257"/>
    </row>
    <row r="7" spans="1:7" ht="26.25" customHeight="1">
      <c r="A7" s="262" t="s">
        <v>1174</v>
      </c>
      <c r="B7" s="7"/>
      <c r="C7" s="7"/>
      <c r="D7" s="8"/>
      <c r="E7" s="25">
        <f>SUM(0)</f>
        <v>0</v>
      </c>
      <c r="F7" s="25">
        <f>SUM(F4,F5,F6)</f>
        <v>0.23</v>
      </c>
      <c r="G7" s="329">
        <f>SUM(E7,F7)</f>
        <v>0.23</v>
      </c>
    </row>
    <row r="8" spans="1:7" ht="26.25" customHeight="1">
      <c r="A8" s="261" t="s">
        <v>649</v>
      </c>
      <c r="B8" s="13"/>
      <c r="C8" s="13"/>
      <c r="D8" s="10"/>
      <c r="E8" s="10"/>
      <c r="F8" s="10"/>
      <c r="G8" s="257"/>
    </row>
    <row r="9" spans="1:7" ht="26.25" customHeight="1">
      <c r="A9" s="256" t="s">
        <v>650</v>
      </c>
      <c r="B9" s="13" t="s">
        <v>647</v>
      </c>
      <c r="C9" s="13" t="s">
        <v>1173</v>
      </c>
      <c r="D9" s="10"/>
      <c r="E9" s="10"/>
      <c r="F9" s="10">
        <v>0.14</v>
      </c>
      <c r="G9" s="257"/>
    </row>
    <row r="10" spans="1:7" ht="26.25" customHeight="1">
      <c r="A10" s="262" t="s">
        <v>1174</v>
      </c>
      <c r="B10" s="7"/>
      <c r="C10" s="7"/>
      <c r="D10" s="8"/>
      <c r="E10" s="25">
        <f>SUM(0)</f>
        <v>0</v>
      </c>
      <c r="F10" s="25">
        <f>SUM(F9)</f>
        <v>0.14</v>
      </c>
      <c r="G10" s="329">
        <f>SUM(E10,F10)</f>
        <v>0.14</v>
      </c>
    </row>
    <row r="11" spans="1:7" ht="26.25" customHeight="1">
      <c r="A11" s="261" t="s">
        <v>1128</v>
      </c>
      <c r="B11" s="13"/>
      <c r="C11" s="13"/>
      <c r="D11" s="10"/>
      <c r="E11" s="10"/>
      <c r="F11" s="10"/>
      <c r="G11" s="257"/>
    </row>
    <row r="12" spans="1:7" ht="26.25" customHeight="1">
      <c r="A12" s="256" t="s">
        <v>652</v>
      </c>
      <c r="B12" s="13" t="s">
        <v>256</v>
      </c>
      <c r="C12" s="13" t="s">
        <v>257</v>
      </c>
      <c r="D12" s="10"/>
      <c r="E12" s="10"/>
      <c r="F12" s="10">
        <v>1.96</v>
      </c>
      <c r="G12" s="257"/>
    </row>
    <row r="13" spans="1:7" ht="26.25" customHeight="1">
      <c r="A13" s="256" t="s">
        <v>651</v>
      </c>
      <c r="B13" s="13" t="s">
        <v>652</v>
      </c>
      <c r="C13" s="13" t="s">
        <v>1173</v>
      </c>
      <c r="D13" s="10"/>
      <c r="E13" s="10"/>
      <c r="F13" s="10">
        <v>0.66</v>
      </c>
      <c r="G13" s="257"/>
    </row>
    <row r="14" spans="1:7" ht="26.25" customHeight="1">
      <c r="A14" s="256" t="s">
        <v>653</v>
      </c>
      <c r="B14" s="13" t="s">
        <v>652</v>
      </c>
      <c r="C14" s="13" t="s">
        <v>1173</v>
      </c>
      <c r="D14" s="10"/>
      <c r="E14" s="10"/>
      <c r="F14" s="10">
        <v>0.422</v>
      </c>
      <c r="G14" s="257"/>
    </row>
    <row r="15" spans="1:7" ht="26.25" customHeight="1">
      <c r="A15" s="256" t="s">
        <v>654</v>
      </c>
      <c r="B15" s="13" t="s">
        <v>652</v>
      </c>
      <c r="C15" s="13" t="s">
        <v>1173</v>
      </c>
      <c r="D15" s="10"/>
      <c r="E15" s="10"/>
      <c r="F15" s="10">
        <v>0.472</v>
      </c>
      <c r="G15" s="257"/>
    </row>
    <row r="16" spans="1:7" ht="26.25" customHeight="1">
      <c r="A16" s="256" t="s">
        <v>655</v>
      </c>
      <c r="B16" s="13" t="s">
        <v>652</v>
      </c>
      <c r="C16" s="13" t="s">
        <v>1173</v>
      </c>
      <c r="D16" s="10"/>
      <c r="E16" s="10"/>
      <c r="F16" s="10">
        <v>0.59</v>
      </c>
      <c r="G16" s="257"/>
    </row>
    <row r="17" spans="1:7" ht="26.25" customHeight="1">
      <c r="A17" s="262" t="s">
        <v>1174</v>
      </c>
      <c r="B17" s="7"/>
      <c r="C17" s="7"/>
      <c r="D17" s="8"/>
      <c r="E17" s="25">
        <f>SUM(0)</f>
        <v>0</v>
      </c>
      <c r="F17" s="25">
        <f>SUM(F12,F13,F14,F15,F16)</f>
        <v>4.104</v>
      </c>
      <c r="G17" s="329">
        <f>SUM(E17,F17)</f>
        <v>4.104</v>
      </c>
    </row>
    <row r="18" spans="1:7" ht="26.25" customHeight="1">
      <c r="A18" s="261" t="s">
        <v>1627</v>
      </c>
      <c r="B18" s="13"/>
      <c r="C18" s="13"/>
      <c r="D18" s="10"/>
      <c r="E18" s="10"/>
      <c r="F18" s="10"/>
      <c r="G18" s="257"/>
    </row>
    <row r="19" spans="1:7" ht="26.25" customHeight="1">
      <c r="A19" s="256" t="s">
        <v>658</v>
      </c>
      <c r="B19" s="13" t="s">
        <v>659</v>
      </c>
      <c r="C19" s="13" t="s">
        <v>1173</v>
      </c>
      <c r="D19" s="10"/>
      <c r="E19" s="10"/>
      <c r="F19" s="10">
        <v>0.646</v>
      </c>
      <c r="G19" s="257"/>
    </row>
    <row r="20" spans="1:7" ht="26.25" customHeight="1">
      <c r="A20" s="256" t="s">
        <v>660</v>
      </c>
      <c r="B20" s="13" t="s">
        <v>658</v>
      </c>
      <c r="C20" s="13" t="s">
        <v>661</v>
      </c>
      <c r="D20" s="10"/>
      <c r="E20" s="10"/>
      <c r="F20" s="10">
        <v>0.374</v>
      </c>
      <c r="G20" s="257"/>
    </row>
    <row r="21" spans="1:7" ht="26.25" customHeight="1">
      <c r="A21" s="256" t="s">
        <v>663</v>
      </c>
      <c r="B21" s="13" t="s">
        <v>658</v>
      </c>
      <c r="C21" s="13" t="s">
        <v>1173</v>
      </c>
      <c r="D21" s="10"/>
      <c r="E21" s="10"/>
      <c r="F21" s="10">
        <v>0.092</v>
      </c>
      <c r="G21" s="257"/>
    </row>
    <row r="22" spans="1:7" ht="26.25" customHeight="1">
      <c r="A22" s="256" t="s">
        <v>661</v>
      </c>
      <c r="B22" s="13" t="s">
        <v>662</v>
      </c>
      <c r="C22" s="13" t="s">
        <v>1173</v>
      </c>
      <c r="D22" s="10"/>
      <c r="E22" s="10"/>
      <c r="F22" s="10">
        <v>0.308</v>
      </c>
      <c r="G22" s="257"/>
    </row>
    <row r="23" spans="1:7" ht="26.25" customHeight="1">
      <c r="A23" s="256" t="s">
        <v>662</v>
      </c>
      <c r="B23" s="13" t="s">
        <v>659</v>
      </c>
      <c r="C23" s="13" t="s">
        <v>661</v>
      </c>
      <c r="D23" s="10"/>
      <c r="E23" s="10"/>
      <c r="F23" s="10">
        <v>0.2</v>
      </c>
      <c r="G23" s="257"/>
    </row>
    <row r="24" spans="1:7" ht="26.25" customHeight="1">
      <c r="A24" s="262" t="s">
        <v>1174</v>
      </c>
      <c r="B24" s="7"/>
      <c r="C24" s="7"/>
      <c r="D24" s="8"/>
      <c r="E24" s="25">
        <f>SUM(0)</f>
        <v>0</v>
      </c>
      <c r="F24" s="25">
        <f>SUM(F19,F20,F21,F22,F23)</f>
        <v>1.62</v>
      </c>
      <c r="G24" s="329">
        <f>SUM(E24,F24)</f>
        <v>1.62</v>
      </c>
    </row>
    <row r="25" spans="1:7" ht="26.25" customHeight="1">
      <c r="A25" s="261" t="s">
        <v>1628</v>
      </c>
      <c r="B25" s="13"/>
      <c r="C25" s="13"/>
      <c r="D25" s="10"/>
      <c r="E25" s="10"/>
      <c r="F25" s="10"/>
      <c r="G25" s="257"/>
    </row>
    <row r="26" spans="1:7" ht="26.25" customHeight="1">
      <c r="A26" s="256" t="s">
        <v>658</v>
      </c>
      <c r="B26" s="13" t="s">
        <v>659</v>
      </c>
      <c r="C26" s="13" t="s">
        <v>1173</v>
      </c>
      <c r="D26" s="10"/>
      <c r="E26" s="10"/>
      <c r="F26" s="10">
        <v>0.944</v>
      </c>
      <c r="G26" s="257"/>
    </row>
    <row r="27" spans="1:7" ht="26.25" customHeight="1">
      <c r="A27" s="256" t="s">
        <v>664</v>
      </c>
      <c r="B27" s="13" t="s">
        <v>1196</v>
      </c>
      <c r="C27" s="13" t="s">
        <v>658</v>
      </c>
      <c r="D27" s="10"/>
      <c r="E27" s="10"/>
      <c r="F27" s="10">
        <v>0.088</v>
      </c>
      <c r="G27" s="257"/>
    </row>
    <row r="28" spans="1:7" ht="26.25" customHeight="1">
      <c r="A28" s="262" t="s">
        <v>1174</v>
      </c>
      <c r="B28" s="13"/>
      <c r="C28" s="13"/>
      <c r="D28" s="10"/>
      <c r="E28" s="25">
        <f>SUM(0)</f>
        <v>0</v>
      </c>
      <c r="F28" s="25">
        <f>SUM(F26,F27)</f>
        <v>1.032</v>
      </c>
      <c r="G28" s="329">
        <f>SUM(E28,F28)</f>
        <v>1.032</v>
      </c>
    </row>
    <row r="29" spans="1:7" ht="26.25" customHeight="1">
      <c r="A29" s="261" t="s">
        <v>1168</v>
      </c>
      <c r="B29" s="13"/>
      <c r="C29" s="13"/>
      <c r="D29" s="10"/>
      <c r="E29" s="10"/>
      <c r="F29" s="10"/>
      <c r="G29" s="257"/>
    </row>
    <row r="30" spans="1:7" ht="26.25" customHeight="1">
      <c r="A30" s="256" t="s">
        <v>879</v>
      </c>
      <c r="B30" s="13" t="s">
        <v>1368</v>
      </c>
      <c r="C30" s="13" t="s">
        <v>1511</v>
      </c>
      <c r="D30" s="10"/>
      <c r="E30" s="10"/>
      <c r="F30" s="10">
        <v>0.4</v>
      </c>
      <c r="G30" s="257"/>
    </row>
    <row r="31" spans="1:7" ht="26.25" customHeight="1">
      <c r="A31" s="256" t="s">
        <v>658</v>
      </c>
      <c r="B31" s="13" t="s">
        <v>1169</v>
      </c>
      <c r="C31" s="13" t="s">
        <v>114</v>
      </c>
      <c r="D31" s="10"/>
      <c r="E31" s="10"/>
      <c r="F31" s="10">
        <v>0.248</v>
      </c>
      <c r="G31" s="257"/>
    </row>
    <row r="32" spans="1:7" ht="26.25" customHeight="1">
      <c r="A32" s="256" t="s">
        <v>667</v>
      </c>
      <c r="B32" s="13" t="s">
        <v>668</v>
      </c>
      <c r="C32" s="13" t="s">
        <v>669</v>
      </c>
      <c r="D32" s="10"/>
      <c r="E32" s="10"/>
      <c r="F32" s="10">
        <v>0.378</v>
      </c>
      <c r="G32" s="257"/>
    </row>
    <row r="33" spans="1:7" ht="26.25" customHeight="1">
      <c r="A33" s="256" t="s">
        <v>670</v>
      </c>
      <c r="B33" s="13" t="s">
        <v>666</v>
      </c>
      <c r="C33" s="13" t="s">
        <v>671</v>
      </c>
      <c r="D33" s="10"/>
      <c r="E33" s="10"/>
      <c r="F33" s="10">
        <v>0.108</v>
      </c>
      <c r="G33" s="257"/>
    </row>
    <row r="34" spans="1:7" ht="26.25" customHeight="1">
      <c r="A34" s="256" t="s">
        <v>665</v>
      </c>
      <c r="B34" s="13" t="s">
        <v>666</v>
      </c>
      <c r="C34" s="13" t="s">
        <v>647</v>
      </c>
      <c r="D34" s="10"/>
      <c r="E34" s="10"/>
      <c r="F34" s="10">
        <v>0.096</v>
      </c>
      <c r="G34" s="257"/>
    </row>
    <row r="35" spans="1:7" ht="26.25" customHeight="1">
      <c r="A35" s="262" t="s">
        <v>1174</v>
      </c>
      <c r="B35" s="7"/>
      <c r="C35" s="7"/>
      <c r="D35" s="8"/>
      <c r="E35" s="25">
        <f>SUM(0)</f>
        <v>0</v>
      </c>
      <c r="F35" s="25">
        <f>SUM(F30,F31,F32,F33,F34)</f>
        <v>1.2300000000000002</v>
      </c>
      <c r="G35" s="329">
        <f>SUM(E35,F35)</f>
        <v>1.2300000000000002</v>
      </c>
    </row>
    <row r="36" spans="1:7" ht="26.25" customHeight="1">
      <c r="A36" s="261" t="s">
        <v>1129</v>
      </c>
      <c r="B36" s="13"/>
      <c r="C36" s="13"/>
      <c r="D36" s="10"/>
      <c r="E36" s="10"/>
      <c r="F36" s="10"/>
      <c r="G36" s="257"/>
    </row>
    <row r="37" spans="1:7" ht="26.25" customHeight="1">
      <c r="A37" s="256" t="s">
        <v>258</v>
      </c>
      <c r="B37" s="13"/>
      <c r="C37" s="13"/>
      <c r="D37" s="10"/>
      <c r="E37" s="10"/>
      <c r="F37" s="10">
        <v>0.22</v>
      </c>
      <c r="G37" s="257"/>
    </row>
    <row r="38" spans="1:7" ht="26.25" customHeight="1">
      <c r="A38" s="256" t="s">
        <v>673</v>
      </c>
      <c r="B38" s="13" t="s">
        <v>879</v>
      </c>
      <c r="C38" s="13" t="s">
        <v>677</v>
      </c>
      <c r="D38" s="10"/>
      <c r="E38" s="10"/>
      <c r="F38" s="10">
        <v>1.94</v>
      </c>
      <c r="G38" s="257"/>
    </row>
    <row r="39" spans="1:7" ht="26.25" customHeight="1">
      <c r="A39" s="256" t="s">
        <v>676</v>
      </c>
      <c r="B39" s="13" t="s">
        <v>673</v>
      </c>
      <c r="C39" s="13" t="s">
        <v>1175</v>
      </c>
      <c r="D39" s="10"/>
      <c r="E39" s="10"/>
      <c r="F39" s="10">
        <v>0.224</v>
      </c>
      <c r="G39" s="257"/>
    </row>
    <row r="40" spans="1:7" ht="26.25" customHeight="1">
      <c r="A40" s="256" t="s">
        <v>672</v>
      </c>
      <c r="B40" s="13" t="s">
        <v>1173</v>
      </c>
      <c r="C40" s="13" t="s">
        <v>1173</v>
      </c>
      <c r="D40" s="10"/>
      <c r="E40" s="10"/>
      <c r="F40" s="10">
        <v>0.458</v>
      </c>
      <c r="G40" s="257"/>
    </row>
    <row r="41" spans="1:7" ht="26.25" customHeight="1">
      <c r="A41" s="256" t="s">
        <v>674</v>
      </c>
      <c r="B41" s="13" t="s">
        <v>1173</v>
      </c>
      <c r="C41" s="13" t="s">
        <v>1173</v>
      </c>
      <c r="D41" s="10"/>
      <c r="E41" s="10"/>
      <c r="F41" s="10">
        <v>0.47</v>
      </c>
      <c r="G41" s="257"/>
    </row>
    <row r="42" spans="1:7" ht="26.25" customHeight="1">
      <c r="A42" s="256" t="s">
        <v>675</v>
      </c>
      <c r="B42" s="13" t="s">
        <v>673</v>
      </c>
      <c r="C42" s="13" t="s">
        <v>1173</v>
      </c>
      <c r="D42" s="10"/>
      <c r="E42" s="10"/>
      <c r="F42" s="10">
        <v>0.32</v>
      </c>
      <c r="G42" s="257"/>
    </row>
    <row r="43" spans="1:7" ht="26.25" customHeight="1">
      <c r="A43" s="256" t="s">
        <v>677</v>
      </c>
      <c r="B43" s="13" t="s">
        <v>673</v>
      </c>
      <c r="C43" s="13" t="s">
        <v>1173</v>
      </c>
      <c r="D43" s="10"/>
      <c r="E43" s="10"/>
      <c r="F43" s="10">
        <v>0.2</v>
      </c>
      <c r="G43" s="257"/>
    </row>
    <row r="44" spans="1:7" ht="26.25" customHeight="1">
      <c r="A44" s="256" t="s">
        <v>678</v>
      </c>
      <c r="B44" s="13" t="s">
        <v>673</v>
      </c>
      <c r="C44" s="13" t="s">
        <v>1173</v>
      </c>
      <c r="D44" s="10"/>
      <c r="E44" s="10"/>
      <c r="F44" s="10">
        <v>0.2</v>
      </c>
      <c r="G44" s="257"/>
    </row>
    <row r="45" spans="1:7" ht="26.25" customHeight="1">
      <c r="A45" s="256" t="s">
        <v>675</v>
      </c>
      <c r="B45" s="13" t="s">
        <v>673</v>
      </c>
      <c r="C45" s="13" t="s">
        <v>673</v>
      </c>
      <c r="D45" s="10"/>
      <c r="E45" s="10"/>
      <c r="F45" s="10">
        <v>0.4</v>
      </c>
      <c r="G45" s="257"/>
    </row>
    <row r="46" spans="1:7" ht="26.25" customHeight="1">
      <c r="A46" s="262" t="s">
        <v>1174</v>
      </c>
      <c r="B46" s="7"/>
      <c r="C46" s="7"/>
      <c r="D46" s="8"/>
      <c r="E46" s="25">
        <f>SUM(0)</f>
        <v>0</v>
      </c>
      <c r="F46" s="25">
        <f>SUM(F37,F38,F39,F40,F41,F42,F43,F44,F45)</f>
        <v>4.432</v>
      </c>
      <c r="G46" s="329">
        <f>SUM(E46,F46)</f>
        <v>4.432</v>
      </c>
    </row>
    <row r="47" spans="1:7" ht="26.25" customHeight="1">
      <c r="A47" s="261" t="s">
        <v>259</v>
      </c>
      <c r="B47" s="16"/>
      <c r="C47" s="16"/>
      <c r="D47" s="17"/>
      <c r="E47" s="17"/>
      <c r="F47" s="17"/>
      <c r="G47" s="330"/>
    </row>
    <row r="48" spans="1:7" ht="26.25" customHeight="1">
      <c r="A48" s="256" t="s">
        <v>1044</v>
      </c>
      <c r="B48" s="13" t="s">
        <v>260</v>
      </c>
      <c r="C48" s="13" t="s">
        <v>1197</v>
      </c>
      <c r="D48" s="10"/>
      <c r="E48" s="10"/>
      <c r="F48" s="10">
        <v>0.02</v>
      </c>
      <c r="G48" s="257"/>
    </row>
    <row r="49" spans="1:7" ht="26.25" customHeight="1">
      <c r="A49" s="256" t="s">
        <v>260</v>
      </c>
      <c r="B49" s="13" t="s">
        <v>1044</v>
      </c>
      <c r="C49" s="13" t="s">
        <v>1044</v>
      </c>
      <c r="D49" s="10"/>
      <c r="E49" s="10"/>
      <c r="F49" s="10">
        <v>0.4</v>
      </c>
      <c r="G49" s="257"/>
    </row>
    <row r="50" spans="1:7" ht="26.25" customHeight="1">
      <c r="A50" s="262" t="s">
        <v>1174</v>
      </c>
      <c r="B50" s="7"/>
      <c r="C50" s="7"/>
      <c r="D50" s="8"/>
      <c r="E50" s="25">
        <f>SUM(E4:E49)</f>
        <v>0</v>
      </c>
      <c r="F50" s="25">
        <f>SUM(F48,F49)</f>
        <v>0.42000000000000004</v>
      </c>
      <c r="G50" s="329">
        <f>SUM(E50,F50)</f>
        <v>0.42000000000000004</v>
      </c>
    </row>
    <row r="51" spans="1:7" ht="11.25" customHeight="1">
      <c r="A51" s="270"/>
      <c r="B51" s="80"/>
      <c r="C51" s="80"/>
      <c r="D51" s="64"/>
      <c r="E51" s="64"/>
      <c r="F51" s="64"/>
      <c r="G51" s="331"/>
    </row>
    <row r="52" spans="1:7" ht="24.75" customHeight="1" thickBot="1">
      <c r="A52" s="304" t="s">
        <v>1104</v>
      </c>
      <c r="B52" s="320"/>
      <c r="C52" s="320"/>
      <c r="D52" s="272"/>
      <c r="E52" s="272">
        <f>SUM(E50)</f>
        <v>0</v>
      </c>
      <c r="F52" s="272">
        <f>SUM(F7,F10,F17,F24,F28,F35,F46,F50)</f>
        <v>13.208</v>
      </c>
      <c r="G52" s="332">
        <f>SUM(G7,G10,G17,G24,G28,G35,G46,G50)</f>
        <v>13.208</v>
      </c>
    </row>
    <row r="53" spans="1:7" ht="26.25" customHeight="1">
      <c r="A53" s="91"/>
      <c r="B53" s="88"/>
      <c r="C53" s="88"/>
      <c r="D53" s="89"/>
      <c r="E53" s="89"/>
      <c r="F53" s="89"/>
      <c r="G53" s="89"/>
    </row>
    <row r="54" spans="1:7" ht="26.25" customHeight="1">
      <c r="A54" s="91"/>
      <c r="B54" s="88"/>
      <c r="C54" s="88"/>
      <c r="D54" s="89"/>
      <c r="E54" s="89"/>
      <c r="F54" s="89"/>
      <c r="G54" s="89"/>
    </row>
    <row r="55" spans="1:7" ht="26.25" customHeight="1">
      <c r="A55" s="91"/>
      <c r="B55" s="88"/>
      <c r="C55" s="88"/>
      <c r="D55" s="89"/>
      <c r="E55" s="89"/>
      <c r="F55" s="89"/>
      <c r="G55" s="89"/>
    </row>
    <row r="56" spans="1:7" ht="26.25" customHeight="1">
      <c r="A56" s="91"/>
      <c r="B56" s="88"/>
      <c r="C56" s="88"/>
      <c r="D56" s="89"/>
      <c r="E56" s="89"/>
      <c r="F56" s="89"/>
      <c r="G56" s="89"/>
    </row>
    <row r="57" spans="1:7" ht="26.25" customHeight="1">
      <c r="A57" s="91"/>
      <c r="B57" s="88"/>
      <c r="C57" s="88"/>
      <c r="D57" s="89"/>
      <c r="E57" s="89"/>
      <c r="F57" s="89"/>
      <c r="G57" s="89"/>
    </row>
    <row r="58" spans="1:7" ht="26.25" customHeight="1">
      <c r="A58" s="91"/>
      <c r="B58" s="88"/>
      <c r="C58" s="88"/>
      <c r="D58" s="89"/>
      <c r="E58" s="89"/>
      <c r="F58" s="89"/>
      <c r="G58" s="89"/>
    </row>
    <row r="59" spans="1:7" ht="26.25" customHeight="1">
      <c r="A59" s="91"/>
      <c r="B59" s="88"/>
      <c r="C59" s="88"/>
      <c r="D59" s="89"/>
      <c r="E59" s="89"/>
      <c r="F59" s="89"/>
      <c r="G59" s="89"/>
    </row>
    <row r="60" spans="1:7" ht="26.25" customHeight="1">
      <c r="A60" s="91"/>
      <c r="B60" s="88"/>
      <c r="C60" s="88"/>
      <c r="D60" s="89"/>
      <c r="E60" s="89"/>
      <c r="F60" s="89"/>
      <c r="G60" s="89"/>
    </row>
    <row r="61" spans="1:7" ht="26.25" customHeight="1">
      <c r="A61" s="91"/>
      <c r="B61" s="88"/>
      <c r="C61" s="88"/>
      <c r="D61" s="89"/>
      <c r="E61" s="89"/>
      <c r="F61" s="89"/>
      <c r="G61" s="89"/>
    </row>
    <row r="62" spans="1:7" ht="26.25" customHeight="1">
      <c r="A62" s="87"/>
      <c r="B62" s="88"/>
      <c r="C62" s="88"/>
      <c r="D62" s="89"/>
      <c r="E62" s="89"/>
      <c r="F62" s="86"/>
      <c r="G62" s="89"/>
    </row>
    <row r="63" spans="1:7" ht="26.25" customHeight="1">
      <c r="A63" s="92"/>
      <c r="B63" s="88"/>
      <c r="C63" s="88"/>
      <c r="D63" s="89"/>
      <c r="E63" s="89"/>
      <c r="F63" s="86"/>
      <c r="G63" s="89"/>
    </row>
    <row r="64" spans="1:7" ht="26.25" customHeight="1">
      <c r="A64" s="91"/>
      <c r="B64" s="88"/>
      <c r="C64" s="88"/>
      <c r="D64" s="89"/>
      <c r="E64" s="89"/>
      <c r="F64" s="89"/>
      <c r="G64" s="89"/>
    </row>
    <row r="65" spans="1:7" ht="26.25" customHeight="1">
      <c r="A65" s="91"/>
      <c r="B65" s="88"/>
      <c r="C65" s="88"/>
      <c r="D65" s="89"/>
      <c r="E65" s="89"/>
      <c r="F65" s="89"/>
      <c r="G65" s="89"/>
    </row>
    <row r="66" spans="1:7" ht="26.25" customHeight="1">
      <c r="A66" s="91"/>
      <c r="B66" s="88"/>
      <c r="C66" s="88"/>
      <c r="D66" s="89"/>
      <c r="E66" s="89"/>
      <c r="F66" s="89"/>
      <c r="G66" s="89"/>
    </row>
    <row r="67" spans="1:7" ht="26.25" customHeight="1">
      <c r="A67" s="91"/>
      <c r="B67" s="88"/>
      <c r="C67" s="88"/>
      <c r="D67" s="89"/>
      <c r="E67" s="89"/>
      <c r="F67" s="89"/>
      <c r="G67" s="89"/>
    </row>
    <row r="68" spans="1:7" ht="26.25" customHeight="1">
      <c r="A68" s="91"/>
      <c r="B68" s="88"/>
      <c r="C68" s="88"/>
      <c r="D68" s="89"/>
      <c r="E68" s="89"/>
      <c r="F68" s="89"/>
      <c r="G68" s="89"/>
    </row>
    <row r="69" spans="1:7" ht="26.25" customHeight="1">
      <c r="A69" s="91"/>
      <c r="B69" s="88"/>
      <c r="C69" s="88"/>
      <c r="D69" s="89"/>
      <c r="E69" s="89"/>
      <c r="F69" s="89"/>
      <c r="G69" s="89"/>
    </row>
    <row r="70" spans="1:7" ht="26.25" customHeight="1">
      <c r="A70" s="91"/>
      <c r="B70" s="88"/>
      <c r="C70" s="88"/>
      <c r="D70" s="89"/>
      <c r="E70" s="89"/>
      <c r="F70" s="89"/>
      <c r="G70" s="89"/>
    </row>
    <row r="71" spans="1:7" ht="26.25" customHeight="1">
      <c r="A71" s="91"/>
      <c r="B71" s="88"/>
      <c r="C71" s="88"/>
      <c r="D71" s="89"/>
      <c r="E71" s="89"/>
      <c r="F71" s="89"/>
      <c r="G71" s="89"/>
    </row>
    <row r="72" spans="1:7" ht="26.25" customHeight="1">
      <c r="A72" s="87"/>
      <c r="B72" s="93"/>
      <c r="C72" s="93"/>
      <c r="D72" s="86"/>
      <c r="E72" s="86"/>
      <c r="F72" s="86"/>
      <c r="G72" s="89"/>
    </row>
    <row r="73" spans="1:7" ht="26.25" customHeight="1">
      <c r="A73" s="92"/>
      <c r="B73" s="88"/>
      <c r="C73" s="88"/>
      <c r="D73" s="89"/>
      <c r="E73" s="89"/>
      <c r="F73" s="89"/>
      <c r="G73" s="89"/>
    </row>
    <row r="74" spans="1:7" ht="26.25" customHeight="1">
      <c r="A74" s="91"/>
      <c r="B74" s="88"/>
      <c r="C74" s="88"/>
      <c r="D74" s="89"/>
      <c r="E74" s="89"/>
      <c r="F74" s="89"/>
      <c r="G74" s="89"/>
    </row>
    <row r="75" spans="1:7" ht="26.25" customHeight="1">
      <c r="A75" s="91"/>
      <c r="B75" s="88"/>
      <c r="C75" s="88"/>
      <c r="D75" s="89"/>
      <c r="E75" s="89"/>
      <c r="F75" s="89"/>
      <c r="G75" s="89"/>
    </row>
    <row r="76" spans="1:7" ht="26.25" customHeight="1">
      <c r="A76" s="91"/>
      <c r="B76" s="88"/>
      <c r="C76" s="88"/>
      <c r="D76" s="89"/>
      <c r="E76" s="89"/>
      <c r="F76" s="89"/>
      <c r="G76" s="89"/>
    </row>
    <row r="77" spans="1:7" ht="26.25" customHeight="1">
      <c r="A77" s="91"/>
      <c r="B77" s="88"/>
      <c r="C77" s="88"/>
      <c r="D77" s="89"/>
      <c r="E77" s="89"/>
      <c r="F77" s="89"/>
      <c r="G77" s="89"/>
    </row>
    <row r="78" spans="1:7" ht="26.25" customHeight="1">
      <c r="A78" s="91"/>
      <c r="B78" s="88"/>
      <c r="C78" s="88"/>
      <c r="D78" s="89"/>
      <c r="E78" s="89"/>
      <c r="F78" s="89"/>
      <c r="G78" s="89"/>
    </row>
    <row r="79" spans="1:7" ht="26.25" customHeight="1">
      <c r="A79" s="91"/>
      <c r="B79" s="88"/>
      <c r="C79" s="88"/>
      <c r="D79" s="89"/>
      <c r="E79" s="89"/>
      <c r="F79" s="89"/>
      <c r="G79" s="89"/>
    </row>
    <row r="80" spans="1:7" ht="26.25" customHeight="1">
      <c r="A80" s="87"/>
      <c r="B80" s="93"/>
      <c r="C80" s="93"/>
      <c r="D80" s="86"/>
      <c r="E80" s="86"/>
      <c r="F80" s="86"/>
      <c r="G80" s="89"/>
    </row>
    <row r="81" spans="1:7" ht="26.25" customHeight="1">
      <c r="A81" s="86"/>
      <c r="B81" s="94"/>
      <c r="C81" s="94"/>
      <c r="D81" s="89"/>
      <c r="E81" s="89"/>
      <c r="F81" s="89"/>
      <c r="G81" s="89"/>
    </row>
    <row r="82" spans="1:7" ht="26.25" customHeight="1">
      <c r="A82" s="92"/>
      <c r="B82" s="88"/>
      <c r="C82" s="88"/>
      <c r="D82" s="89"/>
      <c r="E82" s="89"/>
      <c r="F82" s="89"/>
      <c r="G82" s="89"/>
    </row>
    <row r="83" spans="1:7" ht="26.25" customHeight="1">
      <c r="A83" s="91"/>
      <c r="B83" s="88"/>
      <c r="C83" s="88"/>
      <c r="D83" s="89"/>
      <c r="E83" s="89"/>
      <c r="F83" s="89"/>
      <c r="G83" s="89"/>
    </row>
    <row r="84" spans="1:7" ht="26.25" customHeight="1">
      <c r="A84" s="91"/>
      <c r="B84" s="88"/>
      <c r="C84" s="88"/>
      <c r="D84" s="89"/>
      <c r="E84" s="89"/>
      <c r="F84" s="89"/>
      <c r="G84" s="89"/>
    </row>
    <row r="85" spans="1:7" ht="26.25" customHeight="1">
      <c r="A85" s="91"/>
      <c r="B85" s="88"/>
      <c r="C85" s="88"/>
      <c r="D85" s="89"/>
      <c r="E85" s="89"/>
      <c r="F85" s="89"/>
      <c r="G85" s="89"/>
    </row>
    <row r="86" spans="1:7" ht="26.25" customHeight="1">
      <c r="A86" s="91"/>
      <c r="B86" s="88"/>
      <c r="C86" s="88"/>
      <c r="D86" s="89"/>
      <c r="E86" s="89"/>
      <c r="F86" s="89"/>
      <c r="G86" s="89"/>
    </row>
    <row r="87" spans="1:7" ht="26.25" customHeight="1">
      <c r="A87" s="91"/>
      <c r="B87" s="88"/>
      <c r="C87" s="88"/>
      <c r="D87" s="89"/>
      <c r="E87" s="89"/>
      <c r="F87" s="89"/>
      <c r="G87" s="89"/>
    </row>
    <row r="88" spans="1:7" ht="26.25" customHeight="1">
      <c r="A88" s="91"/>
      <c r="B88" s="88"/>
      <c r="C88" s="88"/>
      <c r="D88" s="89"/>
      <c r="E88" s="89"/>
      <c r="F88" s="89"/>
      <c r="G88" s="89"/>
    </row>
    <row r="89" spans="1:7" ht="26.25" customHeight="1">
      <c r="A89" s="91"/>
      <c r="B89" s="88"/>
      <c r="C89" s="88"/>
      <c r="D89" s="89"/>
      <c r="E89" s="89"/>
      <c r="F89" s="89"/>
      <c r="G89" s="89"/>
    </row>
    <row r="90" spans="1:7" ht="26.25" customHeight="1">
      <c r="A90" s="91"/>
      <c r="B90" s="88"/>
      <c r="C90" s="88"/>
      <c r="D90" s="89"/>
      <c r="E90" s="89"/>
      <c r="F90" s="89"/>
      <c r="G90" s="89"/>
    </row>
    <row r="91" spans="1:7" ht="26.25" customHeight="1">
      <c r="A91" s="91"/>
      <c r="B91" s="88"/>
      <c r="C91" s="88"/>
      <c r="D91" s="89"/>
      <c r="E91" s="89"/>
      <c r="F91" s="89"/>
      <c r="G91" s="89"/>
    </row>
    <row r="92" spans="1:7" ht="26.25" customHeight="1">
      <c r="A92" s="87"/>
      <c r="B92" s="93"/>
      <c r="C92" s="93"/>
      <c r="D92" s="86"/>
      <c r="E92" s="86"/>
      <c r="F92" s="86"/>
      <c r="G92" s="89"/>
    </row>
    <row r="93" spans="1:7" ht="26.25" customHeight="1">
      <c r="A93" s="92"/>
      <c r="B93" s="88"/>
      <c r="C93" s="88"/>
      <c r="D93" s="89"/>
      <c r="E93" s="89"/>
      <c r="F93" s="89"/>
      <c r="G93" s="89"/>
    </row>
    <row r="94" spans="1:7" ht="25.5" customHeight="1">
      <c r="A94" s="91"/>
      <c r="B94" s="88"/>
      <c r="C94" s="88"/>
      <c r="D94" s="89"/>
      <c r="E94" s="89"/>
      <c r="F94" s="89"/>
      <c r="G94" s="89"/>
    </row>
    <row r="95" spans="1:7" ht="26.25" customHeight="1">
      <c r="A95" s="91"/>
      <c r="B95" s="88"/>
      <c r="C95" s="88"/>
      <c r="D95" s="89"/>
      <c r="E95" s="89"/>
      <c r="F95" s="89"/>
      <c r="G95" s="89"/>
    </row>
    <row r="96" spans="1:7" ht="26.25" customHeight="1">
      <c r="A96" s="91"/>
      <c r="B96" s="88"/>
      <c r="C96" s="88"/>
      <c r="D96" s="89"/>
      <c r="E96" s="89"/>
      <c r="F96" s="89"/>
      <c r="G96" s="89"/>
    </row>
    <row r="97" spans="1:7" ht="26.25" customHeight="1">
      <c r="A97" s="87"/>
      <c r="B97" s="93"/>
      <c r="C97" s="93"/>
      <c r="D97" s="86"/>
      <c r="E97" s="86"/>
      <c r="F97" s="86"/>
      <c r="G97" s="89"/>
    </row>
    <row r="98" spans="1:7" ht="26.25" customHeight="1">
      <c r="A98" s="92"/>
      <c r="B98" s="93"/>
      <c r="C98" s="93"/>
      <c r="D98" s="86"/>
      <c r="E98" s="86"/>
      <c r="F98" s="86"/>
      <c r="G98" s="89"/>
    </row>
    <row r="99" spans="1:7" ht="26.25" customHeight="1">
      <c r="A99" s="91"/>
      <c r="B99" s="88"/>
      <c r="C99" s="88"/>
      <c r="D99" s="89"/>
      <c r="E99" s="89"/>
      <c r="F99" s="89"/>
      <c r="G99" s="89"/>
    </row>
    <row r="100" spans="1:7" ht="26.25" customHeight="1">
      <c r="A100" s="91"/>
      <c r="B100" s="88"/>
      <c r="C100" s="88"/>
      <c r="D100" s="89"/>
      <c r="E100" s="89"/>
      <c r="F100" s="89"/>
      <c r="G100" s="89"/>
    </row>
    <row r="101" spans="1:7" ht="26.25" customHeight="1">
      <c r="A101" s="91"/>
      <c r="B101" s="88"/>
      <c r="C101" s="88"/>
      <c r="D101" s="89"/>
      <c r="E101" s="89"/>
      <c r="F101" s="89"/>
      <c r="G101" s="89"/>
    </row>
    <row r="102" spans="1:7" ht="26.25" customHeight="1">
      <c r="A102" s="91"/>
      <c r="B102" s="88"/>
      <c r="C102" s="88"/>
      <c r="D102" s="89"/>
      <c r="E102" s="89"/>
      <c r="F102" s="89"/>
      <c r="G102" s="89"/>
    </row>
    <row r="103" spans="1:7" ht="26.25" customHeight="1">
      <c r="A103" s="91"/>
      <c r="B103" s="88"/>
      <c r="C103" s="88"/>
      <c r="D103" s="89"/>
      <c r="E103" s="89"/>
      <c r="F103" s="89"/>
      <c r="G103" s="89"/>
    </row>
    <row r="104" spans="1:7" ht="26.25" customHeight="1">
      <c r="A104" s="87"/>
      <c r="B104" s="88"/>
      <c r="C104" s="88"/>
      <c r="D104" s="89"/>
      <c r="E104" s="86"/>
      <c r="F104" s="86"/>
      <c r="G104" s="89"/>
    </row>
    <row r="105" spans="1:7" ht="26.25" customHeight="1">
      <c r="A105" s="92"/>
      <c r="B105" s="88"/>
      <c r="C105" s="88"/>
      <c r="D105" s="89"/>
      <c r="E105" s="89"/>
      <c r="F105" s="89"/>
      <c r="G105" s="89"/>
    </row>
    <row r="106" spans="1:7" ht="26.25" customHeight="1">
      <c r="A106" s="91"/>
      <c r="B106" s="88"/>
      <c r="C106" s="88"/>
      <c r="D106" s="89"/>
      <c r="E106" s="89"/>
      <c r="F106" s="89"/>
      <c r="G106" s="89"/>
    </row>
    <row r="107" spans="1:7" ht="26.25" customHeight="1">
      <c r="A107" s="91"/>
      <c r="B107" s="88"/>
      <c r="C107" s="88"/>
      <c r="D107" s="89"/>
      <c r="E107" s="89"/>
      <c r="F107" s="89"/>
      <c r="G107" s="89"/>
    </row>
    <row r="108" spans="1:7" ht="26.25" customHeight="1">
      <c r="A108" s="91"/>
      <c r="B108" s="88"/>
      <c r="C108" s="88"/>
      <c r="D108" s="89"/>
      <c r="E108" s="89"/>
      <c r="F108" s="89"/>
      <c r="G108" s="89"/>
    </row>
    <row r="109" spans="1:7" ht="26.25" customHeight="1">
      <c r="A109" s="91"/>
      <c r="B109" s="88"/>
      <c r="C109" s="88"/>
      <c r="D109" s="89"/>
      <c r="E109" s="89"/>
      <c r="F109" s="89"/>
      <c r="G109" s="89"/>
    </row>
    <row r="110" spans="1:7" ht="26.25" customHeight="1">
      <c r="A110" s="91"/>
      <c r="B110" s="88"/>
      <c r="C110" s="88"/>
      <c r="D110" s="89"/>
      <c r="E110" s="89"/>
      <c r="F110" s="89"/>
      <c r="G110" s="89"/>
    </row>
    <row r="111" spans="1:7" ht="26.25" customHeight="1">
      <c r="A111" s="91"/>
      <c r="B111" s="88"/>
      <c r="C111" s="88"/>
      <c r="D111" s="89"/>
      <c r="E111" s="89"/>
      <c r="F111" s="89"/>
      <c r="G111" s="89"/>
    </row>
    <row r="112" spans="1:7" ht="26.25" customHeight="1">
      <c r="A112" s="91"/>
      <c r="B112" s="88"/>
      <c r="C112" s="88"/>
      <c r="D112" s="89"/>
      <c r="E112" s="89"/>
      <c r="F112" s="89"/>
      <c r="G112" s="89"/>
    </row>
    <row r="113" spans="1:7" ht="26.25" customHeight="1">
      <c r="A113" s="91"/>
      <c r="B113" s="88"/>
      <c r="C113" s="88"/>
      <c r="D113" s="89"/>
      <c r="E113" s="89"/>
      <c r="F113" s="89"/>
      <c r="G113" s="89"/>
    </row>
    <row r="114" spans="1:7" ht="26.25" customHeight="1">
      <c r="A114" s="91"/>
      <c r="B114" s="88"/>
      <c r="C114" s="88"/>
      <c r="D114" s="89"/>
      <c r="E114" s="89"/>
      <c r="F114" s="89"/>
      <c r="G114" s="89"/>
    </row>
    <row r="115" spans="1:7" ht="26.25" customHeight="1">
      <c r="A115" s="91"/>
      <c r="B115" s="88"/>
      <c r="C115" s="88"/>
      <c r="D115" s="89"/>
      <c r="E115" s="89"/>
      <c r="F115" s="89"/>
      <c r="G115" s="89"/>
    </row>
    <row r="116" spans="1:7" ht="26.25" customHeight="1">
      <c r="A116" s="91"/>
      <c r="B116" s="88"/>
      <c r="C116" s="88"/>
      <c r="D116" s="89"/>
      <c r="E116" s="89"/>
      <c r="F116" s="89"/>
      <c r="G116" s="89"/>
    </row>
    <row r="117" spans="1:7" ht="26.25" customHeight="1">
      <c r="A117" s="91"/>
      <c r="B117" s="88"/>
      <c r="C117" s="88"/>
      <c r="D117" s="89"/>
      <c r="E117" s="89"/>
      <c r="F117" s="89"/>
      <c r="G117" s="89"/>
    </row>
    <row r="118" spans="1:7" ht="26.25" customHeight="1">
      <c r="A118" s="91"/>
      <c r="B118" s="88"/>
      <c r="C118" s="88"/>
      <c r="D118" s="89"/>
      <c r="E118" s="89"/>
      <c r="F118" s="89"/>
      <c r="G118" s="89"/>
    </row>
    <row r="119" spans="1:7" ht="26.25" customHeight="1">
      <c r="A119" s="88"/>
      <c r="B119" s="88"/>
      <c r="C119" s="88"/>
      <c r="D119" s="94"/>
      <c r="E119" s="94"/>
      <c r="F119" s="94"/>
      <c r="G119" s="89"/>
    </row>
    <row r="120" spans="1:7" ht="26.25" customHeight="1">
      <c r="A120" s="91"/>
      <c r="B120" s="88"/>
      <c r="C120" s="88"/>
      <c r="D120" s="89"/>
      <c r="E120" s="89"/>
      <c r="F120" s="89"/>
      <c r="G120" s="89"/>
    </row>
    <row r="121" spans="1:7" ht="26.25" customHeight="1">
      <c r="A121" s="91"/>
      <c r="B121" s="88"/>
      <c r="C121" s="88"/>
      <c r="D121" s="89"/>
      <c r="E121" s="89"/>
      <c r="F121" s="89"/>
      <c r="G121" s="89"/>
    </row>
    <row r="122" spans="1:7" ht="26.25" customHeight="1">
      <c r="A122" s="91"/>
      <c r="B122" s="88"/>
      <c r="C122" s="88"/>
      <c r="D122" s="89"/>
      <c r="E122" s="89"/>
      <c r="F122" s="89"/>
      <c r="G122" s="89"/>
    </row>
    <row r="123" spans="1:7" ht="26.25" customHeight="1">
      <c r="A123" s="91"/>
      <c r="B123" s="88"/>
      <c r="C123" s="88"/>
      <c r="D123" s="89"/>
      <c r="E123" s="89"/>
      <c r="F123" s="89"/>
      <c r="G123" s="89"/>
    </row>
    <row r="124" spans="1:7" ht="26.25" customHeight="1">
      <c r="A124" s="91"/>
      <c r="B124" s="88"/>
      <c r="C124" s="88"/>
      <c r="D124" s="89"/>
      <c r="E124" s="89"/>
      <c r="F124" s="89"/>
      <c r="G124" s="89"/>
    </row>
    <row r="125" spans="1:7" ht="26.25" customHeight="1">
      <c r="A125" s="91"/>
      <c r="B125" s="88"/>
      <c r="C125" s="88"/>
      <c r="D125" s="89"/>
      <c r="E125" s="89"/>
      <c r="F125" s="89"/>
      <c r="G125" s="89"/>
    </row>
    <row r="126" spans="1:7" ht="26.25" customHeight="1">
      <c r="A126" s="91"/>
      <c r="B126" s="88"/>
      <c r="C126" s="88"/>
      <c r="D126" s="89"/>
      <c r="E126" s="89"/>
      <c r="F126" s="89"/>
      <c r="G126" s="89"/>
    </row>
    <row r="127" spans="1:7" ht="26.25" customHeight="1">
      <c r="A127" s="91"/>
      <c r="B127" s="88"/>
      <c r="C127" s="88"/>
      <c r="D127" s="89"/>
      <c r="E127" s="89"/>
      <c r="F127" s="89"/>
      <c r="G127" s="89"/>
    </row>
    <row r="128" spans="1:7" ht="26.25" customHeight="1">
      <c r="A128" s="87"/>
      <c r="B128" s="93"/>
      <c r="C128" s="93"/>
      <c r="D128" s="86"/>
      <c r="E128" s="86"/>
      <c r="F128" s="86"/>
      <c r="G128" s="89"/>
    </row>
    <row r="129" spans="1:7" ht="26.25" customHeight="1">
      <c r="A129" s="95"/>
      <c r="B129" s="88"/>
      <c r="C129" s="88"/>
      <c r="D129" s="89"/>
      <c r="E129" s="89"/>
      <c r="F129" s="89"/>
      <c r="G129" s="89"/>
    </row>
    <row r="130" spans="1:7" ht="26.25" customHeight="1">
      <c r="A130" s="91"/>
      <c r="B130" s="88"/>
      <c r="C130" s="88"/>
      <c r="D130" s="89"/>
      <c r="E130" s="89"/>
      <c r="F130" s="89"/>
      <c r="G130" s="89"/>
    </row>
    <row r="131" spans="1:7" ht="26.25" customHeight="1">
      <c r="A131" s="91"/>
      <c r="B131" s="88"/>
      <c r="C131" s="88"/>
      <c r="D131" s="89"/>
      <c r="E131" s="89"/>
      <c r="F131" s="89"/>
      <c r="G131" s="89"/>
    </row>
    <row r="132" spans="1:7" ht="26.25" customHeight="1">
      <c r="A132" s="91"/>
      <c r="B132" s="88"/>
      <c r="C132" s="88"/>
      <c r="D132" s="89"/>
      <c r="E132" s="89"/>
      <c r="F132" s="89"/>
      <c r="G132" s="89"/>
    </row>
    <row r="133" spans="1:7" ht="26.25" customHeight="1">
      <c r="A133" s="91"/>
      <c r="B133" s="88"/>
      <c r="C133" s="88"/>
      <c r="D133" s="89"/>
      <c r="E133" s="89"/>
      <c r="F133" s="89"/>
      <c r="G133" s="89"/>
    </row>
    <row r="134" spans="1:7" ht="26.25" customHeight="1">
      <c r="A134" s="91"/>
      <c r="B134" s="88"/>
      <c r="C134" s="88"/>
      <c r="D134" s="89"/>
      <c r="E134" s="89"/>
      <c r="F134" s="89"/>
      <c r="G134" s="89"/>
    </row>
    <row r="135" spans="1:7" ht="26.25" customHeight="1">
      <c r="A135" s="87"/>
      <c r="B135" s="88"/>
      <c r="C135" s="88"/>
      <c r="D135" s="89"/>
      <c r="E135" s="89"/>
      <c r="F135" s="86"/>
      <c r="G135" s="89"/>
    </row>
    <row r="136" spans="1:7" ht="26.25" customHeight="1">
      <c r="A136" s="92"/>
      <c r="B136" s="88"/>
      <c r="C136" s="88"/>
      <c r="D136" s="89"/>
      <c r="E136" s="89"/>
      <c r="F136" s="89"/>
      <c r="G136" s="89"/>
    </row>
    <row r="137" spans="1:7" ht="26.25" customHeight="1">
      <c r="A137" s="91"/>
      <c r="B137" s="88"/>
      <c r="C137" s="88"/>
      <c r="D137" s="89"/>
      <c r="E137" s="89"/>
      <c r="F137" s="89"/>
      <c r="G137" s="89"/>
    </row>
    <row r="138" spans="1:7" ht="26.25" customHeight="1">
      <c r="A138" s="91"/>
      <c r="B138" s="88"/>
      <c r="C138" s="88"/>
      <c r="D138" s="89"/>
      <c r="E138" s="89"/>
      <c r="F138" s="89"/>
      <c r="G138" s="89"/>
    </row>
    <row r="139" spans="1:7" ht="26.25" customHeight="1">
      <c r="A139" s="91"/>
      <c r="B139" s="88"/>
      <c r="C139" s="88"/>
      <c r="D139" s="89"/>
      <c r="E139" s="89"/>
      <c r="F139" s="89"/>
      <c r="G139" s="89"/>
    </row>
    <row r="140" spans="1:7" ht="26.25" customHeight="1">
      <c r="A140" s="91"/>
      <c r="B140" s="88"/>
      <c r="C140" s="88"/>
      <c r="D140" s="89"/>
      <c r="E140" s="89"/>
      <c r="F140" s="89"/>
      <c r="G140" s="89"/>
    </row>
    <row r="141" spans="1:7" ht="26.25" customHeight="1">
      <c r="A141" s="91"/>
      <c r="B141" s="88"/>
      <c r="C141" s="88"/>
      <c r="D141" s="89"/>
      <c r="E141" s="89"/>
      <c r="F141" s="89"/>
      <c r="G141" s="89"/>
    </row>
    <row r="142" spans="1:7" ht="26.25" customHeight="1">
      <c r="A142" s="91"/>
      <c r="B142" s="88"/>
      <c r="C142" s="88"/>
      <c r="D142" s="89"/>
      <c r="E142" s="89"/>
      <c r="F142" s="89"/>
      <c r="G142" s="89"/>
    </row>
    <row r="143" spans="1:7" ht="26.25" customHeight="1">
      <c r="A143" s="91"/>
      <c r="B143" s="88"/>
      <c r="C143" s="88"/>
      <c r="D143" s="89"/>
      <c r="E143" s="89"/>
      <c r="F143" s="89"/>
      <c r="G143" s="89"/>
    </row>
    <row r="144" spans="1:7" ht="26.25" customHeight="1">
      <c r="A144" s="87"/>
      <c r="B144" s="93"/>
      <c r="C144" s="93"/>
      <c r="D144" s="86"/>
      <c r="E144" s="86"/>
      <c r="F144" s="86"/>
      <c r="G144" s="89"/>
    </row>
    <row r="145" spans="1:7" ht="26.25" customHeight="1">
      <c r="A145" s="92"/>
      <c r="B145" s="93"/>
      <c r="C145" s="93"/>
      <c r="D145" s="86"/>
      <c r="E145" s="86"/>
      <c r="F145" s="86"/>
      <c r="G145" s="89"/>
    </row>
    <row r="146" spans="1:7" ht="26.25" customHeight="1">
      <c r="A146" s="91"/>
      <c r="B146" s="88"/>
      <c r="C146" s="88"/>
      <c r="D146" s="89"/>
      <c r="E146" s="89"/>
      <c r="F146" s="89"/>
      <c r="G146" s="89"/>
    </row>
    <row r="147" spans="1:7" ht="26.25" customHeight="1">
      <c r="A147" s="91"/>
      <c r="B147" s="88"/>
      <c r="C147" s="88"/>
      <c r="D147" s="89"/>
      <c r="E147" s="89"/>
      <c r="F147" s="89"/>
      <c r="G147" s="89"/>
    </row>
    <row r="148" spans="1:7" ht="26.25" customHeight="1">
      <c r="A148" s="91"/>
      <c r="B148" s="88"/>
      <c r="C148" s="88"/>
      <c r="D148" s="89"/>
      <c r="E148" s="89"/>
      <c r="F148" s="89"/>
      <c r="G148" s="89"/>
    </row>
    <row r="149" spans="1:7" ht="26.25" customHeight="1">
      <c r="A149" s="91"/>
      <c r="B149" s="88"/>
      <c r="C149" s="88"/>
      <c r="D149" s="89"/>
      <c r="E149" s="89"/>
      <c r="F149" s="89"/>
      <c r="G149" s="89"/>
    </row>
    <row r="150" spans="1:7" ht="26.25" customHeight="1">
      <c r="A150" s="91"/>
      <c r="B150" s="88"/>
      <c r="C150" s="88"/>
      <c r="D150" s="89"/>
      <c r="E150" s="89"/>
      <c r="F150" s="89"/>
      <c r="G150" s="89"/>
    </row>
    <row r="151" spans="1:7" ht="26.25" customHeight="1">
      <c r="A151" s="87"/>
      <c r="B151" s="93"/>
      <c r="C151" s="93"/>
      <c r="D151" s="86"/>
      <c r="E151" s="86"/>
      <c r="F151" s="86"/>
      <c r="G151" s="89"/>
    </row>
    <row r="152" spans="1:7" ht="26.25" customHeight="1">
      <c r="A152" s="87"/>
      <c r="B152" s="88"/>
      <c r="C152" s="88"/>
      <c r="D152" s="89"/>
      <c r="E152" s="86"/>
      <c r="F152" s="86"/>
      <c r="G152" s="89"/>
    </row>
    <row r="153" spans="1:7" ht="26.25" customHeight="1">
      <c r="A153" s="92"/>
      <c r="B153" s="93"/>
      <c r="C153" s="93"/>
      <c r="D153" s="86"/>
      <c r="E153" s="86"/>
      <c r="F153" s="86"/>
      <c r="G153" s="89"/>
    </row>
    <row r="154" spans="1:7" ht="26.25" customHeight="1">
      <c r="A154" s="91"/>
      <c r="B154" s="88"/>
      <c r="C154" s="88"/>
      <c r="D154" s="89"/>
      <c r="E154" s="89"/>
      <c r="F154" s="89"/>
      <c r="G154" s="89"/>
    </row>
    <row r="155" spans="1:7" ht="26.25" customHeight="1">
      <c r="A155" s="91"/>
      <c r="B155" s="88"/>
      <c r="C155" s="88"/>
      <c r="D155" s="89"/>
      <c r="E155" s="89"/>
      <c r="F155" s="89"/>
      <c r="G155" s="89"/>
    </row>
    <row r="156" spans="1:7" ht="26.25" customHeight="1">
      <c r="A156" s="91"/>
      <c r="B156" s="88"/>
      <c r="C156" s="88"/>
      <c r="D156" s="89"/>
      <c r="E156" s="89"/>
      <c r="F156" s="89"/>
      <c r="G156" s="89"/>
    </row>
    <row r="157" spans="1:7" ht="26.25" customHeight="1">
      <c r="A157" s="91"/>
      <c r="B157" s="88"/>
      <c r="C157" s="88"/>
      <c r="D157" s="89"/>
      <c r="E157" s="89"/>
      <c r="F157" s="89"/>
      <c r="G157" s="89"/>
    </row>
    <row r="158" spans="1:7" ht="26.25" customHeight="1">
      <c r="A158" s="91"/>
      <c r="B158" s="88"/>
      <c r="C158" s="88"/>
      <c r="D158" s="89"/>
      <c r="E158" s="89"/>
      <c r="F158" s="89"/>
      <c r="G158" s="89"/>
    </row>
    <row r="159" spans="1:7" ht="26.25" customHeight="1">
      <c r="A159" s="91"/>
      <c r="B159" s="88"/>
      <c r="C159" s="88"/>
      <c r="D159" s="89"/>
      <c r="E159" s="89"/>
      <c r="F159" s="89"/>
      <c r="G159" s="89"/>
    </row>
    <row r="160" spans="1:7" ht="26.25" customHeight="1">
      <c r="A160" s="91"/>
      <c r="B160" s="88"/>
      <c r="C160" s="88"/>
      <c r="D160" s="89"/>
      <c r="E160" s="89"/>
      <c r="F160" s="89"/>
      <c r="G160" s="89"/>
    </row>
    <row r="161" spans="1:7" ht="26.25" customHeight="1">
      <c r="A161" s="91"/>
      <c r="B161" s="88"/>
      <c r="C161" s="88"/>
      <c r="D161" s="89"/>
      <c r="E161" s="89"/>
      <c r="F161" s="89"/>
      <c r="G161" s="89"/>
    </row>
    <row r="162" spans="1:7" ht="26.25" customHeight="1">
      <c r="A162" s="91"/>
      <c r="B162" s="88"/>
      <c r="C162" s="88"/>
      <c r="D162" s="89"/>
      <c r="E162" s="89"/>
      <c r="F162" s="89"/>
      <c r="G162" s="89"/>
    </row>
    <row r="163" spans="1:7" ht="26.25" customHeight="1">
      <c r="A163" s="91"/>
      <c r="B163" s="88"/>
      <c r="C163" s="88"/>
      <c r="D163" s="89"/>
      <c r="E163" s="89"/>
      <c r="F163" s="89"/>
      <c r="G163" s="89"/>
    </row>
    <row r="164" spans="1:7" ht="26.25" customHeight="1">
      <c r="A164" s="91"/>
      <c r="B164" s="88"/>
      <c r="C164" s="88"/>
      <c r="D164" s="89"/>
      <c r="E164" s="89"/>
      <c r="F164" s="89"/>
      <c r="G164" s="89"/>
    </row>
    <row r="165" spans="1:7" ht="26.25" customHeight="1">
      <c r="A165" s="91"/>
      <c r="B165" s="88"/>
      <c r="C165" s="88"/>
      <c r="D165" s="89"/>
      <c r="E165" s="89"/>
      <c r="F165" s="89"/>
      <c r="G165" s="89"/>
    </row>
    <row r="166" spans="1:7" ht="26.25" customHeight="1">
      <c r="A166" s="87"/>
      <c r="B166" s="88"/>
      <c r="C166" s="88"/>
      <c r="D166" s="89"/>
      <c r="E166" s="86"/>
      <c r="F166" s="86"/>
      <c r="G166" s="89"/>
    </row>
    <row r="167" spans="1:7" ht="26.25" customHeight="1">
      <c r="A167" s="95"/>
      <c r="B167" s="93"/>
      <c r="C167" s="93"/>
      <c r="D167" s="86"/>
      <c r="E167" s="86"/>
      <c r="F167" s="86"/>
      <c r="G167" s="89"/>
    </row>
    <row r="168" spans="1:7" ht="26.25" customHeight="1">
      <c r="A168" s="91"/>
      <c r="B168" s="88"/>
      <c r="C168" s="88"/>
      <c r="D168" s="89"/>
      <c r="E168" s="89"/>
      <c r="F168" s="89"/>
      <c r="G168" s="89"/>
    </row>
    <row r="169" spans="1:7" ht="26.25" customHeight="1">
      <c r="A169" s="96"/>
      <c r="B169" s="97"/>
      <c r="C169" s="97"/>
      <c r="D169" s="89"/>
      <c r="E169" s="89"/>
      <c r="F169" s="89"/>
      <c r="G169" s="89"/>
    </row>
    <row r="170" spans="1:7" ht="26.25" customHeight="1">
      <c r="A170" s="91"/>
      <c r="B170" s="88"/>
      <c r="C170" s="88"/>
      <c r="D170" s="89"/>
      <c r="E170" s="89"/>
      <c r="F170" s="89"/>
      <c r="G170" s="89"/>
    </row>
    <row r="171" spans="1:7" ht="26.25" customHeight="1">
      <c r="A171" s="87"/>
      <c r="B171" s="88"/>
      <c r="C171" s="88"/>
      <c r="D171" s="89"/>
      <c r="E171" s="89"/>
      <c r="F171" s="86"/>
      <c r="G171" s="89"/>
    </row>
    <row r="172" spans="1:7" ht="26.25" customHeight="1">
      <c r="A172" s="92"/>
      <c r="B172" s="88"/>
      <c r="C172" s="88"/>
      <c r="D172" s="89"/>
      <c r="E172" s="89"/>
      <c r="F172" s="89"/>
      <c r="G172" s="89"/>
    </row>
    <row r="173" spans="1:7" ht="26.25" customHeight="1">
      <c r="A173" s="91"/>
      <c r="B173" s="88"/>
      <c r="C173" s="88"/>
      <c r="D173" s="89"/>
      <c r="E173" s="89"/>
      <c r="F173" s="89"/>
      <c r="G173" s="89"/>
    </row>
    <row r="174" spans="1:7" ht="26.25" customHeight="1">
      <c r="A174" s="91"/>
      <c r="B174" s="88"/>
      <c r="C174" s="88"/>
      <c r="D174" s="89"/>
      <c r="E174" s="89"/>
      <c r="F174" s="89"/>
      <c r="G174" s="89"/>
    </row>
    <row r="175" spans="1:7" ht="26.25" customHeight="1">
      <c r="A175" s="91"/>
      <c r="B175" s="88"/>
      <c r="C175" s="88"/>
      <c r="D175" s="89"/>
      <c r="E175" s="89"/>
      <c r="F175" s="89"/>
      <c r="G175" s="89"/>
    </row>
    <row r="176" spans="1:7" ht="26.25" customHeight="1">
      <c r="A176" s="91"/>
      <c r="B176" s="88"/>
      <c r="C176" s="88"/>
      <c r="D176" s="89"/>
      <c r="E176" s="89"/>
      <c r="F176" s="89"/>
      <c r="G176" s="89"/>
    </row>
    <row r="177" spans="1:7" ht="26.25" customHeight="1">
      <c r="A177" s="91"/>
      <c r="B177" s="88"/>
      <c r="C177" s="88"/>
      <c r="D177" s="89"/>
      <c r="E177" s="89"/>
      <c r="F177" s="89"/>
      <c r="G177" s="89"/>
    </row>
    <row r="178" spans="1:7" ht="26.25" customHeight="1">
      <c r="A178" s="91"/>
      <c r="B178" s="88"/>
      <c r="C178" s="88"/>
      <c r="D178" s="89"/>
      <c r="E178" s="89"/>
      <c r="F178" s="89"/>
      <c r="G178" s="89"/>
    </row>
    <row r="179" spans="1:7" ht="26.25" customHeight="1">
      <c r="A179" s="91"/>
      <c r="B179" s="88"/>
      <c r="C179" s="88"/>
      <c r="D179" s="89"/>
      <c r="E179" s="89"/>
      <c r="F179" s="89"/>
      <c r="G179" s="89"/>
    </row>
    <row r="180" spans="1:7" ht="26.25" customHeight="1">
      <c r="A180" s="87"/>
      <c r="B180" s="93"/>
      <c r="C180" s="93"/>
      <c r="D180" s="86"/>
      <c r="E180" s="86"/>
      <c r="F180" s="86"/>
      <c r="G180" s="89"/>
    </row>
    <row r="181" spans="1:7" ht="26.25" customHeight="1">
      <c r="A181" s="95"/>
      <c r="B181" s="93"/>
      <c r="C181" s="93"/>
      <c r="D181" s="86"/>
      <c r="E181" s="86"/>
      <c r="F181" s="86"/>
      <c r="G181" s="89"/>
    </row>
    <row r="182" spans="1:7" ht="26.25" customHeight="1">
      <c r="A182" s="91"/>
      <c r="B182" s="88"/>
      <c r="C182" s="88"/>
      <c r="D182" s="89"/>
      <c r="E182" s="89"/>
      <c r="F182" s="89"/>
      <c r="G182" s="89"/>
    </row>
    <row r="183" spans="1:7" ht="26.25" customHeight="1">
      <c r="A183" s="91"/>
      <c r="B183" s="88"/>
      <c r="C183" s="88"/>
      <c r="D183" s="89"/>
      <c r="E183" s="89"/>
      <c r="F183" s="89"/>
      <c r="G183" s="89"/>
    </row>
    <row r="184" spans="1:7" ht="26.25" customHeight="1">
      <c r="A184" s="91"/>
      <c r="B184" s="88"/>
      <c r="C184" s="88"/>
      <c r="D184" s="89"/>
      <c r="E184" s="89"/>
      <c r="F184" s="89"/>
      <c r="G184" s="89"/>
    </row>
    <row r="185" spans="1:7" ht="26.25" customHeight="1">
      <c r="A185" s="91"/>
      <c r="B185" s="88"/>
      <c r="C185" s="88"/>
      <c r="D185" s="89"/>
      <c r="E185" s="89"/>
      <c r="F185" s="89"/>
      <c r="G185" s="89"/>
    </row>
    <row r="186" spans="1:7" ht="26.25" customHeight="1">
      <c r="A186" s="91"/>
      <c r="B186" s="88"/>
      <c r="C186" s="88"/>
      <c r="D186" s="89"/>
      <c r="E186" s="89"/>
      <c r="F186" s="89"/>
      <c r="G186" s="89"/>
    </row>
    <row r="187" spans="1:7" ht="26.25" customHeight="1">
      <c r="A187" s="91"/>
      <c r="B187" s="88"/>
      <c r="C187" s="88"/>
      <c r="D187" s="89"/>
      <c r="E187" s="89"/>
      <c r="F187" s="89"/>
      <c r="G187" s="89"/>
    </row>
    <row r="188" spans="1:7" ht="26.25" customHeight="1">
      <c r="A188" s="87"/>
      <c r="B188" s="93"/>
      <c r="C188" s="93"/>
      <c r="D188" s="86"/>
      <c r="E188" s="86"/>
      <c r="F188" s="86"/>
      <c r="G188" s="89"/>
    </row>
    <row r="189" spans="1:7" ht="26.25" customHeight="1">
      <c r="A189" s="92"/>
      <c r="B189" s="88"/>
      <c r="C189" s="88"/>
      <c r="D189" s="89"/>
      <c r="E189" s="89"/>
      <c r="F189" s="89"/>
      <c r="G189" s="89"/>
    </row>
    <row r="190" spans="1:7" ht="26.25" customHeight="1">
      <c r="A190" s="91"/>
      <c r="B190" s="88"/>
      <c r="C190" s="88"/>
      <c r="D190" s="89"/>
      <c r="E190" s="89"/>
      <c r="F190" s="89"/>
      <c r="G190" s="89"/>
    </row>
    <row r="191" spans="1:7" ht="26.25" customHeight="1">
      <c r="A191" s="91"/>
      <c r="B191" s="88"/>
      <c r="C191" s="88"/>
      <c r="D191" s="89"/>
      <c r="E191" s="89"/>
      <c r="F191" s="89"/>
      <c r="G191" s="89"/>
    </row>
    <row r="192" spans="1:7" ht="26.25" customHeight="1">
      <c r="A192" s="91"/>
      <c r="B192" s="88"/>
      <c r="C192" s="88"/>
      <c r="D192" s="89"/>
      <c r="E192" s="89"/>
      <c r="F192" s="89"/>
      <c r="G192" s="89"/>
    </row>
    <row r="193" spans="1:7" ht="26.25" customHeight="1">
      <c r="A193" s="87"/>
      <c r="B193" s="93"/>
      <c r="C193" s="93"/>
      <c r="D193" s="86"/>
      <c r="E193" s="86"/>
      <c r="F193" s="86"/>
      <c r="G193" s="89"/>
    </row>
    <row r="194" spans="1:7" ht="26.25" customHeight="1">
      <c r="A194" s="92"/>
      <c r="B194" s="93"/>
      <c r="C194" s="93"/>
      <c r="D194" s="86"/>
      <c r="E194" s="86"/>
      <c r="F194" s="86"/>
      <c r="G194" s="89"/>
    </row>
    <row r="195" spans="1:7" ht="23.25">
      <c r="A195" s="91"/>
      <c r="B195" s="67"/>
      <c r="C195" s="88"/>
      <c r="D195" s="89"/>
      <c r="E195" s="89"/>
      <c r="F195" s="89"/>
      <c r="G195" s="89"/>
    </row>
    <row r="196" spans="1:7" ht="23.25">
      <c r="A196" s="91"/>
      <c r="B196" s="88"/>
      <c r="C196" s="88"/>
      <c r="D196" s="89"/>
      <c r="E196" s="89"/>
      <c r="F196" s="89"/>
      <c r="G196" s="89"/>
    </row>
    <row r="197" spans="1:7" ht="23.25">
      <c r="A197" s="87"/>
      <c r="B197" s="93"/>
      <c r="C197" s="93"/>
      <c r="D197" s="86"/>
      <c r="E197" s="86"/>
      <c r="F197" s="86"/>
      <c r="G197" s="89"/>
    </row>
    <row r="198" spans="1:7" ht="23.25">
      <c r="A198" s="92"/>
      <c r="B198" s="88"/>
      <c r="C198" s="88"/>
      <c r="D198" s="89"/>
      <c r="E198" s="89"/>
      <c r="F198" s="89"/>
      <c r="G198" s="89"/>
    </row>
    <row r="199" spans="1:7" ht="23.25" customHeight="1">
      <c r="A199" s="91"/>
      <c r="B199" s="88"/>
      <c r="C199" s="88"/>
      <c r="D199" s="89"/>
      <c r="E199" s="89"/>
      <c r="F199" s="89"/>
      <c r="G199" s="89"/>
    </row>
    <row r="200" spans="1:7" ht="23.25" customHeight="1">
      <c r="A200" s="91"/>
      <c r="B200" s="88"/>
      <c r="C200" s="88"/>
      <c r="D200" s="89"/>
      <c r="E200" s="89"/>
      <c r="F200" s="89"/>
      <c r="G200" s="89"/>
    </row>
    <row r="201" spans="1:7" ht="23.25">
      <c r="A201" s="91"/>
      <c r="B201" s="88"/>
      <c r="C201" s="88"/>
      <c r="D201" s="89"/>
      <c r="E201" s="89"/>
      <c r="F201" s="89"/>
      <c r="G201" s="89"/>
    </row>
    <row r="202" spans="1:7" ht="23.25">
      <c r="A202" s="91"/>
      <c r="B202" s="88"/>
      <c r="C202" s="88"/>
      <c r="D202" s="89"/>
      <c r="E202" s="89"/>
      <c r="F202" s="89"/>
      <c r="G202" s="89"/>
    </row>
    <row r="203" spans="1:7" ht="23.25">
      <c r="A203" s="91"/>
      <c r="B203" s="88"/>
      <c r="C203" s="88"/>
      <c r="D203" s="89"/>
      <c r="E203" s="89"/>
      <c r="F203" s="89"/>
      <c r="G203" s="89"/>
    </row>
    <row r="204" spans="1:7" ht="23.25">
      <c r="A204" s="91"/>
      <c r="B204" s="88"/>
      <c r="C204" s="88"/>
      <c r="D204" s="89"/>
      <c r="E204" s="89"/>
      <c r="F204" s="89"/>
      <c r="G204" s="89"/>
    </row>
    <row r="205" spans="1:7" ht="23.25">
      <c r="A205" s="87"/>
      <c r="B205" s="93"/>
      <c r="C205" s="93"/>
      <c r="D205" s="86"/>
      <c r="E205" s="86"/>
      <c r="F205" s="86"/>
      <c r="G205" s="89"/>
    </row>
    <row r="206" spans="1:7" ht="23.25">
      <c r="A206" s="92"/>
      <c r="B206" s="93"/>
      <c r="C206" s="93"/>
      <c r="D206" s="86"/>
      <c r="E206" s="86"/>
      <c r="F206" s="86"/>
      <c r="G206" s="89"/>
    </row>
    <row r="207" spans="1:7" ht="23.25">
      <c r="A207" s="91"/>
      <c r="B207" s="88"/>
      <c r="C207" s="88"/>
      <c r="D207" s="89"/>
      <c r="E207" s="89"/>
      <c r="F207" s="89"/>
      <c r="G207" s="89"/>
    </row>
    <row r="208" spans="1:7" ht="23.25">
      <c r="A208" s="91"/>
      <c r="B208" s="88"/>
      <c r="C208" s="88"/>
      <c r="D208" s="89"/>
      <c r="E208" s="89"/>
      <c r="F208" s="89"/>
      <c r="G208" s="89"/>
    </row>
    <row r="209" spans="1:7" ht="23.25">
      <c r="A209" s="91"/>
      <c r="B209" s="88"/>
      <c r="C209" s="88"/>
      <c r="D209" s="89"/>
      <c r="E209" s="89"/>
      <c r="F209" s="89"/>
      <c r="G209" s="89"/>
    </row>
    <row r="210" spans="1:7" ht="23.25">
      <c r="A210" s="87"/>
      <c r="B210" s="93"/>
      <c r="C210" s="93"/>
      <c r="D210" s="86"/>
      <c r="E210" s="86"/>
      <c r="F210" s="86"/>
      <c r="G210" s="89"/>
    </row>
    <row r="211" spans="1:7" ht="23.25">
      <c r="A211" s="92"/>
      <c r="B211" s="93"/>
      <c r="C211" s="93"/>
      <c r="D211" s="86"/>
      <c r="E211" s="86"/>
      <c r="F211" s="86"/>
      <c r="G211" s="89"/>
    </row>
    <row r="212" spans="1:7" ht="23.25">
      <c r="A212" s="91"/>
      <c r="B212" s="88"/>
      <c r="C212" s="88"/>
      <c r="D212" s="89"/>
      <c r="E212" s="89"/>
      <c r="F212" s="89"/>
      <c r="G212" s="89"/>
    </row>
    <row r="213" spans="1:7" ht="23.25">
      <c r="A213" s="91"/>
      <c r="B213" s="88"/>
      <c r="C213" s="88"/>
      <c r="D213" s="89"/>
      <c r="E213" s="89"/>
      <c r="F213" s="89"/>
      <c r="G213" s="89"/>
    </row>
    <row r="214" spans="1:7" ht="23.25">
      <c r="A214" s="91"/>
      <c r="B214" s="88"/>
      <c r="C214" s="88"/>
      <c r="D214" s="89"/>
      <c r="E214" s="89"/>
      <c r="F214" s="89"/>
      <c r="G214" s="89"/>
    </row>
    <row r="215" spans="1:7" ht="23.25">
      <c r="A215" s="91"/>
      <c r="B215" s="88"/>
      <c r="C215" s="88"/>
      <c r="D215" s="89"/>
      <c r="E215" s="89"/>
      <c r="F215" s="89"/>
      <c r="G215" s="89"/>
    </row>
    <row r="216" spans="1:7" ht="23.25">
      <c r="A216" s="91"/>
      <c r="B216" s="88"/>
      <c r="C216" s="88"/>
      <c r="D216" s="89"/>
      <c r="E216" s="89"/>
      <c r="F216" s="89"/>
      <c r="G216" s="89"/>
    </row>
    <row r="217" spans="1:7" ht="23.25">
      <c r="A217" s="87"/>
      <c r="B217" s="88"/>
      <c r="C217" s="88"/>
      <c r="D217" s="89"/>
      <c r="E217" s="89"/>
      <c r="F217" s="86"/>
      <c r="G217" s="89"/>
    </row>
    <row r="218" spans="1:7" ht="23.25">
      <c r="A218" s="95"/>
      <c r="B218" s="88"/>
      <c r="C218" s="88"/>
      <c r="D218" s="89"/>
      <c r="E218" s="89"/>
      <c r="F218" s="86"/>
      <c r="G218" s="89"/>
    </row>
    <row r="219" spans="1:7" ht="23.25">
      <c r="A219" s="91"/>
      <c r="B219" s="88"/>
      <c r="C219" s="88"/>
      <c r="D219" s="89"/>
      <c r="E219" s="89"/>
      <c r="F219" s="89"/>
      <c r="G219" s="89"/>
    </row>
    <row r="220" spans="1:7" ht="23.25">
      <c r="A220" s="91"/>
      <c r="B220" s="88"/>
      <c r="C220" s="88"/>
      <c r="D220" s="89"/>
      <c r="E220" s="89"/>
      <c r="F220" s="89"/>
      <c r="G220" s="89"/>
    </row>
    <row r="221" spans="1:7" ht="23.25">
      <c r="A221" s="91"/>
      <c r="B221" s="88"/>
      <c r="C221" s="88"/>
      <c r="D221" s="89"/>
      <c r="E221" s="89"/>
      <c r="F221" s="89"/>
      <c r="G221" s="89"/>
    </row>
    <row r="222" spans="1:7" ht="23.25">
      <c r="A222" s="91"/>
      <c r="B222" s="88"/>
      <c r="C222" s="88"/>
      <c r="D222" s="89"/>
      <c r="E222" s="89"/>
      <c r="F222" s="89"/>
      <c r="G222" s="89"/>
    </row>
    <row r="223" spans="1:7" ht="23.25">
      <c r="A223" s="91"/>
      <c r="B223" s="88"/>
      <c r="C223" s="88"/>
      <c r="D223" s="89"/>
      <c r="E223" s="89"/>
      <c r="F223" s="89"/>
      <c r="G223" s="89"/>
    </row>
    <row r="224" spans="1:7" ht="23.25">
      <c r="A224" s="91"/>
      <c r="B224" s="88"/>
      <c r="C224" s="88"/>
      <c r="D224" s="89"/>
      <c r="E224" s="89"/>
      <c r="F224" s="89"/>
      <c r="G224" s="89"/>
    </row>
    <row r="225" spans="1:7" ht="23.25">
      <c r="A225" s="87"/>
      <c r="B225" s="88"/>
      <c r="C225" s="88"/>
      <c r="D225" s="89"/>
      <c r="E225" s="89"/>
      <c r="F225" s="86"/>
      <c r="G225" s="89"/>
    </row>
    <row r="226" spans="1:7" ht="23.25">
      <c r="A226" s="95"/>
      <c r="B226" s="93"/>
      <c r="C226" s="93"/>
      <c r="D226" s="86"/>
      <c r="E226" s="86"/>
      <c r="F226" s="89"/>
      <c r="G226" s="89"/>
    </row>
    <row r="227" spans="1:7" ht="23.25">
      <c r="A227" s="95"/>
      <c r="B227" s="88"/>
      <c r="C227" s="88"/>
      <c r="D227" s="86"/>
      <c r="E227" s="86"/>
      <c r="F227" s="89"/>
      <c r="G227" s="89"/>
    </row>
    <row r="228" spans="1:7" ht="23.25">
      <c r="A228" s="87"/>
      <c r="B228" s="88"/>
      <c r="C228" s="88"/>
      <c r="D228" s="86"/>
      <c r="E228" s="86"/>
      <c r="F228" s="86"/>
      <c r="G228" s="89"/>
    </row>
    <row r="229" spans="1:7" ht="23.25">
      <c r="A229" s="92"/>
      <c r="B229" s="88"/>
      <c r="C229" s="88"/>
      <c r="D229" s="89"/>
      <c r="E229" s="89"/>
      <c r="F229" s="89"/>
      <c r="G229" s="89"/>
    </row>
    <row r="230" spans="1:7" ht="23.25">
      <c r="A230" s="91"/>
      <c r="B230" s="88"/>
      <c r="C230" s="88"/>
      <c r="D230" s="89"/>
      <c r="E230" s="89"/>
      <c r="F230" s="89"/>
      <c r="G230" s="89"/>
    </row>
    <row r="231" spans="1:7" ht="23.25">
      <c r="A231" s="91"/>
      <c r="B231" s="88"/>
      <c r="C231" s="88"/>
      <c r="D231" s="89"/>
      <c r="E231" s="89"/>
      <c r="F231" s="89"/>
      <c r="G231" s="89"/>
    </row>
    <row r="232" spans="1:7" ht="23.25">
      <c r="A232" s="91"/>
      <c r="B232" s="88"/>
      <c r="C232" s="88"/>
      <c r="D232" s="89"/>
      <c r="E232" s="89"/>
      <c r="F232" s="89"/>
      <c r="G232" s="89"/>
    </row>
    <row r="233" spans="1:7" ht="23.25">
      <c r="A233" s="91"/>
      <c r="B233" s="88"/>
      <c r="C233" s="88"/>
      <c r="D233" s="89"/>
      <c r="E233" s="89"/>
      <c r="F233" s="89"/>
      <c r="G233" s="89"/>
    </row>
    <row r="234" spans="1:7" ht="23.25">
      <c r="A234" s="91"/>
      <c r="B234" s="88"/>
      <c r="C234" s="88"/>
      <c r="D234" s="89"/>
      <c r="E234" s="89"/>
      <c r="F234" s="89"/>
      <c r="G234" s="89"/>
    </row>
    <row r="235" spans="1:7" ht="23.25">
      <c r="A235" s="91"/>
      <c r="B235" s="88"/>
      <c r="C235" s="88"/>
      <c r="D235" s="89"/>
      <c r="E235" s="89"/>
      <c r="F235" s="89"/>
      <c r="G235" s="89"/>
    </row>
    <row r="236" spans="1:7" ht="23.25">
      <c r="A236" s="91"/>
      <c r="B236" s="88"/>
      <c r="C236" s="88"/>
      <c r="D236" s="89"/>
      <c r="E236" s="89"/>
      <c r="F236" s="89"/>
      <c r="G236" s="89"/>
    </row>
    <row r="237" spans="1:7" ht="23.25">
      <c r="A237" s="91"/>
      <c r="B237" s="88"/>
      <c r="C237" s="88"/>
      <c r="D237" s="89"/>
      <c r="E237" s="89"/>
      <c r="F237" s="89"/>
      <c r="G237" s="89"/>
    </row>
    <row r="238" spans="1:7" ht="23.25">
      <c r="A238" s="91"/>
      <c r="B238" s="88"/>
      <c r="C238" s="88"/>
      <c r="D238" s="89"/>
      <c r="E238" s="89"/>
      <c r="F238" s="89"/>
      <c r="G238" s="89"/>
    </row>
    <row r="239" spans="1:7" ht="23.25">
      <c r="A239" s="91"/>
      <c r="B239" s="88"/>
      <c r="C239" s="88"/>
      <c r="D239" s="89"/>
      <c r="E239" s="89"/>
      <c r="F239" s="89"/>
      <c r="G239" s="89"/>
    </row>
    <row r="240" spans="1:7" ht="23.25">
      <c r="A240" s="91"/>
      <c r="B240" s="88"/>
      <c r="C240" s="88"/>
      <c r="D240" s="89"/>
      <c r="E240" s="89"/>
      <c r="F240" s="89"/>
      <c r="G240" s="89"/>
    </row>
    <row r="241" spans="1:7" ht="23.25">
      <c r="A241" s="91"/>
      <c r="B241" s="88"/>
      <c r="C241" s="88"/>
      <c r="D241" s="89"/>
      <c r="E241" s="89"/>
      <c r="F241" s="89"/>
      <c r="G241" s="89"/>
    </row>
    <row r="242" spans="1:7" ht="23.25">
      <c r="A242" s="91"/>
      <c r="B242" s="88"/>
      <c r="C242" s="88"/>
      <c r="D242" s="89"/>
      <c r="E242" s="89"/>
      <c r="F242" s="89"/>
      <c r="G242" s="89"/>
    </row>
    <row r="243" spans="1:7" ht="23.25">
      <c r="A243" s="91"/>
      <c r="B243" s="88"/>
      <c r="C243" s="88"/>
      <c r="D243" s="89"/>
      <c r="E243" s="89"/>
      <c r="F243" s="89"/>
      <c r="G243" s="89"/>
    </row>
    <row r="244" spans="1:7" ht="23.25">
      <c r="A244" s="91"/>
      <c r="B244" s="88"/>
      <c r="C244" s="88"/>
      <c r="D244" s="89"/>
      <c r="E244" s="89"/>
      <c r="F244" s="89"/>
      <c r="G244" s="89"/>
    </row>
    <row r="245" spans="1:7" ht="23.25">
      <c r="A245" s="91"/>
      <c r="B245" s="88"/>
      <c r="C245" s="88"/>
      <c r="D245" s="89"/>
      <c r="E245" s="89"/>
      <c r="F245" s="89"/>
      <c r="G245" s="89"/>
    </row>
    <row r="246" spans="1:7" ht="23.25">
      <c r="A246" s="91"/>
      <c r="B246" s="88"/>
      <c r="C246" s="88"/>
      <c r="D246" s="89"/>
      <c r="E246" s="89"/>
      <c r="F246" s="89"/>
      <c r="G246" s="89"/>
    </row>
    <row r="247" spans="1:7" ht="23.25">
      <c r="A247" s="91"/>
      <c r="B247" s="88"/>
      <c r="C247" s="88"/>
      <c r="D247" s="89"/>
      <c r="E247" s="89"/>
      <c r="F247" s="89"/>
      <c r="G247" s="89"/>
    </row>
    <row r="248" spans="1:7" ht="23.25">
      <c r="A248" s="91"/>
      <c r="B248" s="88"/>
      <c r="C248" s="88"/>
      <c r="D248" s="89"/>
      <c r="E248" s="89"/>
      <c r="F248" s="89"/>
      <c r="G248" s="89"/>
    </row>
    <row r="249" spans="1:7" ht="23.25">
      <c r="A249" s="91"/>
      <c r="B249" s="88"/>
      <c r="C249" s="88"/>
      <c r="D249" s="89"/>
      <c r="E249" s="89"/>
      <c r="F249" s="89"/>
      <c r="G249" s="89"/>
    </row>
    <row r="250" spans="1:7" ht="23.25">
      <c r="A250" s="91"/>
      <c r="B250" s="88"/>
      <c r="C250" s="88"/>
      <c r="D250" s="89"/>
      <c r="E250" s="89"/>
      <c r="F250" s="89"/>
      <c r="G250" s="89"/>
    </row>
    <row r="251" spans="1:7" ht="23.25">
      <c r="A251" s="91"/>
      <c r="B251" s="88"/>
      <c r="C251" s="88"/>
      <c r="D251" s="89"/>
      <c r="E251" s="89"/>
      <c r="F251" s="89"/>
      <c r="G251" s="89"/>
    </row>
    <row r="252" spans="1:7" ht="23.25">
      <c r="A252" s="91"/>
      <c r="B252" s="88"/>
      <c r="C252" s="88"/>
      <c r="D252" s="89"/>
      <c r="E252" s="89"/>
      <c r="F252" s="89"/>
      <c r="G252" s="89"/>
    </row>
    <row r="253" spans="1:7" ht="23.25">
      <c r="A253" s="91"/>
      <c r="B253" s="88"/>
      <c r="C253" s="88"/>
      <c r="D253" s="89"/>
      <c r="E253" s="89"/>
      <c r="F253" s="89"/>
      <c r="G253" s="89"/>
    </row>
    <row r="254" spans="1:7" ht="23.25">
      <c r="A254" s="91"/>
      <c r="B254" s="88"/>
      <c r="C254" s="88"/>
      <c r="D254" s="89"/>
      <c r="E254" s="89"/>
      <c r="F254" s="89"/>
      <c r="G254" s="89"/>
    </row>
    <row r="255" spans="1:7" ht="23.25">
      <c r="A255" s="87"/>
      <c r="B255" s="93"/>
      <c r="C255" s="93"/>
      <c r="D255" s="86"/>
      <c r="E255" s="86"/>
      <c r="F255" s="86"/>
      <c r="G255" s="89"/>
    </row>
    <row r="256" spans="1:7" ht="23.25">
      <c r="A256" s="92"/>
      <c r="B256" s="93"/>
      <c r="C256" s="93"/>
      <c r="D256" s="86"/>
      <c r="E256" s="86"/>
      <c r="F256" s="86"/>
      <c r="G256" s="89"/>
    </row>
    <row r="257" spans="1:7" ht="23.25">
      <c r="A257" s="91"/>
      <c r="B257" s="88"/>
      <c r="C257" s="88"/>
      <c r="D257" s="89"/>
      <c r="E257" s="89"/>
      <c r="F257" s="89"/>
      <c r="G257" s="89"/>
    </row>
    <row r="258" spans="1:7" ht="23.25">
      <c r="A258" s="91"/>
      <c r="B258" s="88"/>
      <c r="C258" s="88"/>
      <c r="D258" s="89"/>
      <c r="E258" s="89"/>
      <c r="F258" s="89"/>
      <c r="G258" s="89"/>
    </row>
    <row r="259" spans="1:7" ht="23.25">
      <c r="A259" s="87"/>
      <c r="B259" s="88"/>
      <c r="C259" s="88"/>
      <c r="D259" s="89"/>
      <c r="E259" s="86"/>
      <c r="F259" s="86"/>
      <c r="G259" s="89"/>
    </row>
    <row r="260" spans="1:7" ht="23.25">
      <c r="A260" s="98"/>
      <c r="B260" s="99"/>
      <c r="C260" s="88"/>
      <c r="D260" s="89"/>
      <c r="E260" s="89"/>
      <c r="F260" s="89"/>
      <c r="G260" s="89"/>
    </row>
    <row r="261" spans="1:7" ht="23.25">
      <c r="A261" s="100"/>
      <c r="B261" s="88"/>
      <c r="C261" s="88"/>
      <c r="D261" s="89"/>
      <c r="E261" s="89"/>
      <c r="F261" s="89"/>
      <c r="G261" s="89"/>
    </row>
    <row r="262" spans="1:7" ht="23.25">
      <c r="A262" s="91"/>
      <c r="B262" s="88"/>
      <c r="C262" s="88"/>
      <c r="D262" s="89"/>
      <c r="E262" s="89"/>
      <c r="F262" s="89"/>
      <c r="G262" s="89"/>
    </row>
    <row r="263" spans="1:7" ht="23.25">
      <c r="A263" s="91"/>
      <c r="B263" s="88"/>
      <c r="C263" s="88"/>
      <c r="D263" s="89"/>
      <c r="E263" s="89"/>
      <c r="F263" s="89"/>
      <c r="G263" s="89"/>
    </row>
    <row r="264" spans="1:7" ht="23.25">
      <c r="A264" s="91"/>
      <c r="B264" s="88"/>
      <c r="C264" s="88"/>
      <c r="D264" s="89"/>
      <c r="E264" s="89"/>
      <c r="F264" s="89"/>
      <c r="G264" s="89"/>
    </row>
    <row r="265" spans="1:7" ht="23.25">
      <c r="A265" s="91"/>
      <c r="B265" s="88"/>
      <c r="C265" s="88"/>
      <c r="D265" s="89"/>
      <c r="E265" s="89"/>
      <c r="F265" s="89"/>
      <c r="G265" s="89"/>
    </row>
    <row r="266" spans="1:7" ht="23.25">
      <c r="A266" s="91"/>
      <c r="B266" s="88"/>
      <c r="C266" s="88"/>
      <c r="D266" s="89"/>
      <c r="E266" s="89"/>
      <c r="F266" s="89"/>
      <c r="G266" s="89"/>
    </row>
    <row r="267" spans="1:7" ht="23.25">
      <c r="A267" s="91"/>
      <c r="B267" s="88"/>
      <c r="C267" s="88"/>
      <c r="D267" s="89"/>
      <c r="E267" s="89"/>
      <c r="F267" s="89"/>
      <c r="G267" s="89"/>
    </row>
    <row r="268" spans="1:7" ht="23.25">
      <c r="A268" s="91"/>
      <c r="B268" s="88"/>
      <c r="C268" s="88"/>
      <c r="D268" s="89"/>
      <c r="E268" s="89"/>
      <c r="F268" s="89"/>
      <c r="G268" s="89"/>
    </row>
    <row r="269" spans="1:7" ht="23.25">
      <c r="A269" s="87"/>
      <c r="B269" s="93"/>
      <c r="C269" s="93"/>
      <c r="D269" s="86"/>
      <c r="E269" s="86"/>
      <c r="F269" s="86"/>
      <c r="G269" s="89"/>
    </row>
    <row r="270" spans="1:7" ht="23.25">
      <c r="A270" s="101"/>
      <c r="B270" s="88"/>
      <c r="C270" s="88"/>
      <c r="D270" s="89"/>
      <c r="E270" s="89"/>
      <c r="F270" s="89"/>
      <c r="G270" s="89"/>
    </row>
    <row r="271" spans="1:7" ht="23.25">
      <c r="A271" s="91"/>
      <c r="B271" s="88"/>
      <c r="C271" s="88"/>
      <c r="D271" s="89"/>
      <c r="E271" s="89"/>
      <c r="F271" s="89"/>
      <c r="G271" s="89"/>
    </row>
    <row r="272" spans="1:7" ht="23.25">
      <c r="A272" s="87"/>
      <c r="B272" s="93"/>
      <c r="C272" s="93"/>
      <c r="D272" s="86"/>
      <c r="E272" s="86"/>
      <c r="F272" s="86"/>
      <c r="G272" s="89"/>
    </row>
    <row r="273" spans="1:7" ht="23.25">
      <c r="A273" s="86"/>
      <c r="B273" s="93"/>
      <c r="C273" s="93"/>
      <c r="D273" s="86"/>
      <c r="E273" s="86"/>
      <c r="F273" s="86"/>
      <c r="G273" s="89"/>
    </row>
    <row r="274" spans="1:7" ht="23.25">
      <c r="A274" s="92"/>
      <c r="B274" s="88"/>
      <c r="C274" s="88"/>
      <c r="D274" s="89"/>
      <c r="E274" s="89"/>
      <c r="F274" s="89"/>
      <c r="G274" s="89"/>
    </row>
    <row r="275" spans="1:7" ht="23.25">
      <c r="A275" s="91"/>
      <c r="B275" s="88"/>
      <c r="C275" s="88"/>
      <c r="D275" s="89"/>
      <c r="E275" s="89"/>
      <c r="F275" s="89"/>
      <c r="G275" s="89"/>
    </row>
    <row r="276" spans="1:7" ht="23.25">
      <c r="A276" s="91"/>
      <c r="B276" s="88"/>
      <c r="C276" s="88"/>
      <c r="D276" s="89"/>
      <c r="E276" s="89"/>
      <c r="F276" s="89"/>
      <c r="G276" s="89"/>
    </row>
    <row r="277" spans="1:7" ht="23.25">
      <c r="A277" s="91"/>
      <c r="B277" s="88"/>
      <c r="C277" s="88"/>
      <c r="D277" s="89"/>
      <c r="E277" s="89"/>
      <c r="F277" s="89"/>
      <c r="G277" s="89"/>
    </row>
    <row r="278" spans="1:7" ht="23.25">
      <c r="A278" s="91"/>
      <c r="B278" s="88"/>
      <c r="C278" s="88"/>
      <c r="D278" s="89"/>
      <c r="E278" s="89"/>
      <c r="F278" s="89"/>
      <c r="G278" s="89"/>
    </row>
    <row r="279" spans="1:7" ht="23.25">
      <c r="A279" s="91"/>
      <c r="B279" s="88"/>
      <c r="C279" s="88"/>
      <c r="D279" s="89"/>
      <c r="E279" s="89"/>
      <c r="F279" s="89"/>
      <c r="G279" s="89"/>
    </row>
    <row r="280" spans="1:7" ht="23.25">
      <c r="A280" s="91"/>
      <c r="B280" s="88"/>
      <c r="C280" s="88"/>
      <c r="D280" s="89"/>
      <c r="E280" s="89"/>
      <c r="F280" s="89"/>
      <c r="G280" s="89"/>
    </row>
    <row r="281" spans="1:7" ht="23.25">
      <c r="A281" s="91"/>
      <c r="B281" s="88"/>
      <c r="C281" s="88"/>
      <c r="D281" s="89"/>
      <c r="E281" s="89"/>
      <c r="F281" s="89"/>
      <c r="G281" s="89"/>
    </row>
    <row r="282" spans="1:7" ht="23.25">
      <c r="A282" s="91"/>
      <c r="B282" s="88"/>
      <c r="C282" s="88"/>
      <c r="D282" s="89"/>
      <c r="E282" s="89"/>
      <c r="F282" s="89"/>
      <c r="G282" s="89"/>
    </row>
    <row r="283" spans="1:7" ht="23.25">
      <c r="A283" s="91"/>
      <c r="B283" s="88"/>
      <c r="C283" s="88"/>
      <c r="D283" s="89"/>
      <c r="E283" s="89"/>
      <c r="F283" s="89"/>
      <c r="G283" s="89"/>
    </row>
    <row r="284" spans="1:7" ht="23.25">
      <c r="A284" s="91"/>
      <c r="B284" s="88"/>
      <c r="C284" s="88"/>
      <c r="D284" s="89"/>
      <c r="E284" s="89"/>
      <c r="F284" s="89"/>
      <c r="G284" s="89"/>
    </row>
    <row r="285" spans="1:7" ht="23.25">
      <c r="A285" s="87"/>
      <c r="B285" s="93"/>
      <c r="C285" s="93"/>
      <c r="D285" s="86"/>
      <c r="E285" s="86"/>
      <c r="F285" s="86"/>
      <c r="G285" s="89"/>
    </row>
    <row r="286" spans="1:7" ht="23.25">
      <c r="A286" s="92"/>
      <c r="B286" s="88"/>
      <c r="C286" s="88"/>
      <c r="D286" s="89"/>
      <c r="E286" s="89"/>
      <c r="F286" s="89"/>
      <c r="G286" s="89"/>
    </row>
    <row r="287" spans="1:7" ht="23.25">
      <c r="A287" s="91"/>
      <c r="B287" s="88"/>
      <c r="C287" s="88"/>
      <c r="D287" s="89"/>
      <c r="E287" s="89"/>
      <c r="F287" s="89"/>
      <c r="G287" s="89"/>
    </row>
    <row r="288" spans="1:7" ht="23.25">
      <c r="A288" s="91"/>
      <c r="B288" s="88"/>
      <c r="C288" s="88"/>
      <c r="D288" s="89"/>
      <c r="E288" s="89"/>
      <c r="F288" s="89"/>
      <c r="G288" s="89"/>
    </row>
    <row r="289" spans="1:7" ht="23.25">
      <c r="A289" s="91"/>
      <c r="B289" s="88"/>
      <c r="C289" s="88"/>
      <c r="D289" s="89"/>
      <c r="E289" s="89"/>
      <c r="F289" s="89"/>
      <c r="G289" s="89"/>
    </row>
    <row r="290" spans="1:7" ht="23.25">
      <c r="A290" s="91"/>
      <c r="B290" s="88"/>
      <c r="C290" s="88"/>
      <c r="D290" s="89"/>
      <c r="E290" s="89"/>
      <c r="F290" s="89"/>
      <c r="G290" s="89"/>
    </row>
    <row r="291" spans="1:7" ht="23.25">
      <c r="A291" s="91"/>
      <c r="B291" s="88"/>
      <c r="C291" s="88"/>
      <c r="D291" s="89"/>
      <c r="E291" s="89"/>
      <c r="F291" s="89"/>
      <c r="G291" s="89"/>
    </row>
    <row r="292" spans="1:7" ht="23.25">
      <c r="A292" s="91"/>
      <c r="B292" s="88"/>
      <c r="C292" s="88"/>
      <c r="D292" s="89"/>
      <c r="E292" s="89"/>
      <c r="F292" s="89"/>
      <c r="G292" s="89"/>
    </row>
    <row r="293" spans="1:7" ht="23.25">
      <c r="A293" s="91"/>
      <c r="B293" s="88"/>
      <c r="C293" s="88"/>
      <c r="D293" s="89"/>
      <c r="E293" s="89"/>
      <c r="F293" s="89"/>
      <c r="G293" s="89"/>
    </row>
    <row r="294" spans="1:7" ht="23.25">
      <c r="A294" s="91"/>
      <c r="B294" s="88"/>
      <c r="C294" s="88"/>
      <c r="D294" s="89"/>
      <c r="E294" s="89"/>
      <c r="F294" s="89"/>
      <c r="G294" s="89"/>
    </row>
    <row r="295" spans="1:7" ht="23.25">
      <c r="A295" s="91"/>
      <c r="B295" s="88"/>
      <c r="C295" s="88"/>
      <c r="D295" s="89"/>
      <c r="E295" s="89"/>
      <c r="F295" s="89"/>
      <c r="G295" s="89"/>
    </row>
    <row r="296" spans="1:7" ht="23.25">
      <c r="A296" s="91"/>
      <c r="B296" s="88"/>
      <c r="C296" s="88"/>
      <c r="D296" s="89"/>
      <c r="E296" s="89"/>
      <c r="F296" s="89"/>
      <c r="G296" s="89"/>
    </row>
    <row r="297" spans="1:7" ht="23.25">
      <c r="A297" s="91"/>
      <c r="B297" s="88"/>
      <c r="C297" s="88"/>
      <c r="D297" s="89"/>
      <c r="E297" s="89"/>
      <c r="F297" s="89"/>
      <c r="G297" s="89"/>
    </row>
    <row r="298" spans="1:7" ht="23.25">
      <c r="A298" s="87"/>
      <c r="B298" s="93"/>
      <c r="C298" s="93"/>
      <c r="D298" s="86"/>
      <c r="E298" s="86"/>
      <c r="F298" s="86"/>
      <c r="G298" s="89"/>
    </row>
    <row r="299" spans="1:7" ht="23.25">
      <c r="A299" s="92"/>
      <c r="B299" s="93"/>
      <c r="C299" s="93"/>
      <c r="D299" s="86"/>
      <c r="E299" s="86"/>
      <c r="F299" s="86"/>
      <c r="G299" s="89"/>
    </row>
    <row r="300" spans="1:7" ht="23.25">
      <c r="A300" s="91"/>
      <c r="B300" s="88"/>
      <c r="C300" s="88"/>
      <c r="D300" s="89"/>
      <c r="E300" s="89"/>
      <c r="F300" s="89"/>
      <c r="G300" s="89"/>
    </row>
    <row r="301" spans="1:7" ht="23.25">
      <c r="A301" s="91"/>
      <c r="B301" s="88"/>
      <c r="C301" s="88"/>
      <c r="D301" s="89"/>
      <c r="E301" s="89"/>
      <c r="F301" s="89"/>
      <c r="G301" s="89"/>
    </row>
    <row r="302" spans="1:7" ht="23.25">
      <c r="A302" s="91"/>
      <c r="B302" s="88"/>
      <c r="C302" s="88"/>
      <c r="D302" s="89"/>
      <c r="E302" s="89"/>
      <c r="F302" s="89"/>
      <c r="G302" s="89"/>
    </row>
    <row r="303" spans="1:7" ht="23.25">
      <c r="A303" s="91"/>
      <c r="B303" s="88"/>
      <c r="C303" s="88"/>
      <c r="D303" s="89"/>
      <c r="E303" s="89"/>
      <c r="F303" s="89"/>
      <c r="G303" s="89"/>
    </row>
    <row r="304" spans="1:7" ht="23.25">
      <c r="A304" s="91"/>
      <c r="B304" s="88"/>
      <c r="C304" s="88"/>
      <c r="D304" s="89"/>
      <c r="E304" s="89"/>
      <c r="F304" s="89"/>
      <c r="G304" s="89"/>
    </row>
    <row r="305" spans="1:7" ht="23.25">
      <c r="A305" s="91"/>
      <c r="B305" s="88"/>
      <c r="C305" s="88"/>
      <c r="D305" s="89"/>
      <c r="E305" s="89"/>
      <c r="F305" s="89"/>
      <c r="G305" s="89"/>
    </row>
    <row r="306" spans="1:7" ht="23.25">
      <c r="A306" s="91"/>
      <c r="B306" s="88"/>
      <c r="C306" s="88"/>
      <c r="D306" s="89"/>
      <c r="E306" s="89"/>
      <c r="F306" s="89"/>
      <c r="G306" s="89"/>
    </row>
    <row r="307" spans="1:7" ht="23.25">
      <c r="A307" s="91"/>
      <c r="B307" s="88"/>
      <c r="C307" s="88"/>
      <c r="D307" s="89"/>
      <c r="E307" s="89"/>
      <c r="F307" s="89"/>
      <c r="G307" s="89"/>
    </row>
    <row r="308" spans="1:7" ht="23.25">
      <c r="A308" s="91"/>
      <c r="B308" s="88"/>
      <c r="C308" s="88"/>
      <c r="D308" s="89"/>
      <c r="E308" s="89"/>
      <c r="F308" s="89"/>
      <c r="G308" s="89"/>
    </row>
    <row r="309" spans="1:7" ht="23.25">
      <c r="A309" s="91"/>
      <c r="B309" s="88"/>
      <c r="C309" s="88"/>
      <c r="D309" s="89"/>
      <c r="E309" s="89"/>
      <c r="F309" s="89"/>
      <c r="G309" s="89"/>
    </row>
    <row r="310" spans="1:7" ht="23.25">
      <c r="A310" s="91"/>
      <c r="B310" s="88"/>
      <c r="C310" s="88"/>
      <c r="D310" s="89"/>
      <c r="E310" s="89"/>
      <c r="F310" s="89"/>
      <c r="G310" s="89"/>
    </row>
    <row r="311" spans="1:7" ht="23.25">
      <c r="A311" s="91"/>
      <c r="B311" s="88"/>
      <c r="C311" s="88"/>
      <c r="D311" s="89"/>
      <c r="E311" s="89"/>
      <c r="F311" s="89"/>
      <c r="G311" s="89"/>
    </row>
    <row r="312" spans="1:7" ht="23.25">
      <c r="A312" s="87"/>
      <c r="B312" s="88"/>
      <c r="C312" s="88"/>
      <c r="D312" s="89"/>
      <c r="E312" s="86"/>
      <c r="F312" s="86"/>
      <c r="G312" s="89"/>
    </row>
    <row r="313" spans="1:7" ht="23.25">
      <c r="A313" s="95"/>
      <c r="B313" s="88"/>
      <c r="C313" s="88"/>
      <c r="D313" s="89"/>
      <c r="E313" s="89"/>
      <c r="F313" s="89"/>
      <c r="G313" s="89"/>
    </row>
    <row r="314" spans="1:7" ht="23.25">
      <c r="A314" s="87"/>
      <c r="B314" s="88"/>
      <c r="C314" s="88"/>
      <c r="D314" s="89"/>
      <c r="E314" s="89"/>
      <c r="F314" s="86"/>
      <c r="G314" s="89"/>
    </row>
    <row r="315" spans="1:7" ht="23.25">
      <c r="A315" s="92"/>
      <c r="B315" s="93"/>
      <c r="C315" s="93"/>
      <c r="D315" s="86"/>
      <c r="E315" s="86"/>
      <c r="F315" s="86"/>
      <c r="G315" s="89"/>
    </row>
    <row r="316" spans="1:7" ht="23.25">
      <c r="A316" s="91"/>
      <c r="B316" s="88"/>
      <c r="C316" s="88"/>
      <c r="D316" s="89"/>
      <c r="E316" s="89"/>
      <c r="F316" s="89"/>
      <c r="G316" s="89"/>
    </row>
    <row r="317" spans="1:7" ht="23.25">
      <c r="A317" s="91"/>
      <c r="B317" s="88"/>
      <c r="C317" s="88"/>
      <c r="D317" s="89"/>
      <c r="E317" s="89"/>
      <c r="F317" s="89"/>
      <c r="G317" s="89"/>
    </row>
    <row r="318" spans="1:7" ht="23.25">
      <c r="A318" s="91"/>
      <c r="B318" s="88"/>
      <c r="C318" s="88"/>
      <c r="D318" s="89"/>
      <c r="E318" s="89"/>
      <c r="F318" s="89"/>
      <c r="G318" s="89"/>
    </row>
    <row r="319" spans="1:7" ht="23.25">
      <c r="A319" s="91"/>
      <c r="B319" s="88"/>
      <c r="C319" s="88"/>
      <c r="D319" s="89"/>
      <c r="E319" s="89"/>
      <c r="F319" s="89"/>
      <c r="G319" s="89"/>
    </row>
    <row r="320" spans="1:7" ht="23.25">
      <c r="A320" s="91"/>
      <c r="B320" s="88"/>
      <c r="C320" s="88"/>
      <c r="D320" s="89"/>
      <c r="E320" s="89"/>
      <c r="F320" s="89"/>
      <c r="G320" s="89"/>
    </row>
    <row r="321" spans="1:7" ht="23.25">
      <c r="A321" s="91"/>
      <c r="B321" s="88"/>
      <c r="C321" s="88"/>
      <c r="D321" s="89"/>
      <c r="E321" s="89"/>
      <c r="F321" s="89"/>
      <c r="G321" s="89"/>
    </row>
    <row r="322" spans="1:7" ht="23.25">
      <c r="A322" s="91"/>
      <c r="B322" s="88"/>
      <c r="C322" s="88"/>
      <c r="D322" s="89"/>
      <c r="E322" s="89"/>
      <c r="F322" s="89"/>
      <c r="G322" s="89"/>
    </row>
    <row r="323" spans="1:7" ht="23.25">
      <c r="A323" s="87"/>
      <c r="B323" s="88"/>
      <c r="C323" s="88"/>
      <c r="D323" s="89"/>
      <c r="E323" s="86"/>
      <c r="F323" s="86"/>
      <c r="G323" s="89"/>
    </row>
    <row r="324" spans="1:7" ht="23.25">
      <c r="A324" s="92"/>
      <c r="B324" s="88"/>
      <c r="C324" s="88"/>
      <c r="D324" s="89"/>
      <c r="E324" s="89"/>
      <c r="F324" s="89"/>
      <c r="G324" s="89"/>
    </row>
    <row r="325" spans="1:7" ht="23.25">
      <c r="A325" s="91"/>
      <c r="B325" s="88"/>
      <c r="C325" s="88"/>
      <c r="D325" s="89"/>
      <c r="E325" s="89"/>
      <c r="F325" s="89"/>
      <c r="G325" s="89"/>
    </row>
    <row r="326" spans="1:7" ht="23.25">
      <c r="A326" s="91"/>
      <c r="B326" s="88"/>
      <c r="C326" s="88"/>
      <c r="D326" s="89"/>
      <c r="E326" s="89"/>
      <c r="F326" s="89"/>
      <c r="G326" s="89"/>
    </row>
    <row r="327" spans="1:7" ht="23.25">
      <c r="A327" s="91"/>
      <c r="B327" s="88"/>
      <c r="C327" s="88"/>
      <c r="D327" s="89"/>
      <c r="E327" s="89"/>
      <c r="F327" s="89"/>
      <c r="G327" s="89"/>
    </row>
    <row r="328" spans="1:7" ht="23.25">
      <c r="A328" s="91"/>
      <c r="B328" s="88"/>
      <c r="C328" s="88"/>
      <c r="D328" s="89"/>
      <c r="E328" s="89"/>
      <c r="F328" s="89"/>
      <c r="G328" s="89"/>
    </row>
    <row r="329" spans="1:7" ht="23.25">
      <c r="A329" s="91"/>
      <c r="B329" s="88"/>
      <c r="C329" s="88"/>
      <c r="D329" s="89"/>
      <c r="E329" s="89"/>
      <c r="F329" s="89"/>
      <c r="G329" s="89"/>
    </row>
    <row r="330" spans="1:7" ht="23.25">
      <c r="A330" s="91"/>
      <c r="B330" s="88"/>
      <c r="C330" s="88"/>
      <c r="D330" s="89"/>
      <c r="E330" s="89"/>
      <c r="F330" s="89"/>
      <c r="G330" s="89"/>
    </row>
    <row r="331" spans="1:7" ht="23.25">
      <c r="A331" s="91"/>
      <c r="B331" s="88"/>
      <c r="C331" s="88"/>
      <c r="D331" s="89"/>
      <c r="E331" s="89"/>
      <c r="F331" s="89"/>
      <c r="G331" s="89"/>
    </row>
    <row r="332" spans="1:7" ht="23.25">
      <c r="A332" s="87"/>
      <c r="B332" s="93"/>
      <c r="C332" s="93"/>
      <c r="D332" s="86"/>
      <c r="E332" s="86"/>
      <c r="F332" s="86"/>
      <c r="G332" s="89"/>
    </row>
    <row r="333" spans="1:7" ht="23.25">
      <c r="A333" s="92"/>
      <c r="B333" s="88"/>
      <c r="C333" s="88"/>
      <c r="D333" s="89"/>
      <c r="E333" s="89"/>
      <c r="F333" s="89"/>
      <c r="G333" s="89"/>
    </row>
    <row r="334" spans="1:7" ht="23.25" customHeight="1">
      <c r="A334" s="91"/>
      <c r="B334" s="88"/>
      <c r="C334" s="88"/>
      <c r="D334" s="89"/>
      <c r="E334" s="89"/>
      <c r="F334" s="89"/>
      <c r="G334" s="89"/>
    </row>
    <row r="335" spans="1:7" ht="23.25">
      <c r="A335" s="91"/>
      <c r="B335" s="88"/>
      <c r="C335" s="88"/>
      <c r="D335" s="89"/>
      <c r="E335" s="89"/>
      <c r="F335" s="89"/>
      <c r="G335" s="89"/>
    </row>
    <row r="336" spans="1:7" ht="23.25">
      <c r="A336" s="91"/>
      <c r="B336" s="88"/>
      <c r="C336" s="88"/>
      <c r="D336" s="89"/>
      <c r="E336" s="89"/>
      <c r="F336" s="89"/>
      <c r="G336" s="89"/>
    </row>
    <row r="337" spans="1:7" ht="23.25" customHeight="1">
      <c r="A337" s="91"/>
      <c r="B337" s="88"/>
      <c r="C337" s="88"/>
      <c r="D337" s="89"/>
      <c r="E337" s="89"/>
      <c r="F337" s="89"/>
      <c r="G337" s="89"/>
    </row>
    <row r="338" spans="1:7" ht="23.25">
      <c r="A338" s="91"/>
      <c r="B338" s="88"/>
      <c r="C338" s="88"/>
      <c r="D338" s="89"/>
      <c r="E338" s="89"/>
      <c r="F338" s="89"/>
      <c r="G338" s="89"/>
    </row>
    <row r="339" spans="1:7" ht="23.25">
      <c r="A339" s="91"/>
      <c r="B339" s="88"/>
      <c r="C339" s="88"/>
      <c r="D339" s="89"/>
      <c r="E339" s="89"/>
      <c r="F339" s="89"/>
      <c r="G339" s="89"/>
    </row>
    <row r="340" spans="1:7" ht="23.25">
      <c r="A340" s="87"/>
      <c r="B340" s="93"/>
      <c r="C340" s="93"/>
      <c r="D340" s="86"/>
      <c r="E340" s="86"/>
      <c r="F340" s="86"/>
      <c r="G340" s="89"/>
    </row>
    <row r="341" spans="1:7" ht="23.25">
      <c r="A341" s="92"/>
      <c r="B341" s="93"/>
      <c r="C341" s="93"/>
      <c r="D341" s="86"/>
      <c r="E341" s="86"/>
      <c r="F341" s="86"/>
      <c r="G341" s="89"/>
    </row>
    <row r="342" spans="1:7" ht="23.25" customHeight="1">
      <c r="A342" s="91"/>
      <c r="B342" s="88"/>
      <c r="C342" s="88"/>
      <c r="D342" s="89"/>
      <c r="E342" s="89"/>
      <c r="F342" s="89"/>
      <c r="G342" s="89"/>
    </row>
    <row r="343" spans="1:7" ht="23.25">
      <c r="A343" s="87"/>
      <c r="B343" s="88"/>
      <c r="C343" s="88"/>
      <c r="D343" s="89"/>
      <c r="E343" s="86"/>
      <c r="F343" s="86"/>
      <c r="G343" s="89"/>
    </row>
    <row r="344" spans="1:7" ht="23.25">
      <c r="A344" s="95"/>
      <c r="B344" s="88"/>
      <c r="C344" s="88"/>
      <c r="D344" s="89"/>
      <c r="E344" s="89"/>
      <c r="F344" s="89"/>
      <c r="G344" s="89"/>
    </row>
    <row r="345" spans="1:7" ht="25.5">
      <c r="A345" s="91"/>
      <c r="B345" s="88"/>
      <c r="C345" s="88"/>
      <c r="D345" s="89"/>
      <c r="E345" s="89"/>
      <c r="F345" s="82"/>
      <c r="G345" s="89"/>
    </row>
    <row r="346" spans="1:7" ht="23.25" customHeight="1">
      <c r="A346" s="91"/>
      <c r="B346" s="88"/>
      <c r="C346" s="88"/>
      <c r="D346" s="89"/>
      <c r="E346" s="89"/>
      <c r="F346" s="89"/>
      <c r="G346" s="89"/>
    </row>
    <row r="347" spans="1:7" ht="23.25">
      <c r="A347" s="91"/>
      <c r="B347" s="88"/>
      <c r="C347" s="88"/>
      <c r="D347" s="89"/>
      <c r="E347" s="89"/>
      <c r="F347" s="89"/>
      <c r="G347" s="89"/>
    </row>
    <row r="348" spans="1:7" ht="23.25">
      <c r="A348" s="91"/>
      <c r="B348" s="88"/>
      <c r="C348" s="88"/>
      <c r="D348" s="89"/>
      <c r="E348" s="89"/>
      <c r="F348" s="89"/>
      <c r="G348" s="89"/>
    </row>
    <row r="349" spans="1:7" ht="23.25">
      <c r="A349" s="91"/>
      <c r="B349" s="88"/>
      <c r="C349" s="88"/>
      <c r="D349" s="89"/>
      <c r="E349" s="89"/>
      <c r="F349" s="89"/>
      <c r="G349" s="89"/>
    </row>
    <row r="350" spans="1:7" ht="23.25">
      <c r="A350" s="91"/>
      <c r="B350" s="88"/>
      <c r="C350" s="88"/>
      <c r="D350" s="89"/>
      <c r="E350" s="89"/>
      <c r="F350" s="89"/>
      <c r="G350" s="89"/>
    </row>
    <row r="351" spans="1:7" ht="23.25" customHeight="1">
      <c r="A351" s="91"/>
      <c r="B351" s="88"/>
      <c r="C351" s="88"/>
      <c r="D351" s="89"/>
      <c r="E351" s="89"/>
      <c r="F351" s="89"/>
      <c r="G351" s="89"/>
    </row>
    <row r="352" spans="1:7" ht="23.25" customHeight="1">
      <c r="A352" s="91"/>
      <c r="B352" s="88"/>
      <c r="C352" s="88"/>
      <c r="D352" s="89"/>
      <c r="E352" s="89"/>
      <c r="F352" s="89"/>
      <c r="G352" s="89"/>
    </row>
    <row r="353" spans="1:7" ht="23.25">
      <c r="A353" s="87"/>
      <c r="B353" s="88"/>
      <c r="C353" s="88"/>
      <c r="D353" s="89"/>
      <c r="E353" s="86"/>
      <c r="F353" s="86"/>
      <c r="G353" s="89"/>
    </row>
    <row r="354" spans="1:7" ht="15" customHeight="1">
      <c r="A354" s="87"/>
      <c r="B354" s="88"/>
      <c r="C354" s="88"/>
      <c r="D354" s="89"/>
      <c r="E354" s="86"/>
      <c r="F354" s="86"/>
      <c r="G354" s="89"/>
    </row>
    <row r="355" spans="1:7" ht="23.25">
      <c r="A355" s="87"/>
      <c r="B355" s="88"/>
      <c r="C355" s="88"/>
      <c r="D355" s="89"/>
      <c r="E355" s="86"/>
      <c r="F355" s="86"/>
      <c r="G355" s="90"/>
    </row>
    <row r="356" spans="1:7" ht="23.25">
      <c r="A356" s="87"/>
      <c r="B356" s="97"/>
      <c r="C356" s="88"/>
      <c r="D356" s="89"/>
      <c r="E356" s="86"/>
      <c r="F356" s="86"/>
      <c r="G356" s="90"/>
    </row>
    <row r="357" spans="1:7" ht="23.25">
      <c r="A357" s="87"/>
      <c r="B357" s="88"/>
      <c r="C357" s="88"/>
      <c r="D357" s="89"/>
      <c r="E357" s="86"/>
      <c r="F357" s="86"/>
      <c r="G357" s="90"/>
    </row>
  </sheetData>
  <sheetProtection password="CC0B" sheet="1"/>
  <mergeCells count="1"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8"/>
  <sheetViews>
    <sheetView zoomScale="55" zoomScaleNormal="55" zoomScalePageLayoutView="0" workbookViewId="0" topLeftCell="A1">
      <pane ySplit="1" topLeftCell="A82" activePane="bottomLeft" state="frozen"/>
      <selection pane="topLeft" activeCell="A1" sqref="A1"/>
      <selection pane="bottomLeft" activeCell="C96" sqref="C96"/>
    </sheetView>
  </sheetViews>
  <sheetFormatPr defaultColWidth="46.57421875" defaultRowHeight="12.75"/>
  <cols>
    <col min="1" max="1" width="63.00390625" style="62" bestFit="1" customWidth="1"/>
    <col min="2" max="2" width="44.57421875" style="62" customWidth="1"/>
    <col min="3" max="3" width="50.8515625" style="62" customWidth="1"/>
    <col min="4" max="4" width="11.8515625" style="62" customWidth="1"/>
    <col min="5" max="5" width="15.28125" style="62" bestFit="1" customWidth="1"/>
    <col min="6" max="6" width="19.421875" style="62" customWidth="1"/>
    <col min="7" max="7" width="21.7109375" style="62" customWidth="1"/>
    <col min="8" max="16384" width="46.57421875" style="62" customWidth="1"/>
  </cols>
  <sheetData>
    <row r="1" spans="1:7" ht="66.75" customHeight="1" thickBot="1">
      <c r="A1" s="453" t="s">
        <v>314</v>
      </c>
      <c r="B1" s="454"/>
      <c r="C1" s="454"/>
      <c r="D1" s="454"/>
      <c r="E1" s="454"/>
      <c r="F1" s="454"/>
      <c r="G1" s="455"/>
    </row>
    <row r="2" spans="1:7" ht="61.5" thickBot="1">
      <c r="A2" s="324" t="s">
        <v>1170</v>
      </c>
      <c r="B2" s="325" t="s">
        <v>1171</v>
      </c>
      <c r="C2" s="325" t="s">
        <v>1172</v>
      </c>
      <c r="D2" s="325" t="s">
        <v>1708</v>
      </c>
      <c r="E2" s="325" t="s">
        <v>1707</v>
      </c>
      <c r="F2" s="325" t="s">
        <v>1709</v>
      </c>
      <c r="G2" s="326" t="s">
        <v>1710</v>
      </c>
    </row>
    <row r="3" spans="1:7" s="5" customFormat="1" ht="26.25" customHeight="1">
      <c r="A3" s="335" t="s">
        <v>479</v>
      </c>
      <c r="B3" s="198"/>
      <c r="C3" s="199"/>
      <c r="D3" s="203"/>
      <c r="E3" s="203"/>
      <c r="F3" s="203"/>
      <c r="G3" s="336"/>
    </row>
    <row r="4" spans="1:7" s="4" customFormat="1" ht="26.25" customHeight="1">
      <c r="A4" s="258" t="s">
        <v>683</v>
      </c>
      <c r="B4" s="14" t="s">
        <v>513</v>
      </c>
      <c r="C4" s="14" t="s">
        <v>22</v>
      </c>
      <c r="D4" s="10"/>
      <c r="E4" s="10"/>
      <c r="F4" s="10">
        <v>0.22</v>
      </c>
      <c r="G4" s="257"/>
    </row>
    <row r="5" spans="1:7" s="4" customFormat="1" ht="26.25" customHeight="1">
      <c r="A5" s="258" t="s">
        <v>725</v>
      </c>
      <c r="B5" s="13" t="s">
        <v>1617</v>
      </c>
      <c r="C5" s="14" t="s">
        <v>1570</v>
      </c>
      <c r="D5" s="10"/>
      <c r="E5" s="10"/>
      <c r="F5" s="10">
        <v>0.4</v>
      </c>
      <c r="G5" s="257"/>
    </row>
    <row r="6" spans="1:7" s="4" customFormat="1" ht="26.25" customHeight="1">
      <c r="A6" s="258" t="s">
        <v>681</v>
      </c>
      <c r="B6" s="14" t="s">
        <v>682</v>
      </c>
      <c r="C6" s="14" t="s">
        <v>1197</v>
      </c>
      <c r="D6" s="10"/>
      <c r="E6" s="10"/>
      <c r="F6" s="10">
        <v>0.06</v>
      </c>
      <c r="G6" s="257"/>
    </row>
    <row r="7" spans="1:7" s="4" customFormat="1" ht="26.25" customHeight="1">
      <c r="A7" s="258" t="s">
        <v>23</v>
      </c>
      <c r="B7" s="14" t="s">
        <v>656</v>
      </c>
      <c r="C7" s="14" t="s">
        <v>60</v>
      </c>
      <c r="D7" s="10"/>
      <c r="E7" s="10"/>
      <c r="F7" s="10">
        <v>0.18</v>
      </c>
      <c r="G7" s="257"/>
    </row>
    <row r="8" spans="1:7" s="4" customFormat="1" ht="26.25" customHeight="1">
      <c r="A8" s="258" t="s">
        <v>112</v>
      </c>
      <c r="B8" s="14" t="s">
        <v>10</v>
      </c>
      <c r="C8" s="14" t="s">
        <v>16</v>
      </c>
      <c r="D8" s="10"/>
      <c r="E8" s="10"/>
      <c r="F8" s="10">
        <v>0.64</v>
      </c>
      <c r="G8" s="257"/>
    </row>
    <row r="9" spans="1:7" s="4" customFormat="1" ht="26.25" customHeight="1">
      <c r="A9" s="258" t="s">
        <v>684</v>
      </c>
      <c r="B9" s="14" t="s">
        <v>16</v>
      </c>
      <c r="C9" s="14" t="s">
        <v>685</v>
      </c>
      <c r="D9" s="10"/>
      <c r="E9" s="10"/>
      <c r="F9" s="10">
        <v>0.46</v>
      </c>
      <c r="G9" s="257"/>
    </row>
    <row r="10" spans="1:7" s="4" customFormat="1" ht="26.25" customHeight="1">
      <c r="A10" s="258" t="s">
        <v>22</v>
      </c>
      <c r="B10" s="14" t="s">
        <v>112</v>
      </c>
      <c r="C10" s="14" t="s">
        <v>686</v>
      </c>
      <c r="D10" s="10"/>
      <c r="E10" s="10"/>
      <c r="F10" s="10">
        <v>0.9</v>
      </c>
      <c r="G10" s="257"/>
    </row>
    <row r="11" spans="1:7" s="4" customFormat="1" ht="26.25" customHeight="1">
      <c r="A11" s="258" t="s">
        <v>687</v>
      </c>
      <c r="B11" s="14" t="s">
        <v>16</v>
      </c>
      <c r="C11" s="14" t="s">
        <v>1175</v>
      </c>
      <c r="D11" s="10"/>
      <c r="E11" s="10"/>
      <c r="F11" s="10">
        <v>0.42</v>
      </c>
      <c r="G11" s="257"/>
    </row>
    <row r="12" spans="1:7" s="4" customFormat="1" ht="26.25" customHeight="1">
      <c r="A12" s="258" t="s">
        <v>470</v>
      </c>
      <c r="B12" s="14" t="s">
        <v>16</v>
      </c>
      <c r="C12" s="14" t="s">
        <v>10</v>
      </c>
      <c r="D12" s="10"/>
      <c r="E12" s="10"/>
      <c r="F12" s="10">
        <v>0.72</v>
      </c>
      <c r="G12" s="257"/>
    </row>
    <row r="13" spans="1:7" s="4" customFormat="1" ht="26.25" customHeight="1">
      <c r="A13" s="258" t="s">
        <v>464</v>
      </c>
      <c r="B13" s="14" t="s">
        <v>689</v>
      </c>
      <c r="C13" s="14" t="s">
        <v>1173</v>
      </c>
      <c r="D13" s="10"/>
      <c r="E13" s="10"/>
      <c r="F13" s="10">
        <v>0.06</v>
      </c>
      <c r="G13" s="257"/>
    </row>
    <row r="14" spans="1:7" s="4" customFormat="1" ht="26.25" customHeight="1">
      <c r="A14" s="258" t="s">
        <v>688</v>
      </c>
      <c r="B14" s="14" t="s">
        <v>16</v>
      </c>
      <c r="C14" s="14" t="s">
        <v>1197</v>
      </c>
      <c r="D14" s="10"/>
      <c r="E14" s="10"/>
      <c r="F14" s="10">
        <v>0.3</v>
      </c>
      <c r="G14" s="257"/>
    </row>
    <row r="15" spans="1:7" s="4" customFormat="1" ht="26.25" customHeight="1">
      <c r="A15" s="258" t="s">
        <v>690</v>
      </c>
      <c r="B15" s="14" t="s">
        <v>16</v>
      </c>
      <c r="C15" s="14" t="s">
        <v>513</v>
      </c>
      <c r="D15" s="10"/>
      <c r="E15" s="10"/>
      <c r="F15" s="10">
        <v>0.44</v>
      </c>
      <c r="G15" s="257"/>
    </row>
    <row r="16" spans="1:7" s="4" customFormat="1" ht="26.25" customHeight="1">
      <c r="A16" s="258" t="s">
        <v>691</v>
      </c>
      <c r="B16" s="14" t="s">
        <v>690</v>
      </c>
      <c r="C16" s="14" t="s">
        <v>692</v>
      </c>
      <c r="D16" s="10"/>
      <c r="E16" s="10"/>
      <c r="F16" s="10">
        <v>0.28</v>
      </c>
      <c r="G16" s="257"/>
    </row>
    <row r="17" spans="1:7" s="4" customFormat="1" ht="26.25" customHeight="1">
      <c r="A17" s="258" t="s">
        <v>692</v>
      </c>
      <c r="B17" s="14" t="s">
        <v>691</v>
      </c>
      <c r="C17" s="14" t="s">
        <v>1173</v>
      </c>
      <c r="D17" s="10"/>
      <c r="E17" s="10"/>
      <c r="F17" s="10">
        <v>0.22</v>
      </c>
      <c r="G17" s="257"/>
    </row>
    <row r="18" spans="1:7" s="4" customFormat="1" ht="26.25" customHeight="1">
      <c r="A18" s="258" t="s">
        <v>694</v>
      </c>
      <c r="B18" s="14" t="s">
        <v>16</v>
      </c>
      <c r="C18" s="14" t="s">
        <v>464</v>
      </c>
      <c r="D18" s="10"/>
      <c r="E18" s="10"/>
      <c r="F18" s="10">
        <v>0.52</v>
      </c>
      <c r="G18" s="257"/>
    </row>
    <row r="19" spans="1:7" s="4" customFormat="1" ht="26.25" customHeight="1">
      <c r="A19" s="258" t="s">
        <v>693</v>
      </c>
      <c r="B19" s="14" t="s">
        <v>691</v>
      </c>
      <c r="C19" s="14" t="s">
        <v>16</v>
      </c>
      <c r="D19" s="10"/>
      <c r="E19" s="10"/>
      <c r="F19" s="10">
        <v>0.42</v>
      </c>
      <c r="G19" s="257"/>
    </row>
    <row r="20" spans="1:7" s="3" customFormat="1" ht="26.25" customHeight="1">
      <c r="A20" s="259" t="s">
        <v>1174</v>
      </c>
      <c r="B20" s="6"/>
      <c r="C20" s="6"/>
      <c r="D20" s="8"/>
      <c r="E20" s="25">
        <f>SUM(0)</f>
        <v>0</v>
      </c>
      <c r="F20" s="25">
        <f>SUM(F4,F5,F6,F7,F8,F9,F10,F11,F12,F13,F14,F15,F16,F17,F18,F19)</f>
        <v>6.24</v>
      </c>
      <c r="G20" s="260">
        <f>SUM(E20,F20)</f>
        <v>6.24</v>
      </c>
    </row>
    <row r="21" spans="1:7" s="4" customFormat="1" ht="26.25" customHeight="1">
      <c r="A21" s="313" t="s">
        <v>386</v>
      </c>
      <c r="B21" s="14"/>
      <c r="C21" s="14"/>
      <c r="D21" s="10"/>
      <c r="E21" s="10"/>
      <c r="F21" s="10"/>
      <c r="G21" s="257"/>
    </row>
    <row r="22" spans="1:7" s="4" customFormat="1" ht="26.25" customHeight="1">
      <c r="A22" s="258" t="s">
        <v>14</v>
      </c>
      <c r="B22" s="14" t="s">
        <v>695</v>
      </c>
      <c r="C22" s="14" t="s">
        <v>698</v>
      </c>
      <c r="D22" s="10"/>
      <c r="E22" s="40">
        <v>0.46</v>
      </c>
      <c r="F22" s="10">
        <v>0.02</v>
      </c>
      <c r="G22" s="257"/>
    </row>
    <row r="23" spans="1:7" s="4" customFormat="1" ht="26.25" customHeight="1">
      <c r="A23" s="258" t="s">
        <v>695</v>
      </c>
      <c r="B23" s="14" t="s">
        <v>685</v>
      </c>
      <c r="C23" s="14" t="s">
        <v>697</v>
      </c>
      <c r="D23" s="10"/>
      <c r="E23" s="10"/>
      <c r="F23" s="10">
        <v>0.08</v>
      </c>
      <c r="G23" s="257"/>
    </row>
    <row r="24" spans="1:7" s="4" customFormat="1" ht="26.25" customHeight="1">
      <c r="A24" s="258" t="s">
        <v>697</v>
      </c>
      <c r="B24" s="14" t="s">
        <v>695</v>
      </c>
      <c r="C24" s="14" t="s">
        <v>1173</v>
      </c>
      <c r="D24" s="10"/>
      <c r="E24" s="10"/>
      <c r="F24" s="10">
        <v>0.08</v>
      </c>
      <c r="G24" s="257"/>
    </row>
    <row r="25" spans="1:7" s="4" customFormat="1" ht="26.25" customHeight="1">
      <c r="A25" s="258" t="s">
        <v>699</v>
      </c>
      <c r="B25" s="14" t="s">
        <v>697</v>
      </c>
      <c r="C25" s="14" t="s">
        <v>1173</v>
      </c>
      <c r="D25" s="10"/>
      <c r="E25" s="10"/>
      <c r="F25" s="10">
        <v>0.04</v>
      </c>
      <c r="G25" s="257"/>
    </row>
    <row r="26" spans="1:7" s="4" customFormat="1" ht="26.25" customHeight="1">
      <c r="A26" s="258" t="s">
        <v>464</v>
      </c>
      <c r="B26" s="14" t="s">
        <v>695</v>
      </c>
      <c r="C26" s="14" t="s">
        <v>696</v>
      </c>
      <c r="D26" s="10"/>
      <c r="E26" s="10"/>
      <c r="F26" s="10">
        <v>0.22</v>
      </c>
      <c r="G26" s="257"/>
    </row>
    <row r="27" spans="1:7" s="4" customFormat="1" ht="26.25" customHeight="1">
      <c r="A27" s="258" t="s">
        <v>696</v>
      </c>
      <c r="B27" s="14" t="s">
        <v>464</v>
      </c>
      <c r="C27" s="14" t="s">
        <v>1173</v>
      </c>
      <c r="D27" s="10"/>
      <c r="E27" s="10"/>
      <c r="F27" s="10">
        <v>0.08</v>
      </c>
      <c r="G27" s="257"/>
    </row>
    <row r="28" spans="1:7" s="3" customFormat="1" ht="26.25" customHeight="1">
      <c r="A28" s="337" t="s">
        <v>1174</v>
      </c>
      <c r="B28" s="6"/>
      <c r="C28" s="6"/>
      <c r="D28" s="8"/>
      <c r="E28" s="25">
        <f>SUM(E22)</f>
        <v>0.46</v>
      </c>
      <c r="F28" s="25">
        <f>SUM(F22,F23,F24,F25,F26,F27)</f>
        <v>0.52</v>
      </c>
      <c r="G28" s="260">
        <f>SUM(E28,F28)</f>
        <v>0.98</v>
      </c>
    </row>
    <row r="29" spans="1:7" s="5" customFormat="1" ht="26.25" customHeight="1">
      <c r="A29" s="313" t="s">
        <v>1131</v>
      </c>
      <c r="B29" s="11"/>
      <c r="C29" s="11"/>
      <c r="D29" s="17"/>
      <c r="E29" s="17"/>
      <c r="F29" s="17"/>
      <c r="G29" s="257"/>
    </row>
    <row r="30" spans="1:7" s="4" customFormat="1" ht="26.25" customHeight="1">
      <c r="A30" s="258" t="s">
        <v>686</v>
      </c>
      <c r="B30" s="14" t="s">
        <v>16</v>
      </c>
      <c r="C30" s="14" t="s">
        <v>513</v>
      </c>
      <c r="D30" s="10"/>
      <c r="E30" s="10"/>
      <c r="F30" s="10">
        <v>0.38</v>
      </c>
      <c r="G30" s="257"/>
    </row>
    <row r="31" spans="1:7" s="4" customFormat="1" ht="26.25" customHeight="1">
      <c r="A31" s="258" t="s">
        <v>513</v>
      </c>
      <c r="B31" s="14" t="s">
        <v>686</v>
      </c>
      <c r="C31" s="14" t="s">
        <v>478</v>
      </c>
      <c r="D31" s="10"/>
      <c r="E31" s="10"/>
      <c r="F31" s="10">
        <v>0.38</v>
      </c>
      <c r="G31" s="257"/>
    </row>
    <row r="32" spans="1:7" s="4" customFormat="1" ht="26.25" customHeight="1">
      <c r="A32" s="258" t="s">
        <v>20</v>
      </c>
      <c r="B32" s="14" t="s">
        <v>686</v>
      </c>
      <c r="C32" s="14" t="s">
        <v>478</v>
      </c>
      <c r="D32" s="10"/>
      <c r="E32" s="10"/>
      <c r="F32" s="10">
        <v>0.44</v>
      </c>
      <c r="G32" s="257"/>
    </row>
    <row r="33" spans="1:7" s="4" customFormat="1" ht="26.25" customHeight="1">
      <c r="A33" s="258" t="s">
        <v>22</v>
      </c>
      <c r="B33" s="14" t="s">
        <v>686</v>
      </c>
      <c r="C33" s="14" t="s">
        <v>478</v>
      </c>
      <c r="D33" s="10"/>
      <c r="E33" s="10"/>
      <c r="F33" s="10">
        <v>0.44</v>
      </c>
      <c r="G33" s="257"/>
    </row>
    <row r="34" spans="1:7" s="4" customFormat="1" ht="26.25" customHeight="1">
      <c r="A34" s="258" t="s">
        <v>700</v>
      </c>
      <c r="B34" s="14" t="s">
        <v>478</v>
      </c>
      <c r="C34" s="14" t="s">
        <v>1173</v>
      </c>
      <c r="D34" s="10"/>
      <c r="E34" s="10"/>
      <c r="F34" s="10">
        <v>0.06</v>
      </c>
      <c r="G34" s="257"/>
    </row>
    <row r="35" spans="1:7" s="4" customFormat="1" ht="26.25" customHeight="1">
      <c r="A35" s="258" t="s">
        <v>23</v>
      </c>
      <c r="B35" s="14" t="s">
        <v>478</v>
      </c>
      <c r="C35" s="14" t="s">
        <v>686</v>
      </c>
      <c r="D35" s="10"/>
      <c r="E35" s="10"/>
      <c r="F35" s="10">
        <v>0.44</v>
      </c>
      <c r="G35" s="257"/>
    </row>
    <row r="36" spans="1:7" s="4" customFormat="1" ht="26.25" customHeight="1">
      <c r="A36" s="258" t="s">
        <v>657</v>
      </c>
      <c r="B36" s="14" t="s">
        <v>16</v>
      </c>
      <c r="C36" s="14" t="s">
        <v>464</v>
      </c>
      <c r="D36" s="10"/>
      <c r="E36" s="10"/>
      <c r="F36" s="10">
        <v>0.44</v>
      </c>
      <c r="G36" s="257"/>
    </row>
    <row r="37" spans="1:7" s="3" customFormat="1" ht="26.25" customHeight="1">
      <c r="A37" s="338" t="s">
        <v>1174</v>
      </c>
      <c r="B37" s="41"/>
      <c r="C37" s="41"/>
      <c r="D37" s="42"/>
      <c r="E37" s="102">
        <f>SUM(0)</f>
        <v>0</v>
      </c>
      <c r="F37" s="102">
        <f>SUM(F30,F31,F32,F33,F34,F35,F36)</f>
        <v>2.58</v>
      </c>
      <c r="G37" s="260">
        <f>SUM(E37,F37)</f>
        <v>2.58</v>
      </c>
    </row>
    <row r="38" spans="1:7" s="103" customFormat="1" ht="26.25" customHeight="1">
      <c r="A38" s="313" t="s">
        <v>387</v>
      </c>
      <c r="B38" s="14"/>
      <c r="C38" s="14"/>
      <c r="D38" s="14"/>
      <c r="E38" s="14"/>
      <c r="F38" s="14"/>
      <c r="G38" s="257"/>
    </row>
    <row r="39" spans="1:7" s="43" customFormat="1" ht="26.25" customHeight="1">
      <c r="A39" s="258" t="s">
        <v>464</v>
      </c>
      <c r="B39" s="14" t="s">
        <v>701</v>
      </c>
      <c r="C39" s="14" t="s">
        <v>702</v>
      </c>
      <c r="D39" s="10"/>
      <c r="E39" s="10"/>
      <c r="F39" s="10">
        <v>0.48</v>
      </c>
      <c r="G39" s="257"/>
    </row>
    <row r="40" spans="1:7" s="43" customFormat="1" ht="26.25" customHeight="1">
      <c r="A40" s="258" t="s">
        <v>702</v>
      </c>
      <c r="B40" s="14" t="s">
        <v>464</v>
      </c>
      <c r="C40" s="14" t="s">
        <v>703</v>
      </c>
      <c r="D40" s="10"/>
      <c r="E40" s="10"/>
      <c r="F40" s="10">
        <v>1.66</v>
      </c>
      <c r="G40" s="257"/>
    </row>
    <row r="41" spans="1:7" s="43" customFormat="1" ht="26.25" customHeight="1">
      <c r="A41" s="258" t="s">
        <v>13</v>
      </c>
      <c r="B41" s="14" t="s">
        <v>702</v>
      </c>
      <c r="C41" s="14" t="s">
        <v>1173</v>
      </c>
      <c r="D41" s="10"/>
      <c r="E41" s="10"/>
      <c r="F41" s="10">
        <v>0.08</v>
      </c>
      <c r="G41" s="257"/>
    </row>
    <row r="42" spans="1:7" s="43" customFormat="1" ht="26.25" customHeight="1">
      <c r="A42" s="258" t="s">
        <v>704</v>
      </c>
      <c r="B42" s="14" t="s">
        <v>702</v>
      </c>
      <c r="C42" s="14" t="s">
        <v>1173</v>
      </c>
      <c r="D42" s="10"/>
      <c r="E42" s="10"/>
      <c r="F42" s="10">
        <v>0.16</v>
      </c>
      <c r="G42" s="257"/>
    </row>
    <row r="43" spans="1:7" s="43" customFormat="1" ht="26.25" customHeight="1">
      <c r="A43" s="258" t="s">
        <v>697</v>
      </c>
      <c r="B43" s="14" t="s">
        <v>702</v>
      </c>
      <c r="C43" s="14" t="s">
        <v>1173</v>
      </c>
      <c r="D43" s="10"/>
      <c r="E43" s="10"/>
      <c r="F43" s="10">
        <v>0.16</v>
      </c>
      <c r="G43" s="257"/>
    </row>
    <row r="44" spans="1:7" s="43" customFormat="1" ht="26.25" customHeight="1">
      <c r="A44" s="258" t="s">
        <v>464</v>
      </c>
      <c r="B44" s="14" t="s">
        <v>701</v>
      </c>
      <c r="C44" s="14" t="s">
        <v>1197</v>
      </c>
      <c r="D44" s="10"/>
      <c r="E44" s="10"/>
      <c r="F44" s="10">
        <v>0.06</v>
      </c>
      <c r="G44" s="257"/>
    </row>
    <row r="45" spans="1:7" s="43" customFormat="1" ht="26.25" customHeight="1">
      <c r="A45" s="258" t="s">
        <v>717</v>
      </c>
      <c r="B45" s="14" t="s">
        <v>716</v>
      </c>
      <c r="C45" s="14" t="s">
        <v>464</v>
      </c>
      <c r="D45" s="10"/>
      <c r="E45" s="10"/>
      <c r="F45" s="10">
        <v>0.36</v>
      </c>
      <c r="G45" s="257"/>
    </row>
    <row r="46" spans="1:7" s="43" customFormat="1" ht="26.25" customHeight="1">
      <c r="A46" s="258" t="s">
        <v>697</v>
      </c>
      <c r="B46" s="14" t="s">
        <v>717</v>
      </c>
      <c r="C46" s="14" t="s">
        <v>1173</v>
      </c>
      <c r="D46" s="10"/>
      <c r="E46" s="10"/>
      <c r="F46" s="10">
        <v>0.08</v>
      </c>
      <c r="G46" s="257"/>
    </row>
    <row r="47" spans="1:7" s="43" customFormat="1" ht="26.25" customHeight="1">
      <c r="A47" s="258" t="s">
        <v>704</v>
      </c>
      <c r="B47" s="14" t="s">
        <v>717</v>
      </c>
      <c r="C47" s="14" t="s">
        <v>1173</v>
      </c>
      <c r="D47" s="10"/>
      <c r="E47" s="10"/>
      <c r="F47" s="10">
        <v>0.06</v>
      </c>
      <c r="G47" s="257"/>
    </row>
    <row r="48" spans="1:7" s="43" customFormat="1" ht="26.25" customHeight="1">
      <c r="A48" s="258" t="s">
        <v>13</v>
      </c>
      <c r="B48" s="14" t="s">
        <v>478</v>
      </c>
      <c r="C48" s="14" t="s">
        <v>361</v>
      </c>
      <c r="D48" s="10"/>
      <c r="E48" s="10"/>
      <c r="F48" s="10">
        <v>0.46</v>
      </c>
      <c r="G48" s="257"/>
    </row>
    <row r="49" spans="1:7" s="43" customFormat="1" ht="26.25" customHeight="1">
      <c r="A49" s="258" t="s">
        <v>716</v>
      </c>
      <c r="B49" s="14" t="s">
        <v>702</v>
      </c>
      <c r="C49" s="14" t="s">
        <v>717</v>
      </c>
      <c r="D49" s="10"/>
      <c r="E49" s="10"/>
      <c r="F49" s="10">
        <v>0.38</v>
      </c>
      <c r="G49" s="257"/>
    </row>
    <row r="50" spans="1:7" s="43" customFormat="1" ht="26.25" customHeight="1">
      <c r="A50" s="258" t="s">
        <v>22</v>
      </c>
      <c r="B50" s="14" t="s">
        <v>729</v>
      </c>
      <c r="C50" s="14" t="s">
        <v>730</v>
      </c>
      <c r="D50" s="10"/>
      <c r="E50" s="10"/>
      <c r="F50" s="10">
        <v>0.22</v>
      </c>
      <c r="G50" s="257"/>
    </row>
    <row r="51" spans="1:7" s="43" customFormat="1" ht="26.25" customHeight="1">
      <c r="A51" s="258" t="s">
        <v>730</v>
      </c>
      <c r="B51" s="14" t="s">
        <v>22</v>
      </c>
      <c r="C51" s="14" t="s">
        <v>685</v>
      </c>
      <c r="D51" s="10"/>
      <c r="E51" s="10"/>
      <c r="F51" s="10">
        <v>0.3</v>
      </c>
      <c r="G51" s="257"/>
    </row>
    <row r="52" spans="1:7" s="43" customFormat="1" ht="26.25" customHeight="1">
      <c r="A52" s="258" t="s">
        <v>685</v>
      </c>
      <c r="B52" s="14" t="s">
        <v>730</v>
      </c>
      <c r="C52" s="14" t="s">
        <v>729</v>
      </c>
      <c r="D52" s="10"/>
      <c r="E52" s="10"/>
      <c r="F52" s="10">
        <v>0.18</v>
      </c>
      <c r="G52" s="257"/>
    </row>
    <row r="53" spans="1:7" s="43" customFormat="1" ht="26.25" customHeight="1">
      <c r="A53" s="258" t="s">
        <v>20</v>
      </c>
      <c r="B53" s="14" t="s">
        <v>729</v>
      </c>
      <c r="C53" s="14" t="s">
        <v>730</v>
      </c>
      <c r="D53" s="10"/>
      <c r="E53" s="10"/>
      <c r="F53" s="10">
        <v>0.2</v>
      </c>
      <c r="G53" s="257"/>
    </row>
    <row r="54" spans="1:7" s="43" customFormat="1" ht="26.25" customHeight="1">
      <c r="A54" s="258" t="s">
        <v>732</v>
      </c>
      <c r="B54" s="14" t="s">
        <v>724</v>
      </c>
      <c r="C54" s="14" t="s">
        <v>717</v>
      </c>
      <c r="D54" s="10"/>
      <c r="E54" s="10"/>
      <c r="F54" s="10">
        <v>0.5</v>
      </c>
      <c r="G54" s="257"/>
    </row>
    <row r="55" spans="1:7" s="43" customFormat="1" ht="26.25" customHeight="1">
      <c r="A55" s="339" t="s">
        <v>1622</v>
      </c>
      <c r="B55" s="14" t="s">
        <v>724</v>
      </c>
      <c r="C55" s="14" t="s">
        <v>725</v>
      </c>
      <c r="D55" s="10"/>
      <c r="E55" s="10"/>
      <c r="F55" s="10">
        <v>0.98</v>
      </c>
      <c r="G55" s="257"/>
    </row>
    <row r="56" spans="1:7" s="43" customFormat="1" ht="26.25" customHeight="1">
      <c r="A56" s="258" t="s">
        <v>702</v>
      </c>
      <c r="B56" s="14" t="s">
        <v>1132</v>
      </c>
      <c r="C56" s="14" t="s">
        <v>1133</v>
      </c>
      <c r="D56" s="10"/>
      <c r="E56" s="40">
        <v>0.034</v>
      </c>
      <c r="F56" s="10">
        <v>1.2</v>
      </c>
      <c r="G56" s="257"/>
    </row>
    <row r="57" spans="1:7" s="43" customFormat="1" ht="26.25" customHeight="1">
      <c r="A57" s="258" t="s">
        <v>1133</v>
      </c>
      <c r="B57" s="14" t="s">
        <v>702</v>
      </c>
      <c r="C57" s="14" t="s">
        <v>1175</v>
      </c>
      <c r="D57" s="10"/>
      <c r="E57" s="10"/>
      <c r="F57" s="10">
        <v>0.24</v>
      </c>
      <c r="G57" s="257"/>
    </row>
    <row r="58" spans="1:7" s="43" customFormat="1" ht="26.25" customHeight="1">
      <c r="A58" s="258" t="s">
        <v>726</v>
      </c>
      <c r="B58" s="14" t="s">
        <v>722</v>
      </c>
      <c r="C58" s="14" t="s">
        <v>1175</v>
      </c>
      <c r="D58" s="10"/>
      <c r="E58" s="10"/>
      <c r="F58" s="10">
        <v>0.04</v>
      </c>
      <c r="G58" s="257"/>
    </row>
    <row r="59" spans="1:7" s="43" customFormat="1" ht="26.25" customHeight="1">
      <c r="A59" s="258" t="s">
        <v>718</v>
      </c>
      <c r="B59" s="14" t="s">
        <v>719</v>
      </c>
      <c r="C59" s="14" t="s">
        <v>720</v>
      </c>
      <c r="D59" s="10"/>
      <c r="E59" s="40">
        <v>0.12</v>
      </c>
      <c r="F59" s="10">
        <v>0.62</v>
      </c>
      <c r="G59" s="257"/>
    </row>
    <row r="60" spans="1:7" s="43" customFormat="1" ht="26.25" customHeight="1">
      <c r="A60" s="258" t="s">
        <v>727</v>
      </c>
      <c r="B60" s="14" t="s">
        <v>725</v>
      </c>
      <c r="C60" s="14" t="s">
        <v>1173</v>
      </c>
      <c r="D60" s="10"/>
      <c r="E60" s="10"/>
      <c r="F60" s="10">
        <v>0.48</v>
      </c>
      <c r="G60" s="257"/>
    </row>
    <row r="61" spans="1:7" s="43" customFormat="1" ht="26.25" customHeight="1">
      <c r="A61" s="258" t="s">
        <v>702</v>
      </c>
      <c r="B61" s="14" t="s">
        <v>722</v>
      </c>
      <c r="C61" s="14" t="s">
        <v>728</v>
      </c>
      <c r="D61" s="10"/>
      <c r="E61" s="10"/>
      <c r="F61" s="10">
        <v>1.16</v>
      </c>
      <c r="G61" s="257"/>
    </row>
    <row r="62" spans="1:7" s="43" customFormat="1" ht="26.25" customHeight="1">
      <c r="A62" s="258" t="s">
        <v>723</v>
      </c>
      <c r="B62" s="14" t="s">
        <v>718</v>
      </c>
      <c r="C62" s="14" t="s">
        <v>721</v>
      </c>
      <c r="D62" s="10"/>
      <c r="E62" s="10"/>
      <c r="F62" s="10">
        <v>0.02</v>
      </c>
      <c r="G62" s="257"/>
    </row>
    <row r="63" spans="1:7" s="43" customFormat="1" ht="26.25" customHeight="1">
      <c r="A63" s="258" t="s">
        <v>721</v>
      </c>
      <c r="B63" s="14" t="s">
        <v>702</v>
      </c>
      <c r="C63" s="14" t="s">
        <v>722</v>
      </c>
      <c r="D63" s="10"/>
      <c r="E63" s="10"/>
      <c r="F63" s="10">
        <v>0.44</v>
      </c>
      <c r="G63" s="257"/>
    </row>
    <row r="64" spans="1:7" s="43" customFormat="1" ht="26.25" customHeight="1">
      <c r="A64" s="258" t="s">
        <v>725</v>
      </c>
      <c r="B64" s="14" t="s">
        <v>1197</v>
      </c>
      <c r="C64" s="14" t="s">
        <v>1197</v>
      </c>
      <c r="D64" s="10"/>
      <c r="E64" s="10"/>
      <c r="F64" s="10">
        <v>0.54</v>
      </c>
      <c r="G64" s="257"/>
    </row>
    <row r="65" spans="1:7" s="43" customFormat="1" ht="26.25" customHeight="1">
      <c r="A65" s="258" t="s">
        <v>10</v>
      </c>
      <c r="B65" s="14" t="s">
        <v>729</v>
      </c>
      <c r="C65" s="14" t="s">
        <v>733</v>
      </c>
      <c r="D65" s="10"/>
      <c r="E65" s="10"/>
      <c r="F65" s="10">
        <v>0.2</v>
      </c>
      <c r="G65" s="257"/>
    </row>
    <row r="66" spans="1:7" s="43" customFormat="1" ht="26.25" customHeight="1">
      <c r="A66" s="258" t="s">
        <v>513</v>
      </c>
      <c r="B66" s="14" t="s">
        <v>729</v>
      </c>
      <c r="C66" s="14" t="s">
        <v>731</v>
      </c>
      <c r="D66" s="10"/>
      <c r="E66" s="40">
        <v>0.67</v>
      </c>
      <c r="F66" s="10">
        <v>0.9</v>
      </c>
      <c r="G66" s="257"/>
    </row>
    <row r="67" spans="1:7" s="43" customFormat="1" ht="26.25" customHeight="1">
      <c r="A67" s="258" t="s">
        <v>22</v>
      </c>
      <c r="B67" s="14" t="s">
        <v>729</v>
      </c>
      <c r="C67" s="14" t="s">
        <v>731</v>
      </c>
      <c r="D67" s="10"/>
      <c r="E67" s="10"/>
      <c r="F67" s="10">
        <v>0.86</v>
      </c>
      <c r="G67" s="257"/>
    </row>
    <row r="68" spans="1:7" s="43" customFormat="1" ht="26.25" customHeight="1">
      <c r="A68" s="258" t="s">
        <v>734</v>
      </c>
      <c r="B68" s="14" t="s">
        <v>16</v>
      </c>
      <c r="C68" s="14" t="s">
        <v>735</v>
      </c>
      <c r="D68" s="10"/>
      <c r="E68" s="10"/>
      <c r="F68" s="10">
        <v>0.9</v>
      </c>
      <c r="G68" s="257"/>
    </row>
    <row r="69" spans="1:7" s="43" customFormat="1" ht="26.25" customHeight="1">
      <c r="A69" s="258" t="s">
        <v>735</v>
      </c>
      <c r="B69" s="14" t="s">
        <v>734</v>
      </c>
      <c r="C69" s="14" t="s">
        <v>724</v>
      </c>
      <c r="D69" s="10"/>
      <c r="E69" s="10"/>
      <c r="F69" s="10">
        <v>0.08</v>
      </c>
      <c r="G69" s="257"/>
    </row>
    <row r="70" spans="1:7" s="43" customFormat="1" ht="26.25" customHeight="1">
      <c r="A70" s="258" t="s">
        <v>733</v>
      </c>
      <c r="B70" s="14" t="s">
        <v>16</v>
      </c>
      <c r="C70" s="14" t="s">
        <v>1173</v>
      </c>
      <c r="D70" s="10"/>
      <c r="E70" s="40">
        <v>0.48</v>
      </c>
      <c r="F70" s="10">
        <v>0.84</v>
      </c>
      <c r="G70" s="257"/>
    </row>
    <row r="71" spans="1:7" s="43" customFormat="1" ht="26.25" customHeight="1">
      <c r="A71" s="258" t="s">
        <v>736</v>
      </c>
      <c r="B71" s="14" t="s">
        <v>16</v>
      </c>
      <c r="C71" s="14" t="s">
        <v>513</v>
      </c>
      <c r="D71" s="10"/>
      <c r="E71" s="10"/>
      <c r="F71" s="10">
        <v>0.58</v>
      </c>
      <c r="G71" s="257"/>
    </row>
    <row r="72" spans="1:7" s="43" customFormat="1" ht="26.25" customHeight="1">
      <c r="A72" s="258" t="s">
        <v>468</v>
      </c>
      <c r="B72" s="14" t="s">
        <v>475</v>
      </c>
      <c r="C72" s="14" t="s">
        <v>1173</v>
      </c>
      <c r="D72" s="10"/>
      <c r="E72" s="10"/>
      <c r="F72" s="10">
        <v>0.4</v>
      </c>
      <c r="G72" s="257"/>
    </row>
    <row r="73" spans="1:7" s="43" customFormat="1" ht="26.25" customHeight="1">
      <c r="A73" s="258" t="s">
        <v>737</v>
      </c>
      <c r="B73" s="14" t="s">
        <v>16</v>
      </c>
      <c r="C73" s="33" t="s">
        <v>513</v>
      </c>
      <c r="D73" s="10"/>
      <c r="E73" s="10"/>
      <c r="F73" s="10">
        <v>0.58</v>
      </c>
      <c r="G73" s="257"/>
    </row>
    <row r="74" spans="1:7" s="43" customFormat="1" ht="26.25" customHeight="1">
      <c r="A74" s="258" t="s">
        <v>20</v>
      </c>
      <c r="B74" s="14" t="s">
        <v>737</v>
      </c>
      <c r="C74" s="14" t="s">
        <v>731</v>
      </c>
      <c r="D74" s="10"/>
      <c r="E74" s="10"/>
      <c r="F74" s="10">
        <v>0.42</v>
      </c>
      <c r="G74" s="257"/>
    </row>
    <row r="75" spans="1:7" s="44" customFormat="1" ht="26.25" customHeight="1">
      <c r="A75" s="259" t="s">
        <v>1174</v>
      </c>
      <c r="B75" s="6"/>
      <c r="C75" s="6"/>
      <c r="D75" s="8"/>
      <c r="E75" s="25">
        <f>SUM(E56,E59,E66,E70)</f>
        <v>1.304</v>
      </c>
      <c r="F75" s="25">
        <f>SUM(F39,F40,F41,F42,F43,F44,F45,F46,F47,F48,F49,F50,F51,F52,F53,F54,F55,F56,F57,F58,F59,F60,F61,F62,F63,F64,F65,F66:F74)</f>
        <v>16.82</v>
      </c>
      <c r="G75" s="260">
        <f>SUM(E75,F75)</f>
        <v>18.124</v>
      </c>
    </row>
    <row r="76" spans="1:7" s="44" customFormat="1" ht="26.25" customHeight="1">
      <c r="A76" s="340" t="s">
        <v>2632</v>
      </c>
      <c r="B76" s="15"/>
      <c r="C76" s="15"/>
      <c r="D76" s="8"/>
      <c r="E76" s="30"/>
      <c r="G76" s="257"/>
    </row>
    <row r="77" spans="1:7" s="44" customFormat="1" ht="26.25" customHeight="1">
      <c r="A77" s="339" t="s">
        <v>2631</v>
      </c>
      <c r="B77" s="33" t="s">
        <v>1618</v>
      </c>
      <c r="C77" s="33" t="s">
        <v>741</v>
      </c>
      <c r="D77" s="8"/>
      <c r="E77" s="30"/>
      <c r="F77" s="40">
        <v>0.51</v>
      </c>
      <c r="G77" s="257"/>
    </row>
    <row r="78" spans="1:7" s="44" customFormat="1" ht="26.25" customHeight="1">
      <c r="A78" s="259" t="s">
        <v>1174</v>
      </c>
      <c r="B78" s="33"/>
      <c r="C78" s="33"/>
      <c r="D78" s="8"/>
      <c r="E78" s="25">
        <f>SUM(0)</f>
        <v>0</v>
      </c>
      <c r="F78" s="25">
        <f>SUM(F77)</f>
        <v>0.51</v>
      </c>
      <c r="G78" s="260">
        <f>SUM(E78,F78)</f>
        <v>0.51</v>
      </c>
    </row>
    <row r="79" spans="1:7" s="43" customFormat="1" ht="26.25" customHeight="1">
      <c r="A79" s="313" t="s">
        <v>389</v>
      </c>
      <c r="B79" s="14"/>
      <c r="C79" s="14"/>
      <c r="D79" s="10"/>
      <c r="E79" s="10"/>
      <c r="F79" s="10"/>
      <c r="G79" s="257"/>
    </row>
    <row r="80" spans="1:7" s="43" customFormat="1" ht="26.25" customHeight="1">
      <c r="A80" s="258" t="s">
        <v>738</v>
      </c>
      <c r="B80" s="14" t="s">
        <v>513</v>
      </c>
      <c r="C80" s="14" t="s">
        <v>739</v>
      </c>
      <c r="D80" s="10"/>
      <c r="E80" s="10"/>
      <c r="F80" s="10">
        <v>0.7</v>
      </c>
      <c r="G80" s="257"/>
    </row>
    <row r="81" spans="1:7" s="43" customFormat="1" ht="26.25" customHeight="1">
      <c r="A81" s="258" t="s">
        <v>739</v>
      </c>
      <c r="B81" s="14" t="s">
        <v>468</v>
      </c>
      <c r="C81" s="14" t="s">
        <v>729</v>
      </c>
      <c r="D81" s="10"/>
      <c r="E81" s="10"/>
      <c r="F81" s="10">
        <v>0.6</v>
      </c>
      <c r="G81" s="257"/>
    </row>
    <row r="82" spans="1:7" s="43" customFormat="1" ht="26.25" customHeight="1">
      <c r="A82" s="258" t="s">
        <v>742</v>
      </c>
      <c r="B82" s="14" t="s">
        <v>739</v>
      </c>
      <c r="C82" s="14" t="s">
        <v>729</v>
      </c>
      <c r="D82" s="10"/>
      <c r="E82" s="10"/>
      <c r="F82" s="10">
        <v>0.42</v>
      </c>
      <c r="G82" s="257"/>
    </row>
    <row r="83" spans="1:7" s="43" customFormat="1" ht="26.25" customHeight="1">
      <c r="A83" s="258" t="s">
        <v>740</v>
      </c>
      <c r="B83" s="14" t="s">
        <v>739</v>
      </c>
      <c r="C83" s="14" t="s">
        <v>703</v>
      </c>
      <c r="D83" s="10"/>
      <c r="E83" s="10"/>
      <c r="F83" s="10">
        <v>0.46</v>
      </c>
      <c r="G83" s="257"/>
    </row>
    <row r="84" spans="1:7" s="43" customFormat="1" ht="26.25" customHeight="1">
      <c r="A84" s="258" t="s">
        <v>741</v>
      </c>
      <c r="B84" s="14" t="s">
        <v>703</v>
      </c>
      <c r="C84" s="14" t="s">
        <v>739</v>
      </c>
      <c r="D84" s="10"/>
      <c r="E84" s="10"/>
      <c r="F84" s="10">
        <v>0.28</v>
      </c>
      <c r="G84" s="257"/>
    </row>
    <row r="85" spans="1:7" s="43" customFormat="1" ht="26.25" customHeight="1">
      <c r="A85" s="258" t="s">
        <v>468</v>
      </c>
      <c r="B85" s="14" t="s">
        <v>739</v>
      </c>
      <c r="C85" s="14" t="s">
        <v>703</v>
      </c>
      <c r="D85" s="10"/>
      <c r="E85" s="10"/>
      <c r="F85" s="10">
        <v>0.2</v>
      </c>
      <c r="G85" s="257"/>
    </row>
    <row r="86" spans="1:7" s="44" customFormat="1" ht="26.25" customHeight="1">
      <c r="A86" s="259" t="s">
        <v>1174</v>
      </c>
      <c r="B86" s="6"/>
      <c r="C86" s="6"/>
      <c r="D86" s="8"/>
      <c r="E86" s="25">
        <f>SUM(0)</f>
        <v>0</v>
      </c>
      <c r="F86" s="25">
        <f>SUM(F80,F81,F82,F83,F84,F85)</f>
        <v>2.66</v>
      </c>
      <c r="G86" s="260">
        <f>SUM(E86,F86)</f>
        <v>2.66</v>
      </c>
    </row>
    <row r="87" spans="1:7" s="43" customFormat="1" ht="26.25" customHeight="1">
      <c r="A87" s="313" t="s">
        <v>390</v>
      </c>
      <c r="B87" s="14"/>
      <c r="C87" s="14"/>
      <c r="D87" s="10"/>
      <c r="E87" s="10"/>
      <c r="F87" s="10"/>
      <c r="G87" s="257"/>
    </row>
    <row r="88" spans="1:7" s="43" customFormat="1" ht="26.25" customHeight="1">
      <c r="A88" s="258" t="s">
        <v>743</v>
      </c>
      <c r="B88" s="14" t="s">
        <v>744</v>
      </c>
      <c r="C88" s="14" t="s">
        <v>682</v>
      </c>
      <c r="D88" s="10"/>
      <c r="E88" s="10"/>
      <c r="F88" s="10">
        <v>0.04</v>
      </c>
      <c r="G88" s="257"/>
    </row>
    <row r="89" spans="1:7" s="43" customFormat="1" ht="26.25" customHeight="1">
      <c r="A89" s="258" t="s">
        <v>465</v>
      </c>
      <c r="B89" s="14" t="s">
        <v>732</v>
      </c>
      <c r="C89" s="14" t="s">
        <v>743</v>
      </c>
      <c r="D89" s="10"/>
      <c r="E89" s="10"/>
      <c r="F89" s="10">
        <v>0.28</v>
      </c>
      <c r="G89" s="257"/>
    </row>
    <row r="90" spans="1:7" s="43" customFormat="1" ht="26.25" customHeight="1">
      <c r="A90" s="258" t="s">
        <v>14</v>
      </c>
      <c r="B90" s="14" t="s">
        <v>737</v>
      </c>
      <c r="C90" s="14" t="s">
        <v>465</v>
      </c>
      <c r="D90" s="10"/>
      <c r="E90" s="10"/>
      <c r="F90" s="10">
        <v>0.2</v>
      </c>
      <c r="G90" s="257"/>
    </row>
    <row r="91" spans="1:7" s="43" customFormat="1" ht="26.25" customHeight="1">
      <c r="A91" s="258" t="s">
        <v>10</v>
      </c>
      <c r="B91" s="14" t="s">
        <v>737</v>
      </c>
      <c r="C91" s="14" t="s">
        <v>465</v>
      </c>
      <c r="D91" s="10"/>
      <c r="E91" s="10"/>
      <c r="F91" s="10">
        <v>0.18</v>
      </c>
      <c r="G91" s="257"/>
    </row>
    <row r="92" spans="1:7" s="43" customFormat="1" ht="26.25" customHeight="1">
      <c r="A92" s="258" t="s">
        <v>732</v>
      </c>
      <c r="B92" s="14" t="s">
        <v>737</v>
      </c>
      <c r="C92" s="14" t="s">
        <v>465</v>
      </c>
      <c r="D92" s="10"/>
      <c r="E92" s="10"/>
      <c r="F92" s="10">
        <v>0.18</v>
      </c>
      <c r="G92" s="257"/>
    </row>
    <row r="93" spans="1:7" s="43" customFormat="1" ht="26.25" customHeight="1">
      <c r="A93" s="258" t="s">
        <v>735</v>
      </c>
      <c r="B93" s="14" t="s">
        <v>738</v>
      </c>
      <c r="C93" s="14" t="s">
        <v>465</v>
      </c>
      <c r="D93" s="10"/>
      <c r="E93" s="10"/>
      <c r="F93" s="10">
        <v>0.22</v>
      </c>
      <c r="G93" s="257"/>
    </row>
    <row r="94" spans="1:7" s="43" customFormat="1" ht="26.25" customHeight="1">
      <c r="A94" s="258" t="s">
        <v>744</v>
      </c>
      <c r="B94" s="14" t="s">
        <v>743</v>
      </c>
      <c r="C94" s="14" t="s">
        <v>745</v>
      </c>
      <c r="D94" s="10"/>
      <c r="E94" s="10"/>
      <c r="F94" s="10">
        <v>0.78</v>
      </c>
      <c r="G94" s="257"/>
    </row>
    <row r="95" spans="1:7" s="43" customFormat="1" ht="26.25" customHeight="1">
      <c r="A95" s="258" t="s">
        <v>745</v>
      </c>
      <c r="B95" s="14" t="s">
        <v>744</v>
      </c>
      <c r="C95" s="14" t="s">
        <v>54</v>
      </c>
      <c r="D95" s="10"/>
      <c r="E95" s="10"/>
      <c r="F95" s="10">
        <v>0.68</v>
      </c>
      <c r="G95" s="257"/>
    </row>
    <row r="96" spans="1:7" s="43" customFormat="1" ht="26.25" customHeight="1">
      <c r="A96" s="258" t="s">
        <v>731</v>
      </c>
      <c r="B96" s="14" t="s">
        <v>746</v>
      </c>
      <c r="C96" s="14" t="s">
        <v>735</v>
      </c>
      <c r="D96" s="10"/>
      <c r="E96" s="10"/>
      <c r="F96" s="10">
        <v>0.22</v>
      </c>
      <c r="G96" s="257"/>
    </row>
    <row r="97" spans="1:7" s="43" customFormat="1" ht="26.25" customHeight="1">
      <c r="A97" s="258" t="s">
        <v>735</v>
      </c>
      <c r="B97" s="14" t="s">
        <v>744</v>
      </c>
      <c r="C97" s="14" t="s">
        <v>731</v>
      </c>
      <c r="D97" s="10"/>
      <c r="E97" s="10"/>
      <c r="F97" s="10">
        <v>0.12</v>
      </c>
      <c r="G97" s="257"/>
    </row>
    <row r="98" spans="1:7" s="44" customFormat="1" ht="26.25" customHeight="1">
      <c r="A98" s="259" t="s">
        <v>1174</v>
      </c>
      <c r="B98" s="6"/>
      <c r="C98" s="6"/>
      <c r="D98" s="8"/>
      <c r="E98" s="25">
        <f>SUM(0)</f>
        <v>0</v>
      </c>
      <c r="F98" s="25">
        <f>SUM(F88,F89,F90,F91,F92,F93,F94,F95,F96,F97)</f>
        <v>2.9000000000000004</v>
      </c>
      <c r="G98" s="260">
        <f>SUM(E98,F98)</f>
        <v>2.9000000000000004</v>
      </c>
    </row>
    <row r="99" spans="1:7" s="43" customFormat="1" ht="26.25" customHeight="1">
      <c r="A99" s="313" t="s">
        <v>391</v>
      </c>
      <c r="B99" s="14"/>
      <c r="C99" s="14"/>
      <c r="D99" s="10"/>
      <c r="E99" s="10"/>
      <c r="F99" s="10"/>
      <c r="G99" s="257"/>
    </row>
    <row r="100" spans="1:7" s="43" customFormat="1" ht="26.25" customHeight="1">
      <c r="A100" s="258" t="s">
        <v>513</v>
      </c>
      <c r="B100" s="14" t="s">
        <v>731</v>
      </c>
      <c r="C100" s="14" t="s">
        <v>747</v>
      </c>
      <c r="D100" s="10"/>
      <c r="E100" s="10"/>
      <c r="F100" s="10">
        <v>0.14</v>
      </c>
      <c r="G100" s="257"/>
    </row>
    <row r="101" spans="1:7" s="43" customFormat="1" ht="26.25" customHeight="1">
      <c r="A101" s="258" t="s">
        <v>747</v>
      </c>
      <c r="B101" s="14" t="s">
        <v>513</v>
      </c>
      <c r="C101" s="14" t="s">
        <v>10</v>
      </c>
      <c r="D101" s="10"/>
      <c r="E101" s="10"/>
      <c r="F101" s="10">
        <v>0.24</v>
      </c>
      <c r="G101" s="257"/>
    </row>
    <row r="102" spans="1:7" s="43" customFormat="1" ht="26.25" customHeight="1">
      <c r="A102" s="258" t="s">
        <v>10</v>
      </c>
      <c r="B102" s="14" t="s">
        <v>747</v>
      </c>
      <c r="C102" s="14" t="s">
        <v>748</v>
      </c>
      <c r="D102" s="10"/>
      <c r="E102" s="10"/>
      <c r="F102" s="10">
        <v>0.14</v>
      </c>
      <c r="G102" s="257"/>
    </row>
    <row r="103" spans="1:7" s="43" customFormat="1" ht="26.25" customHeight="1">
      <c r="A103" s="258" t="s">
        <v>464</v>
      </c>
      <c r="B103" s="14" t="s">
        <v>747</v>
      </c>
      <c r="C103" s="14" t="s">
        <v>749</v>
      </c>
      <c r="D103" s="10"/>
      <c r="E103" s="10"/>
      <c r="F103" s="10">
        <v>0.2</v>
      </c>
      <c r="G103" s="257"/>
    </row>
    <row r="104" spans="1:7" s="43" customFormat="1" ht="26.25" customHeight="1">
      <c r="A104" s="258" t="s">
        <v>748</v>
      </c>
      <c r="B104" s="14" t="s">
        <v>13</v>
      </c>
      <c r="C104" s="14" t="s">
        <v>464</v>
      </c>
      <c r="D104" s="10"/>
      <c r="E104" s="10"/>
      <c r="F104" s="10">
        <v>0.38</v>
      </c>
      <c r="G104" s="257"/>
    </row>
    <row r="105" spans="1:7" s="43" customFormat="1" ht="26.25" customHeight="1">
      <c r="A105" s="258" t="s">
        <v>13</v>
      </c>
      <c r="B105" s="14" t="s">
        <v>750</v>
      </c>
      <c r="C105" s="14" t="s">
        <v>748</v>
      </c>
      <c r="D105" s="10"/>
      <c r="E105" s="10"/>
      <c r="F105" s="10">
        <v>0.1</v>
      </c>
      <c r="G105" s="257"/>
    </row>
    <row r="106" spans="1:7" s="43" customFormat="1" ht="26.25" customHeight="1">
      <c r="A106" s="258" t="s">
        <v>750</v>
      </c>
      <c r="B106" s="14" t="s">
        <v>735</v>
      </c>
      <c r="C106" s="14" t="s">
        <v>13</v>
      </c>
      <c r="D106" s="10"/>
      <c r="E106" s="10"/>
      <c r="F106" s="10">
        <v>0.02</v>
      </c>
      <c r="G106" s="257"/>
    </row>
    <row r="107" spans="1:7" s="43" customFormat="1" ht="26.25" customHeight="1">
      <c r="A107" s="258" t="s">
        <v>749</v>
      </c>
      <c r="B107" s="14" t="s">
        <v>464</v>
      </c>
      <c r="C107" s="14" t="s">
        <v>13</v>
      </c>
      <c r="D107" s="10"/>
      <c r="E107" s="10"/>
      <c r="F107" s="10">
        <v>0.38</v>
      </c>
      <c r="G107" s="257"/>
    </row>
    <row r="108" spans="1:7" s="43" customFormat="1" ht="26.25" customHeight="1">
      <c r="A108" s="258" t="s">
        <v>393</v>
      </c>
      <c r="B108" s="14" t="s">
        <v>388</v>
      </c>
      <c r="C108" s="14" t="s">
        <v>1173</v>
      </c>
      <c r="D108" s="10"/>
      <c r="E108" s="10"/>
      <c r="F108" s="10">
        <v>0.04</v>
      </c>
      <c r="G108" s="257"/>
    </row>
    <row r="109" spans="1:7" s="44" customFormat="1" ht="26.25" customHeight="1">
      <c r="A109" s="259" t="s">
        <v>1174</v>
      </c>
      <c r="B109" s="6"/>
      <c r="C109" s="6"/>
      <c r="D109" s="8"/>
      <c r="E109" s="25">
        <f>SUM(0)</f>
        <v>0</v>
      </c>
      <c r="F109" s="25">
        <f>SUM(F100,F101,F102,F103,F104,F105,F106,F107,F108)</f>
        <v>1.6400000000000001</v>
      </c>
      <c r="G109" s="260">
        <f>SUM(E109,F109)</f>
        <v>1.6400000000000001</v>
      </c>
    </row>
    <row r="110" spans="1:7" s="43" customFormat="1" ht="26.25" customHeight="1">
      <c r="A110" s="313" t="s">
        <v>392</v>
      </c>
      <c r="B110" s="14"/>
      <c r="C110" s="14"/>
      <c r="D110" s="10"/>
      <c r="E110" s="10"/>
      <c r="F110" s="10"/>
      <c r="G110" s="257"/>
    </row>
    <row r="111" spans="1:7" s="43" customFormat="1" ht="26.25" customHeight="1">
      <c r="A111" s="258" t="s">
        <v>751</v>
      </c>
      <c r="B111" s="14" t="s">
        <v>731</v>
      </c>
      <c r="C111" s="14" t="s">
        <v>731</v>
      </c>
      <c r="D111" s="10"/>
      <c r="E111" s="40">
        <v>0.0128</v>
      </c>
      <c r="F111" s="10">
        <v>0.56</v>
      </c>
      <c r="G111" s="257"/>
    </row>
    <row r="112" spans="1:7" s="43" customFormat="1" ht="26.25" customHeight="1">
      <c r="A112" s="339" t="s">
        <v>731</v>
      </c>
      <c r="B112" s="33" t="s">
        <v>1583</v>
      </c>
      <c r="C112" s="33" t="s">
        <v>16</v>
      </c>
      <c r="D112" s="10"/>
      <c r="E112" s="22"/>
      <c r="F112" s="40">
        <v>0.14</v>
      </c>
      <c r="G112" s="257"/>
    </row>
    <row r="113" spans="1:7" s="43" customFormat="1" ht="26.25" customHeight="1">
      <c r="A113" s="339" t="s">
        <v>513</v>
      </c>
      <c r="B113" s="33" t="s">
        <v>18</v>
      </c>
      <c r="C113" s="33" t="s">
        <v>1197</v>
      </c>
      <c r="D113" s="10"/>
      <c r="E113" s="10"/>
      <c r="F113" s="40">
        <v>0.22</v>
      </c>
      <c r="G113" s="257"/>
    </row>
    <row r="114" spans="1:7" s="44" customFormat="1" ht="26.25" customHeight="1">
      <c r="A114" s="259" t="s">
        <v>1174</v>
      </c>
      <c r="B114" s="6"/>
      <c r="C114" s="6"/>
      <c r="D114" s="8"/>
      <c r="E114" s="25">
        <f>SUM(E111)</f>
        <v>0.0128</v>
      </c>
      <c r="F114" s="25">
        <f>SUM(F111,F112,F113)</f>
        <v>0.92</v>
      </c>
      <c r="G114" s="260">
        <f>SUM(E114,F114)</f>
        <v>0.9328000000000001</v>
      </c>
    </row>
    <row r="115" spans="1:7" s="43" customFormat="1" ht="26.25" customHeight="1">
      <c r="A115" s="313" t="s">
        <v>394</v>
      </c>
      <c r="B115" s="14"/>
      <c r="C115" s="14"/>
      <c r="D115" s="10"/>
      <c r="E115" s="10"/>
      <c r="F115" s="10"/>
      <c r="G115" s="257"/>
    </row>
    <row r="116" spans="1:7" s="43" customFormat="1" ht="26.25" customHeight="1">
      <c r="A116" s="258" t="s">
        <v>752</v>
      </c>
      <c r="B116" s="14" t="s">
        <v>735</v>
      </c>
      <c r="C116" s="14" t="s">
        <v>14</v>
      </c>
      <c r="D116" s="10"/>
      <c r="E116" s="40">
        <v>0.022</v>
      </c>
      <c r="F116" s="10">
        <v>0.38</v>
      </c>
      <c r="G116" s="257"/>
    </row>
    <row r="117" spans="1:7" s="43" customFormat="1" ht="26.25" customHeight="1">
      <c r="A117" s="258" t="s">
        <v>14</v>
      </c>
      <c r="B117" s="14" t="s">
        <v>752</v>
      </c>
      <c r="C117" s="14" t="s">
        <v>1173</v>
      </c>
      <c r="D117" s="10"/>
      <c r="E117" s="10"/>
      <c r="F117" s="10">
        <v>0.22</v>
      </c>
      <c r="G117" s="257"/>
    </row>
    <row r="118" spans="1:7" s="43" customFormat="1" ht="26.25" customHeight="1">
      <c r="A118" s="258" t="s">
        <v>754</v>
      </c>
      <c r="B118" s="14" t="s">
        <v>14</v>
      </c>
      <c r="C118" s="14" t="s">
        <v>10</v>
      </c>
      <c r="D118" s="10"/>
      <c r="E118" s="10"/>
      <c r="F118" s="10">
        <v>0.06</v>
      </c>
      <c r="G118" s="257"/>
    </row>
    <row r="119" spans="1:7" s="43" customFormat="1" ht="26.25" customHeight="1">
      <c r="A119" s="258" t="s">
        <v>10</v>
      </c>
      <c r="B119" s="14" t="s">
        <v>754</v>
      </c>
      <c r="C119" s="14" t="s">
        <v>1499</v>
      </c>
      <c r="D119" s="10"/>
      <c r="E119" s="40">
        <v>0.03</v>
      </c>
      <c r="F119" s="10">
        <v>0.16</v>
      </c>
      <c r="G119" s="257"/>
    </row>
    <row r="120" spans="1:7" s="43" customFormat="1" ht="26.25" customHeight="1">
      <c r="A120" s="258" t="s">
        <v>10</v>
      </c>
      <c r="B120" s="14" t="s">
        <v>752</v>
      </c>
      <c r="C120" s="14" t="s">
        <v>753</v>
      </c>
      <c r="D120" s="10"/>
      <c r="E120" s="10"/>
      <c r="F120" s="10">
        <v>0.06</v>
      </c>
      <c r="G120" s="257"/>
    </row>
    <row r="121" spans="1:7" s="43" customFormat="1" ht="26.25" customHeight="1">
      <c r="A121" s="258" t="s">
        <v>753</v>
      </c>
      <c r="B121" s="14" t="s">
        <v>10</v>
      </c>
      <c r="C121" s="14" t="s">
        <v>1173</v>
      </c>
      <c r="D121" s="10"/>
      <c r="E121" s="10"/>
      <c r="F121" s="10">
        <v>0.22</v>
      </c>
      <c r="G121" s="257"/>
    </row>
    <row r="122" spans="1:7" s="43" customFormat="1" ht="26.25" customHeight="1">
      <c r="A122" s="258" t="s">
        <v>755</v>
      </c>
      <c r="B122" s="14" t="s">
        <v>735</v>
      </c>
      <c r="C122" s="14" t="s">
        <v>1173</v>
      </c>
      <c r="D122" s="10"/>
      <c r="E122" s="10"/>
      <c r="F122" s="10">
        <v>0.2</v>
      </c>
      <c r="G122" s="257"/>
    </row>
    <row r="123" spans="1:7" s="43" customFormat="1" ht="26.25" customHeight="1">
      <c r="A123" s="258" t="s">
        <v>703</v>
      </c>
      <c r="B123" s="14" t="s">
        <v>1499</v>
      </c>
      <c r="C123" s="14" t="s">
        <v>750</v>
      </c>
      <c r="D123" s="10"/>
      <c r="E123" s="10"/>
      <c r="F123" s="10">
        <v>0.44</v>
      </c>
      <c r="G123" s="257"/>
    </row>
    <row r="124" spans="1:7" s="43" customFormat="1" ht="26.25" customHeight="1">
      <c r="A124" s="258" t="s">
        <v>756</v>
      </c>
      <c r="B124" s="14" t="s">
        <v>1499</v>
      </c>
      <c r="C124" s="14" t="s">
        <v>750</v>
      </c>
      <c r="D124" s="10"/>
      <c r="E124" s="10"/>
      <c r="F124" s="10">
        <v>0.44</v>
      </c>
      <c r="G124" s="257"/>
    </row>
    <row r="125" spans="1:7" s="43" customFormat="1" ht="26.25" customHeight="1">
      <c r="A125" s="258" t="s">
        <v>1084</v>
      </c>
      <c r="B125" s="14" t="s">
        <v>1499</v>
      </c>
      <c r="C125" s="14" t="s">
        <v>750</v>
      </c>
      <c r="D125" s="10"/>
      <c r="E125" s="10"/>
      <c r="F125" s="10">
        <v>0.44</v>
      </c>
      <c r="G125" s="257"/>
    </row>
    <row r="126" spans="1:7" s="43" customFormat="1" ht="26.25" customHeight="1">
      <c r="A126" s="258" t="s">
        <v>753</v>
      </c>
      <c r="B126" s="14" t="s">
        <v>1500</v>
      </c>
      <c r="C126" s="14" t="s">
        <v>1173</v>
      </c>
      <c r="D126" s="10"/>
      <c r="E126" s="10"/>
      <c r="F126" s="10">
        <v>0.42</v>
      </c>
      <c r="G126" s="257"/>
    </row>
    <row r="127" spans="1:7" s="43" customFormat="1" ht="26.25" customHeight="1">
      <c r="A127" s="258" t="s">
        <v>1505</v>
      </c>
      <c r="B127" s="14" t="s">
        <v>753</v>
      </c>
      <c r="C127" s="14" t="s">
        <v>1173</v>
      </c>
      <c r="D127" s="10"/>
      <c r="E127" s="10"/>
      <c r="F127" s="10">
        <v>0.04</v>
      </c>
      <c r="G127" s="257"/>
    </row>
    <row r="128" spans="1:7" s="43" customFormat="1" ht="26.25" customHeight="1">
      <c r="A128" s="258" t="s">
        <v>1500</v>
      </c>
      <c r="B128" s="14" t="s">
        <v>750</v>
      </c>
      <c r="C128" s="14" t="s">
        <v>1085</v>
      </c>
      <c r="D128" s="10"/>
      <c r="E128" s="10"/>
      <c r="F128" s="10">
        <v>0.56</v>
      </c>
      <c r="G128" s="257"/>
    </row>
    <row r="129" spans="1:7" s="43" customFormat="1" ht="26.25" customHeight="1">
      <c r="A129" s="258" t="s">
        <v>747</v>
      </c>
      <c r="B129" s="14" t="s">
        <v>1500</v>
      </c>
      <c r="C129" s="14" t="s">
        <v>1505</v>
      </c>
      <c r="D129" s="10"/>
      <c r="E129" s="10"/>
      <c r="F129" s="10">
        <v>0.32</v>
      </c>
      <c r="G129" s="257"/>
    </row>
    <row r="130" spans="1:7" s="43" customFormat="1" ht="26.25" customHeight="1">
      <c r="A130" s="258" t="s">
        <v>1505</v>
      </c>
      <c r="B130" s="14" t="s">
        <v>747</v>
      </c>
      <c r="C130" s="14" t="s">
        <v>750</v>
      </c>
      <c r="D130" s="10"/>
      <c r="E130" s="10"/>
      <c r="F130" s="10">
        <v>0.42</v>
      </c>
      <c r="G130" s="257"/>
    </row>
    <row r="131" spans="1:7" s="43" customFormat="1" ht="26.25" customHeight="1">
      <c r="A131" s="258" t="s">
        <v>1498</v>
      </c>
      <c r="B131" s="14" t="s">
        <v>747</v>
      </c>
      <c r="C131" s="14" t="s">
        <v>748</v>
      </c>
      <c r="D131" s="10"/>
      <c r="E131" s="10"/>
      <c r="F131" s="10">
        <v>0.06</v>
      </c>
      <c r="G131" s="257"/>
    </row>
    <row r="132" spans="1:7" s="43" customFormat="1" ht="26.25" customHeight="1">
      <c r="A132" s="258" t="s">
        <v>748</v>
      </c>
      <c r="B132" s="14" t="s">
        <v>1498</v>
      </c>
      <c r="C132" s="14" t="s">
        <v>1500</v>
      </c>
      <c r="D132" s="10"/>
      <c r="E132" s="10"/>
      <c r="F132" s="10">
        <v>0.18</v>
      </c>
      <c r="G132" s="257"/>
    </row>
    <row r="133" spans="1:7" s="43" customFormat="1" ht="26.25" customHeight="1">
      <c r="A133" s="258" t="s">
        <v>1086</v>
      </c>
      <c r="B133" s="14" t="s">
        <v>750</v>
      </c>
      <c r="C133" s="14" t="s">
        <v>1173</v>
      </c>
      <c r="D133" s="10"/>
      <c r="E133" s="10"/>
      <c r="F133" s="10">
        <v>0.04</v>
      </c>
      <c r="G133" s="257"/>
    </row>
    <row r="134" spans="1:7" s="43" customFormat="1" ht="26.25" customHeight="1">
      <c r="A134" s="258" t="s">
        <v>1495</v>
      </c>
      <c r="B134" s="14" t="s">
        <v>750</v>
      </c>
      <c r="C134" s="14" t="s">
        <v>1175</v>
      </c>
      <c r="D134" s="10"/>
      <c r="E134" s="10"/>
      <c r="F134" s="10">
        <v>0.44</v>
      </c>
      <c r="G134" s="257"/>
    </row>
    <row r="135" spans="1:7" s="43" customFormat="1" ht="26.25" customHeight="1">
      <c r="A135" s="258" t="s">
        <v>748</v>
      </c>
      <c r="B135" s="14" t="s">
        <v>1495</v>
      </c>
      <c r="C135" s="14" t="s">
        <v>1505</v>
      </c>
      <c r="D135" s="10"/>
      <c r="E135" s="10"/>
      <c r="F135" s="10">
        <v>0.08</v>
      </c>
      <c r="G135" s="257"/>
    </row>
    <row r="136" spans="1:7" s="43" customFormat="1" ht="26.25" customHeight="1">
      <c r="A136" s="258" t="s">
        <v>1087</v>
      </c>
      <c r="B136" s="14" t="s">
        <v>725</v>
      </c>
      <c r="C136" s="14" t="s">
        <v>395</v>
      </c>
      <c r="D136" s="10"/>
      <c r="E136" s="40">
        <v>0.0726</v>
      </c>
      <c r="F136" s="10">
        <v>0.82</v>
      </c>
      <c r="G136" s="257"/>
    </row>
    <row r="137" spans="1:7" s="43" customFormat="1" ht="26.25" customHeight="1">
      <c r="A137" s="258" t="s">
        <v>1088</v>
      </c>
      <c r="B137" s="14" t="s">
        <v>725</v>
      </c>
      <c r="C137" s="14" t="s">
        <v>468</v>
      </c>
      <c r="D137" s="10"/>
      <c r="E137" s="10"/>
      <c r="F137" s="10">
        <v>0.54</v>
      </c>
      <c r="G137" s="257"/>
    </row>
    <row r="138" spans="1:7" s="43" customFormat="1" ht="26.25" customHeight="1">
      <c r="A138" s="258" t="s">
        <v>738</v>
      </c>
      <c r="B138" s="14" t="s">
        <v>468</v>
      </c>
      <c r="C138" s="14" t="s">
        <v>467</v>
      </c>
      <c r="D138" s="10"/>
      <c r="E138" s="10"/>
      <c r="F138" s="10">
        <v>0.3</v>
      </c>
      <c r="G138" s="257"/>
    </row>
    <row r="139" spans="1:7" s="43" customFormat="1" ht="26.25" customHeight="1">
      <c r="A139" s="258" t="s">
        <v>468</v>
      </c>
      <c r="B139" s="14" t="s">
        <v>467</v>
      </c>
      <c r="C139" s="14" t="s">
        <v>1088</v>
      </c>
      <c r="D139" s="10"/>
      <c r="E139" s="10"/>
      <c r="F139" s="10">
        <v>0.56</v>
      </c>
      <c r="G139" s="257"/>
    </row>
    <row r="140" spans="1:7" s="44" customFormat="1" ht="26.25" customHeight="1">
      <c r="A140" s="259" t="s">
        <v>1174</v>
      </c>
      <c r="B140" s="6"/>
      <c r="C140" s="6"/>
      <c r="D140" s="8"/>
      <c r="E140" s="25">
        <f>SUM(E116,E119,E136)</f>
        <v>0.12459999999999999</v>
      </c>
      <c r="F140" s="25">
        <f>SUM(F116,F117,F118,F119,F120,F121,F122,F123,F124,F125,F126,F127,F128,F129,F130,F131,F132,F133,F134,F135,F136,F137,F138,F139)</f>
        <v>7.4</v>
      </c>
      <c r="G140" s="260">
        <f>SUM(E140,F140)</f>
        <v>7.5246</v>
      </c>
    </row>
    <row r="141" spans="1:7" s="43" customFormat="1" ht="26.25" customHeight="1">
      <c r="A141" s="313" t="s">
        <v>466</v>
      </c>
      <c r="B141" s="14"/>
      <c r="C141" s="14"/>
      <c r="D141" s="10"/>
      <c r="E141" s="10"/>
      <c r="F141" s="10"/>
      <c r="G141" s="257"/>
    </row>
    <row r="142" spans="1:7" s="43" customFormat="1" ht="26.25" customHeight="1">
      <c r="A142" s="258" t="s">
        <v>752</v>
      </c>
      <c r="B142" s="14" t="s">
        <v>1089</v>
      </c>
      <c r="C142" s="14" t="s">
        <v>1173</v>
      </c>
      <c r="D142" s="10"/>
      <c r="E142" s="10"/>
      <c r="F142" s="10">
        <v>0.22</v>
      </c>
      <c r="G142" s="257"/>
    </row>
    <row r="143" spans="1:7" s="43" customFormat="1" ht="26.25" customHeight="1">
      <c r="A143" s="258" t="s">
        <v>1090</v>
      </c>
      <c r="B143" s="14" t="s">
        <v>752</v>
      </c>
      <c r="C143" s="14" t="s">
        <v>1173</v>
      </c>
      <c r="D143" s="10"/>
      <c r="E143" s="10"/>
      <c r="F143" s="10">
        <v>0.22</v>
      </c>
      <c r="G143" s="257"/>
    </row>
    <row r="144" spans="1:7" s="43" customFormat="1" ht="26.25" customHeight="1">
      <c r="A144" s="258" t="s">
        <v>1089</v>
      </c>
      <c r="B144" s="14" t="s">
        <v>1583</v>
      </c>
      <c r="C144" s="14" t="s">
        <v>1584</v>
      </c>
      <c r="D144" s="10"/>
      <c r="E144" s="10"/>
      <c r="F144" s="10">
        <v>0.02</v>
      </c>
      <c r="G144" s="257"/>
    </row>
    <row r="145" spans="1:7" s="43" customFormat="1" ht="26.25" customHeight="1">
      <c r="A145" s="258" t="s">
        <v>750</v>
      </c>
      <c r="B145" s="14" t="s">
        <v>1089</v>
      </c>
      <c r="C145" s="14" t="s">
        <v>1197</v>
      </c>
      <c r="D145" s="10"/>
      <c r="E145" s="10"/>
      <c r="F145" s="10">
        <v>0.02</v>
      </c>
      <c r="G145" s="257"/>
    </row>
    <row r="146" spans="1:7" s="43" customFormat="1" ht="26.25" customHeight="1">
      <c r="A146" s="258" t="s">
        <v>1091</v>
      </c>
      <c r="B146" s="14" t="s">
        <v>1499</v>
      </c>
      <c r="C146" s="14" t="s">
        <v>750</v>
      </c>
      <c r="D146" s="10"/>
      <c r="E146" s="10"/>
      <c r="F146" s="10">
        <v>0.42</v>
      </c>
      <c r="G146" s="257"/>
    </row>
    <row r="147" spans="1:7" s="43" customFormat="1" ht="26.25" customHeight="1">
      <c r="A147" s="258" t="s">
        <v>753</v>
      </c>
      <c r="B147" s="14" t="s">
        <v>3</v>
      </c>
      <c r="C147" s="14" t="s">
        <v>1173</v>
      </c>
      <c r="D147" s="10"/>
      <c r="E147" s="10"/>
      <c r="F147" s="10">
        <v>0.6</v>
      </c>
      <c r="G147" s="257"/>
    </row>
    <row r="148" spans="1:7" s="43" customFormat="1" ht="26.25" customHeight="1">
      <c r="A148" s="258" t="s">
        <v>1305</v>
      </c>
      <c r="B148" s="14" t="s">
        <v>1499</v>
      </c>
      <c r="C148" s="14" t="s">
        <v>753</v>
      </c>
      <c r="D148" s="10"/>
      <c r="E148" s="10"/>
      <c r="F148" s="10">
        <v>0.38</v>
      </c>
      <c r="G148" s="257"/>
    </row>
    <row r="149" spans="1:7" s="43" customFormat="1" ht="26.25" customHeight="1">
      <c r="A149" s="258" t="s">
        <v>1300</v>
      </c>
      <c r="B149" s="14" t="s">
        <v>1499</v>
      </c>
      <c r="C149" s="14" t="s">
        <v>754</v>
      </c>
      <c r="D149" s="10"/>
      <c r="E149" s="10"/>
      <c r="F149" s="10">
        <v>0.06</v>
      </c>
      <c r="G149" s="257"/>
    </row>
    <row r="150" spans="1:7" s="43" customFormat="1" ht="26.25" customHeight="1">
      <c r="A150" s="258" t="s">
        <v>1300</v>
      </c>
      <c r="B150" s="14" t="s">
        <v>754</v>
      </c>
      <c r="C150" s="14" t="s">
        <v>753</v>
      </c>
      <c r="D150" s="10"/>
      <c r="E150" s="10"/>
      <c r="F150" s="10">
        <v>0.26</v>
      </c>
      <c r="G150" s="257"/>
    </row>
    <row r="151" spans="1:7" s="43" customFormat="1" ht="26.25" customHeight="1">
      <c r="A151" s="258" t="s">
        <v>754</v>
      </c>
      <c r="B151" s="14" t="s">
        <v>1300</v>
      </c>
      <c r="C151" s="14" t="s">
        <v>1092</v>
      </c>
      <c r="D151" s="10"/>
      <c r="E151" s="10"/>
      <c r="F151" s="10">
        <v>0.06</v>
      </c>
      <c r="G151" s="257"/>
    </row>
    <row r="152" spans="1:7" s="43" customFormat="1" ht="26.25" customHeight="1">
      <c r="A152" s="258" t="s">
        <v>1092</v>
      </c>
      <c r="B152" s="14" t="s">
        <v>1499</v>
      </c>
      <c r="C152" s="14" t="s">
        <v>1303</v>
      </c>
      <c r="D152" s="10"/>
      <c r="E152" s="10"/>
      <c r="F152" s="10">
        <v>0.26</v>
      </c>
      <c r="G152" s="257"/>
    </row>
    <row r="153" spans="1:7" s="43" customFormat="1" ht="26.25" customHeight="1">
      <c r="A153" s="258" t="s">
        <v>1303</v>
      </c>
      <c r="B153" s="14" t="s">
        <v>1499</v>
      </c>
      <c r="C153" s="14" t="s">
        <v>1092</v>
      </c>
      <c r="D153" s="10"/>
      <c r="E153" s="10"/>
      <c r="F153" s="10">
        <v>0.4</v>
      </c>
      <c r="G153" s="257"/>
    </row>
    <row r="154" spans="1:7" s="43" customFormat="1" ht="26.25" customHeight="1">
      <c r="A154" s="258" t="s">
        <v>1504</v>
      </c>
      <c r="B154" s="14" t="s">
        <v>1093</v>
      </c>
      <c r="C154" s="14" t="s">
        <v>1173</v>
      </c>
      <c r="D154" s="10"/>
      <c r="E154" s="10"/>
      <c r="F154" s="10">
        <v>0.22</v>
      </c>
      <c r="G154" s="257"/>
    </row>
    <row r="155" spans="1:7" s="44" customFormat="1" ht="26.25" customHeight="1">
      <c r="A155" s="259" t="s">
        <v>1174</v>
      </c>
      <c r="B155" s="6"/>
      <c r="C155" s="6"/>
      <c r="D155" s="8"/>
      <c r="E155" s="25">
        <f>SUM(0)</f>
        <v>0</v>
      </c>
      <c r="F155" s="25">
        <f>SUM(F142,F143,F144,F145,F146,F147,F148,F149,F150,F151,F152,F153,F154)</f>
        <v>3.1400000000000006</v>
      </c>
      <c r="G155" s="260">
        <f>SUM(E155,F155)</f>
        <v>3.1400000000000006</v>
      </c>
    </row>
    <row r="156" spans="1:7" s="43" customFormat="1" ht="26.25" customHeight="1">
      <c r="A156" s="313" t="s">
        <v>396</v>
      </c>
      <c r="B156" s="14"/>
      <c r="C156" s="14"/>
      <c r="D156" s="10"/>
      <c r="E156" s="40"/>
      <c r="F156" s="10"/>
      <c r="G156" s="257"/>
    </row>
    <row r="157" spans="1:7" s="43" customFormat="1" ht="26.25" customHeight="1">
      <c r="A157" s="258" t="s">
        <v>1134</v>
      </c>
      <c r="B157" s="14" t="s">
        <v>1093</v>
      </c>
      <c r="C157" s="14" t="s">
        <v>1093</v>
      </c>
      <c r="D157" s="10"/>
      <c r="E157" s="40">
        <v>0.0798</v>
      </c>
      <c r="F157" s="10">
        <v>1.44</v>
      </c>
      <c r="G157" s="257"/>
    </row>
    <row r="158" spans="1:7" s="43" customFormat="1" ht="26.25" customHeight="1">
      <c r="A158" s="258" t="s">
        <v>1303</v>
      </c>
      <c r="B158" s="14" t="s">
        <v>1094</v>
      </c>
      <c r="C158" s="14" t="s">
        <v>1197</v>
      </c>
      <c r="D158" s="10"/>
      <c r="E158" s="40"/>
      <c r="F158" s="10">
        <v>0.38</v>
      </c>
      <c r="G158" s="257"/>
    </row>
    <row r="159" spans="1:7" s="44" customFormat="1" ht="26.25" customHeight="1">
      <c r="A159" s="259" t="s">
        <v>1174</v>
      </c>
      <c r="B159" s="6"/>
      <c r="C159" s="6"/>
      <c r="D159" s="8"/>
      <c r="E159" s="25">
        <f>SUM(E157)</f>
        <v>0.0798</v>
      </c>
      <c r="F159" s="25">
        <f>SUM(F157,F158)</f>
        <v>1.8199999999999998</v>
      </c>
      <c r="G159" s="260">
        <f>SUM(E159,F159)</f>
        <v>1.8998</v>
      </c>
    </row>
    <row r="160" spans="1:7" s="43" customFormat="1" ht="26.25" customHeight="1">
      <c r="A160" s="313" t="s">
        <v>397</v>
      </c>
      <c r="B160" s="14"/>
      <c r="C160" s="14"/>
      <c r="D160" s="10"/>
      <c r="E160" s="40"/>
      <c r="F160" s="10"/>
      <c r="G160" s="257"/>
    </row>
    <row r="161" spans="1:7" s="43" customFormat="1" ht="26.25" customHeight="1">
      <c r="A161" s="258" t="s">
        <v>1095</v>
      </c>
      <c r="B161" s="14" t="s">
        <v>1303</v>
      </c>
      <c r="C161" s="14" t="s">
        <v>1303</v>
      </c>
      <c r="D161" s="10"/>
      <c r="E161" s="40">
        <v>0.114</v>
      </c>
      <c r="F161" s="10">
        <v>0.88</v>
      </c>
      <c r="G161" s="257"/>
    </row>
    <row r="162" spans="1:7" s="43" customFormat="1" ht="26.25" customHeight="1">
      <c r="A162" s="258" t="s">
        <v>1504</v>
      </c>
      <c r="B162" s="14" t="s">
        <v>1135</v>
      </c>
      <c r="C162" s="14" t="s">
        <v>1305</v>
      </c>
      <c r="D162" s="10"/>
      <c r="E162" s="40"/>
      <c r="F162" s="10">
        <v>0.58</v>
      </c>
      <c r="G162" s="257"/>
    </row>
    <row r="163" spans="1:7" s="43" customFormat="1" ht="26.25" customHeight="1">
      <c r="A163" s="258" t="s">
        <v>1305</v>
      </c>
      <c r="B163" s="14" t="s">
        <v>1096</v>
      </c>
      <c r="C163" s="14" t="s">
        <v>1499</v>
      </c>
      <c r="D163" s="10"/>
      <c r="E163" s="40"/>
      <c r="F163" s="10">
        <v>0.3</v>
      </c>
      <c r="G163" s="257"/>
    </row>
    <row r="164" spans="1:7" s="43" customFormat="1" ht="26.25" customHeight="1">
      <c r="A164" s="258" t="s">
        <v>1096</v>
      </c>
      <c r="B164" s="14" t="s">
        <v>1135</v>
      </c>
      <c r="C164" s="14" t="s">
        <v>1305</v>
      </c>
      <c r="D164" s="10"/>
      <c r="E164" s="40"/>
      <c r="F164" s="10">
        <v>0.38</v>
      </c>
      <c r="G164" s="257"/>
    </row>
    <row r="165" spans="1:7" s="43" customFormat="1" ht="26.25" customHeight="1">
      <c r="A165" s="258" t="s">
        <v>1300</v>
      </c>
      <c r="B165" s="14" t="s">
        <v>1096</v>
      </c>
      <c r="C165" s="14" t="s">
        <v>679</v>
      </c>
      <c r="D165" s="10"/>
      <c r="E165" s="40"/>
      <c r="F165" s="10">
        <v>0.24</v>
      </c>
      <c r="G165" s="257"/>
    </row>
    <row r="166" spans="1:7" s="43" customFormat="1" ht="26.25" customHeight="1">
      <c r="A166" s="258" t="s">
        <v>11</v>
      </c>
      <c r="B166" s="14" t="s">
        <v>1305</v>
      </c>
      <c r="C166" s="14" t="s">
        <v>1092</v>
      </c>
      <c r="D166" s="10"/>
      <c r="E166" s="40"/>
      <c r="F166" s="10">
        <v>0.18</v>
      </c>
      <c r="G166" s="257"/>
    </row>
    <row r="167" spans="1:7" s="43" customFormat="1" ht="26.25" customHeight="1">
      <c r="A167" s="258" t="s">
        <v>1092</v>
      </c>
      <c r="B167" s="14" t="s">
        <v>1096</v>
      </c>
      <c r="C167" s="14" t="s">
        <v>1499</v>
      </c>
      <c r="D167" s="10"/>
      <c r="E167" s="40"/>
      <c r="F167" s="10">
        <v>0.32</v>
      </c>
      <c r="G167" s="257"/>
    </row>
    <row r="168" spans="1:7" s="44" customFormat="1" ht="26.25" customHeight="1">
      <c r="A168" s="259" t="s">
        <v>1174</v>
      </c>
      <c r="B168" s="6"/>
      <c r="C168" s="6"/>
      <c r="D168" s="8"/>
      <c r="E168" s="25">
        <f>SUM(E161)</f>
        <v>0.114</v>
      </c>
      <c r="F168" s="25">
        <f>SUM(F161,F162,F163,F164,F165,F166,F167)</f>
        <v>2.88</v>
      </c>
      <c r="G168" s="260">
        <f>SUM(E168,F168)</f>
        <v>2.9939999999999998</v>
      </c>
    </row>
    <row r="169" spans="1:7" s="43" customFormat="1" ht="26.25" customHeight="1">
      <c r="A169" s="313" t="s">
        <v>401</v>
      </c>
      <c r="B169" s="14"/>
      <c r="C169" s="14"/>
      <c r="D169" s="10"/>
      <c r="E169" s="40"/>
      <c r="F169" s="10"/>
      <c r="G169" s="257"/>
    </row>
    <row r="170" spans="1:7" s="43" customFormat="1" ht="26.25" customHeight="1">
      <c r="A170" s="258" t="s">
        <v>1098</v>
      </c>
      <c r="B170" s="14" t="s">
        <v>1099</v>
      </c>
      <c r="C170" s="14" t="s">
        <v>1175</v>
      </c>
      <c r="D170" s="10"/>
      <c r="E170" s="40"/>
      <c r="F170" s="10">
        <v>0.4</v>
      </c>
      <c r="G170" s="257"/>
    </row>
    <row r="171" spans="1:7" s="43" customFormat="1" ht="26.25" customHeight="1">
      <c r="A171" s="258" t="s">
        <v>1300</v>
      </c>
      <c r="B171" s="14" t="s">
        <v>1097</v>
      </c>
      <c r="C171" s="14" t="s">
        <v>1175</v>
      </c>
      <c r="D171" s="10"/>
      <c r="E171" s="40"/>
      <c r="F171" s="10">
        <v>0.38</v>
      </c>
      <c r="G171" s="257"/>
    </row>
    <row r="172" spans="1:7" s="43" customFormat="1" ht="26.25" customHeight="1">
      <c r="A172" s="258" t="s">
        <v>1100</v>
      </c>
      <c r="B172" s="14" t="s">
        <v>1101</v>
      </c>
      <c r="C172" s="14" t="s">
        <v>1175</v>
      </c>
      <c r="D172" s="10"/>
      <c r="E172" s="40"/>
      <c r="F172" s="10">
        <v>0.18</v>
      </c>
      <c r="G172" s="257"/>
    </row>
    <row r="173" spans="1:7" s="44" customFormat="1" ht="26.25" customHeight="1">
      <c r="A173" s="259" t="s">
        <v>1174</v>
      </c>
      <c r="B173" s="6"/>
      <c r="C173" s="6"/>
      <c r="D173" s="8" t="s">
        <v>2633</v>
      </c>
      <c r="E173" s="25">
        <f>SUM(0)</f>
        <v>0</v>
      </c>
      <c r="F173" s="25">
        <f>SUM(F170,F171,F172)</f>
        <v>0.96</v>
      </c>
      <c r="G173" s="260">
        <f>SUM(E173,F173)</f>
        <v>0.96</v>
      </c>
    </row>
    <row r="174" spans="1:7" s="45" customFormat="1" ht="26.25" customHeight="1">
      <c r="A174" s="313" t="s">
        <v>1188</v>
      </c>
      <c r="B174" s="11"/>
      <c r="C174" s="11"/>
      <c r="D174" s="17"/>
      <c r="E174" s="85"/>
      <c r="F174" s="17"/>
      <c r="G174" s="257"/>
    </row>
    <row r="175" spans="1:7" s="43" customFormat="1" ht="26.25" customHeight="1">
      <c r="A175" s="258" t="s">
        <v>452</v>
      </c>
      <c r="B175" s="14" t="s">
        <v>3</v>
      </c>
      <c r="C175" s="14" t="s">
        <v>1300</v>
      </c>
      <c r="D175" s="10"/>
      <c r="E175" s="40">
        <v>0.0338</v>
      </c>
      <c r="F175" s="10">
        <v>0.026</v>
      </c>
      <c r="G175" s="257"/>
    </row>
    <row r="176" spans="1:14" s="43" customFormat="1" ht="26.25" customHeight="1">
      <c r="A176" s="258" t="s">
        <v>1300</v>
      </c>
      <c r="B176" s="14" t="s">
        <v>452</v>
      </c>
      <c r="C176" s="14" t="s">
        <v>1510</v>
      </c>
      <c r="D176" s="10"/>
      <c r="E176" s="40"/>
      <c r="F176" s="10">
        <v>0.42</v>
      </c>
      <c r="G176" s="257"/>
      <c r="N176" s="43">
        <v>0.25</v>
      </c>
    </row>
    <row r="177" spans="1:7" s="43" customFormat="1" ht="26.25" customHeight="1">
      <c r="A177" s="258" t="s">
        <v>1510</v>
      </c>
      <c r="B177" s="14" t="s">
        <v>1301</v>
      </c>
      <c r="C177" s="14" t="s">
        <v>361</v>
      </c>
      <c r="D177" s="10"/>
      <c r="E177" s="40"/>
      <c r="F177" s="10">
        <v>0.5</v>
      </c>
      <c r="G177" s="257"/>
    </row>
    <row r="178" spans="1:7" s="43" customFormat="1" ht="26.25" customHeight="1">
      <c r="A178" s="258" t="s">
        <v>1301</v>
      </c>
      <c r="B178" s="14" t="s">
        <v>1302</v>
      </c>
      <c r="C178" s="14" t="s">
        <v>1510</v>
      </c>
      <c r="D178" s="10"/>
      <c r="E178" s="40"/>
      <c r="F178" s="10">
        <v>0.14</v>
      </c>
      <c r="G178" s="257"/>
    </row>
    <row r="179" spans="1:7" s="43" customFormat="1" ht="26.25" customHeight="1">
      <c r="A179" s="258" t="s">
        <v>1302</v>
      </c>
      <c r="B179" s="14" t="s">
        <v>1300</v>
      </c>
      <c r="C179" s="14" t="s">
        <v>1301</v>
      </c>
      <c r="D179" s="10"/>
      <c r="E179" s="40"/>
      <c r="F179" s="10">
        <v>0.02</v>
      </c>
      <c r="G179" s="257"/>
    </row>
    <row r="180" spans="1:7" s="43" customFormat="1" ht="26.25" customHeight="1">
      <c r="A180" s="258" t="s">
        <v>1509</v>
      </c>
      <c r="B180" s="14" t="s">
        <v>1300</v>
      </c>
      <c r="C180" s="14" t="s">
        <v>1303</v>
      </c>
      <c r="D180" s="10"/>
      <c r="E180" s="40">
        <v>0.064</v>
      </c>
      <c r="F180" s="10">
        <v>0.02</v>
      </c>
      <c r="G180" s="257"/>
    </row>
    <row r="181" spans="1:7" s="43" customFormat="1" ht="26.25" customHeight="1">
      <c r="A181" s="258" t="s">
        <v>1304</v>
      </c>
      <c r="B181" s="14" t="s">
        <v>1300</v>
      </c>
      <c r="C181" s="14" t="s">
        <v>452</v>
      </c>
      <c r="D181" s="10"/>
      <c r="E181" s="40"/>
      <c r="F181" s="10">
        <v>0.9</v>
      </c>
      <c r="G181" s="257"/>
    </row>
    <row r="182" spans="1:7" s="43" customFormat="1" ht="26.25" customHeight="1">
      <c r="A182" s="258" t="s">
        <v>1305</v>
      </c>
      <c r="B182" s="14" t="s">
        <v>1304</v>
      </c>
      <c r="C182" s="14" t="s">
        <v>452</v>
      </c>
      <c r="D182" s="10"/>
      <c r="E182" s="40"/>
      <c r="F182" s="10">
        <v>0.24</v>
      </c>
      <c r="G182" s="257"/>
    </row>
    <row r="183" spans="1:7" s="44" customFormat="1" ht="26.25" customHeight="1">
      <c r="A183" s="259" t="s">
        <v>1174</v>
      </c>
      <c r="B183" s="6"/>
      <c r="C183" s="6"/>
      <c r="D183" s="8"/>
      <c r="E183" s="25">
        <f>SUM(E180,E175)</f>
        <v>0.0978</v>
      </c>
      <c r="F183" s="25">
        <f>SUM(F175,F176,F177,F178,F179,F180,F181,F182)</f>
        <v>2.266</v>
      </c>
      <c r="G183" s="260">
        <f>SUM(E183,F183)</f>
        <v>2.3638</v>
      </c>
    </row>
    <row r="184" spans="1:7" s="43" customFormat="1" ht="26.25" customHeight="1">
      <c r="A184" s="313" t="s">
        <v>399</v>
      </c>
      <c r="B184" s="14"/>
      <c r="C184" s="14"/>
      <c r="D184" s="10"/>
      <c r="E184" s="40"/>
      <c r="F184" s="10"/>
      <c r="G184" s="257"/>
    </row>
    <row r="185" spans="1:7" s="43" customFormat="1" ht="26.25" customHeight="1">
      <c r="A185" s="258" t="s">
        <v>6</v>
      </c>
      <c r="B185" s="14" t="s">
        <v>3</v>
      </c>
      <c r="C185" s="14" t="s">
        <v>1175</v>
      </c>
      <c r="D185" s="10"/>
      <c r="E185" s="40"/>
      <c r="F185" s="10">
        <v>0.52</v>
      </c>
      <c r="G185" s="257"/>
    </row>
    <row r="186" spans="1:7" s="43" customFormat="1" ht="26.25" customHeight="1">
      <c r="A186" s="258" t="s">
        <v>1116</v>
      </c>
      <c r="B186" s="14" t="s">
        <v>1117</v>
      </c>
      <c r="C186" s="14" t="s">
        <v>1173</v>
      </c>
      <c r="D186" s="10"/>
      <c r="E186" s="40"/>
      <c r="F186" s="10">
        <v>0.28</v>
      </c>
      <c r="G186" s="257"/>
    </row>
    <row r="187" spans="1:7" s="43" customFormat="1" ht="26.25" customHeight="1">
      <c r="A187" s="258" t="s">
        <v>1118</v>
      </c>
      <c r="B187" s="14" t="s">
        <v>1117</v>
      </c>
      <c r="C187" s="14" t="s">
        <v>1173</v>
      </c>
      <c r="D187" s="10"/>
      <c r="E187" s="40"/>
      <c r="F187" s="10">
        <v>0.16</v>
      </c>
      <c r="G187" s="257"/>
    </row>
    <row r="188" spans="1:7" s="43" customFormat="1" ht="26.25" customHeight="1">
      <c r="A188" s="258" t="s">
        <v>1119</v>
      </c>
      <c r="B188" s="14" t="s">
        <v>1117</v>
      </c>
      <c r="C188" s="14" t="s">
        <v>1103</v>
      </c>
      <c r="D188" s="10"/>
      <c r="E188" s="40"/>
      <c r="F188" s="10">
        <v>0.18</v>
      </c>
      <c r="G188" s="257"/>
    </row>
    <row r="189" spans="1:7" s="43" customFormat="1" ht="26.25" customHeight="1">
      <c r="A189" s="258" t="s">
        <v>7</v>
      </c>
      <c r="B189" s="14" t="s">
        <v>1301</v>
      </c>
      <c r="C189" s="14" t="s">
        <v>3</v>
      </c>
      <c r="D189" s="10"/>
      <c r="E189" s="40"/>
      <c r="F189" s="10">
        <v>0.04</v>
      </c>
      <c r="G189" s="257"/>
    </row>
    <row r="190" spans="1:7" s="44" customFormat="1" ht="26.25" customHeight="1">
      <c r="A190" s="259" t="s">
        <v>1174</v>
      </c>
      <c r="B190" s="6"/>
      <c r="C190" s="6"/>
      <c r="D190" s="8"/>
      <c r="E190" s="25">
        <f>SUM(0)</f>
        <v>0</v>
      </c>
      <c r="F190" s="25">
        <f>SUM(F185,F186,F187,F188,F189)</f>
        <v>1.1800000000000002</v>
      </c>
      <c r="G190" s="260">
        <f>SUM(E190,F190)</f>
        <v>1.1800000000000002</v>
      </c>
    </row>
    <row r="191" spans="1:7" s="43" customFormat="1" ht="26.25" customHeight="1">
      <c r="A191" s="313" t="s">
        <v>400</v>
      </c>
      <c r="B191" s="14"/>
      <c r="C191" s="14"/>
      <c r="D191" s="10"/>
      <c r="E191" s="40"/>
      <c r="F191" s="10"/>
      <c r="G191" s="257"/>
    </row>
    <row r="192" spans="1:7" s="43" customFormat="1" ht="26.25" customHeight="1">
      <c r="A192" s="258" t="s">
        <v>124</v>
      </c>
      <c r="B192" s="14" t="s">
        <v>3</v>
      </c>
      <c r="C192" s="14" t="s">
        <v>1173</v>
      </c>
      <c r="D192" s="10"/>
      <c r="E192" s="40">
        <v>0.0514</v>
      </c>
      <c r="F192" s="10">
        <v>0.42</v>
      </c>
      <c r="G192" s="257"/>
    </row>
    <row r="193" spans="1:7" s="43" customFormat="1" ht="26.25" customHeight="1">
      <c r="A193" s="258" t="s">
        <v>126</v>
      </c>
      <c r="B193" s="14" t="s">
        <v>124</v>
      </c>
      <c r="C193" s="14" t="s">
        <v>124</v>
      </c>
      <c r="D193" s="10"/>
      <c r="E193" s="40"/>
      <c r="F193" s="10">
        <v>0.54</v>
      </c>
      <c r="G193" s="257"/>
    </row>
    <row r="194" spans="1:7" s="44" customFormat="1" ht="26.25" customHeight="1">
      <c r="A194" s="259" t="s">
        <v>1174</v>
      </c>
      <c r="B194" s="6"/>
      <c r="C194" s="6"/>
      <c r="D194" s="8"/>
      <c r="E194" s="25">
        <f>SUM(E192)</f>
        <v>0.0514</v>
      </c>
      <c r="F194" s="25">
        <f>SUM(F192,F193)</f>
        <v>0.96</v>
      </c>
      <c r="G194" s="260">
        <f>SUM(E194,F194)</f>
        <v>1.0114</v>
      </c>
    </row>
    <row r="195" spans="1:7" s="45" customFormat="1" ht="26.25" customHeight="1">
      <c r="A195" s="313" t="s">
        <v>1190</v>
      </c>
      <c r="B195" s="11"/>
      <c r="C195" s="11"/>
      <c r="D195" s="17"/>
      <c r="E195" s="85"/>
      <c r="F195" s="17"/>
      <c r="G195" s="257"/>
    </row>
    <row r="196" spans="1:7" s="43" customFormat="1" ht="26.25" customHeight="1">
      <c r="A196" s="258" t="s">
        <v>1306</v>
      </c>
      <c r="B196" s="14" t="s">
        <v>3</v>
      </c>
      <c r="C196" s="14" t="s">
        <v>354</v>
      </c>
      <c r="D196" s="10"/>
      <c r="E196" s="40">
        <v>0.0178</v>
      </c>
      <c r="F196" s="10">
        <v>0.4</v>
      </c>
      <c r="G196" s="257"/>
    </row>
    <row r="197" spans="1:7" s="44" customFormat="1" ht="26.25" customHeight="1">
      <c r="A197" s="259" t="s">
        <v>1174</v>
      </c>
      <c r="B197" s="6"/>
      <c r="C197" s="6"/>
      <c r="D197" s="8"/>
      <c r="E197" s="25">
        <f>SUM(E196)</f>
        <v>0.0178</v>
      </c>
      <c r="F197" s="25">
        <f>SUM(F196)</f>
        <v>0.4</v>
      </c>
      <c r="G197" s="260">
        <f>SUM(E197,F197)</f>
        <v>0.4178</v>
      </c>
    </row>
    <row r="198" spans="1:7" s="45" customFormat="1" ht="26.25" customHeight="1">
      <c r="A198" s="313" t="s">
        <v>1189</v>
      </c>
      <c r="B198" s="11"/>
      <c r="C198" s="11"/>
      <c r="D198" s="17"/>
      <c r="E198" s="85"/>
      <c r="F198" s="17"/>
      <c r="G198" s="257"/>
    </row>
    <row r="199" spans="1:7" s="43" customFormat="1" ht="26.25" customHeight="1">
      <c r="A199" s="258" t="s">
        <v>452</v>
      </c>
      <c r="B199" s="14" t="s">
        <v>3</v>
      </c>
      <c r="C199" s="14" t="s">
        <v>354</v>
      </c>
      <c r="D199" s="10"/>
      <c r="E199" s="40"/>
      <c r="F199" s="10">
        <v>0.04</v>
      </c>
      <c r="G199" s="257"/>
    </row>
    <row r="200" spans="1:7" s="44" customFormat="1" ht="26.25" customHeight="1">
      <c r="A200" s="259" t="s">
        <v>1174</v>
      </c>
      <c r="B200" s="6"/>
      <c r="C200" s="6"/>
      <c r="D200" s="8"/>
      <c r="E200" s="25">
        <f>SUM(0)</f>
        <v>0</v>
      </c>
      <c r="F200" s="25">
        <f>SUM(F199)</f>
        <v>0.04</v>
      </c>
      <c r="G200" s="260">
        <f>SUM(E200,F200)</f>
        <v>0.04</v>
      </c>
    </row>
    <row r="201" spans="1:7" s="43" customFormat="1" ht="26.25" customHeight="1">
      <c r="A201" s="313" t="s">
        <v>398</v>
      </c>
      <c r="B201" s="14"/>
      <c r="C201" s="14"/>
      <c r="D201" s="10"/>
      <c r="E201" s="40"/>
      <c r="F201" s="10"/>
      <c r="G201" s="257"/>
    </row>
    <row r="202" spans="1:7" s="43" customFormat="1" ht="26.25" customHeight="1">
      <c r="A202" s="258" t="s">
        <v>1302</v>
      </c>
      <c r="B202" s="14" t="s">
        <v>3</v>
      </c>
      <c r="C202" s="14" t="s">
        <v>1089</v>
      </c>
      <c r="D202" s="10"/>
      <c r="E202" s="40">
        <v>0.0308</v>
      </c>
      <c r="F202" s="10">
        <v>0.2</v>
      </c>
      <c r="G202" s="257"/>
    </row>
    <row r="203" spans="1:7" s="43" customFormat="1" ht="26.25" customHeight="1">
      <c r="A203" s="258" t="s">
        <v>1113</v>
      </c>
      <c r="B203" s="14" t="s">
        <v>1114</v>
      </c>
      <c r="C203" s="14" t="s">
        <v>1302</v>
      </c>
      <c r="D203" s="10"/>
      <c r="E203" s="40"/>
      <c r="F203" s="10">
        <v>0.14</v>
      </c>
      <c r="G203" s="257"/>
    </row>
    <row r="204" spans="1:7" s="43" customFormat="1" ht="26.25" customHeight="1">
      <c r="A204" s="258" t="s">
        <v>274</v>
      </c>
      <c r="B204" s="14" t="s">
        <v>1173</v>
      </c>
      <c r="C204" s="14" t="s">
        <v>1115</v>
      </c>
      <c r="D204" s="10"/>
      <c r="E204" s="40">
        <v>0.068</v>
      </c>
      <c r="F204" s="10">
        <v>0.5</v>
      </c>
      <c r="G204" s="257"/>
    </row>
    <row r="205" spans="1:7" s="44" customFormat="1" ht="26.25" customHeight="1">
      <c r="A205" s="259" t="s">
        <v>1174</v>
      </c>
      <c r="B205" s="6"/>
      <c r="C205" s="6"/>
      <c r="D205" s="8"/>
      <c r="E205" s="25">
        <f>SUM(E202,E204)</f>
        <v>0.0988</v>
      </c>
      <c r="F205" s="25">
        <f>SUM(F202,F203,F204)</f>
        <v>0.8400000000000001</v>
      </c>
      <c r="G205" s="260">
        <f>SUM(E205,F205)</f>
        <v>0.9388000000000001</v>
      </c>
    </row>
    <row r="206" spans="1:7" s="43" customFormat="1" ht="26.25" customHeight="1">
      <c r="A206" s="313" t="s">
        <v>402</v>
      </c>
      <c r="B206" s="14"/>
      <c r="C206" s="14"/>
      <c r="D206" s="10"/>
      <c r="E206" s="40"/>
      <c r="F206" s="10"/>
      <c r="G206" s="257"/>
    </row>
    <row r="207" spans="1:7" s="43" customFormat="1" ht="26.25" customHeight="1">
      <c r="A207" s="258" t="s">
        <v>127</v>
      </c>
      <c r="B207" s="14" t="s">
        <v>1502</v>
      </c>
      <c r="C207" s="14" t="s">
        <v>1501</v>
      </c>
      <c r="D207" s="10"/>
      <c r="E207" s="40"/>
      <c r="F207" s="10">
        <v>0.08</v>
      </c>
      <c r="G207" s="257"/>
    </row>
    <row r="208" spans="1:7" s="43" customFormat="1" ht="26.25" customHeight="1">
      <c r="A208" s="258" t="s">
        <v>1501</v>
      </c>
      <c r="B208" s="14" t="s">
        <v>128</v>
      </c>
      <c r="C208" s="14" t="s">
        <v>1090</v>
      </c>
      <c r="D208" s="10"/>
      <c r="E208" s="40"/>
      <c r="F208" s="10">
        <v>0.1</v>
      </c>
      <c r="G208" s="257"/>
    </row>
    <row r="209" spans="1:7" s="43" customFormat="1" ht="26.25" customHeight="1">
      <c r="A209" s="258" t="s">
        <v>1090</v>
      </c>
      <c r="B209" s="14" t="s">
        <v>1501</v>
      </c>
      <c r="C209" s="14" t="s">
        <v>1175</v>
      </c>
      <c r="D209" s="10"/>
      <c r="E209" s="40"/>
      <c r="F209" s="10">
        <v>0.2</v>
      </c>
      <c r="G209" s="257"/>
    </row>
    <row r="210" spans="1:7" s="43" customFormat="1" ht="26.25" customHeight="1">
      <c r="A210" s="258" t="s">
        <v>129</v>
      </c>
      <c r="B210" s="14" t="s">
        <v>1090</v>
      </c>
      <c r="C210" s="14" t="s">
        <v>128</v>
      </c>
      <c r="D210" s="10"/>
      <c r="E210" s="40"/>
      <c r="F210" s="10">
        <v>0.14</v>
      </c>
      <c r="G210" s="257"/>
    </row>
    <row r="211" spans="1:7" s="43" customFormat="1" ht="26.25" customHeight="1">
      <c r="A211" s="258" t="s">
        <v>130</v>
      </c>
      <c r="B211" s="14" t="s">
        <v>131</v>
      </c>
      <c r="C211" s="14" t="s">
        <v>132</v>
      </c>
      <c r="D211" s="10"/>
      <c r="E211" s="40"/>
      <c r="F211" s="10">
        <v>0.14</v>
      </c>
      <c r="G211" s="257"/>
    </row>
    <row r="212" spans="1:7" s="43" customFormat="1" ht="26.25" customHeight="1">
      <c r="A212" s="258" t="s">
        <v>133</v>
      </c>
      <c r="B212" s="14" t="s">
        <v>130</v>
      </c>
      <c r="C212" s="14" t="s">
        <v>134</v>
      </c>
      <c r="D212" s="10"/>
      <c r="E212" s="40"/>
      <c r="F212" s="10">
        <v>0.1</v>
      </c>
      <c r="G212" s="257"/>
    </row>
    <row r="213" spans="1:7" s="43" customFormat="1" ht="26.25" customHeight="1">
      <c r="A213" s="258" t="s">
        <v>135</v>
      </c>
      <c r="B213" s="14" t="s">
        <v>136</v>
      </c>
      <c r="C213" s="14" t="s">
        <v>1173</v>
      </c>
      <c r="D213" s="10"/>
      <c r="E213" s="40"/>
      <c r="F213" s="10">
        <v>0.12</v>
      </c>
      <c r="G213" s="257"/>
    </row>
    <row r="214" spans="1:7" s="43" customFormat="1" ht="26.25" customHeight="1">
      <c r="A214" s="258" t="s">
        <v>1100</v>
      </c>
      <c r="B214" s="14" t="s">
        <v>1099</v>
      </c>
      <c r="C214" s="14" t="s">
        <v>1175</v>
      </c>
      <c r="D214" s="10"/>
      <c r="E214" s="40"/>
      <c r="F214" s="10">
        <v>0.16</v>
      </c>
      <c r="G214" s="257"/>
    </row>
    <row r="215" spans="1:7" s="43" customFormat="1" ht="26.25" customHeight="1">
      <c r="A215" s="258" t="s">
        <v>1102</v>
      </c>
      <c r="B215" s="14" t="s">
        <v>1100</v>
      </c>
      <c r="C215" s="14" t="s">
        <v>1173</v>
      </c>
      <c r="D215" s="10"/>
      <c r="E215" s="40"/>
      <c r="F215" s="10">
        <v>0.06</v>
      </c>
      <c r="G215" s="257"/>
    </row>
    <row r="216" spans="1:7" s="43" customFormat="1" ht="26.25" customHeight="1">
      <c r="A216" s="258" t="s">
        <v>137</v>
      </c>
      <c r="B216" s="14" t="s">
        <v>1099</v>
      </c>
      <c r="C216" s="14" t="s">
        <v>1173</v>
      </c>
      <c r="D216" s="10"/>
      <c r="E216" s="40"/>
      <c r="F216" s="10">
        <v>0.2</v>
      </c>
      <c r="G216" s="257"/>
    </row>
    <row r="217" spans="1:7" s="43" customFormat="1" ht="26.25" customHeight="1">
      <c r="A217" s="258" t="s">
        <v>1102</v>
      </c>
      <c r="B217" s="14" t="s">
        <v>1499</v>
      </c>
      <c r="C217" s="14" t="s">
        <v>1136</v>
      </c>
      <c r="D217" s="10"/>
      <c r="E217" s="40"/>
      <c r="F217" s="10">
        <v>0.38</v>
      </c>
      <c r="G217" s="257"/>
    </row>
    <row r="218" spans="1:7" s="43" customFormat="1" ht="26.25" customHeight="1">
      <c r="A218" s="258" t="s">
        <v>138</v>
      </c>
      <c r="B218" s="14" t="s">
        <v>1099</v>
      </c>
      <c r="C218" s="14" t="s">
        <v>1102</v>
      </c>
      <c r="D218" s="10"/>
      <c r="E218" s="40"/>
      <c r="F218" s="10">
        <v>0.1</v>
      </c>
      <c r="G218" s="257"/>
    </row>
    <row r="219" spans="1:7" s="43" customFormat="1" ht="26.25" customHeight="1">
      <c r="A219" s="258" t="s">
        <v>1113</v>
      </c>
      <c r="B219" s="14" t="s">
        <v>139</v>
      </c>
      <c r="C219" s="14" t="s">
        <v>403</v>
      </c>
      <c r="D219" s="10"/>
      <c r="E219" s="40"/>
      <c r="F219" s="10">
        <v>0.4</v>
      </c>
      <c r="G219" s="257"/>
    </row>
    <row r="220" spans="1:7" s="43" customFormat="1" ht="26.25" customHeight="1">
      <c r="A220" s="258" t="s">
        <v>130</v>
      </c>
      <c r="B220" s="14" t="s">
        <v>139</v>
      </c>
      <c r="C220" s="14" t="s">
        <v>1173</v>
      </c>
      <c r="D220" s="10"/>
      <c r="E220" s="40"/>
      <c r="F220" s="10">
        <v>0.02</v>
      </c>
      <c r="G220" s="257"/>
    </row>
    <row r="221" spans="1:7" s="44" customFormat="1" ht="26.25" customHeight="1">
      <c r="A221" s="259" t="s">
        <v>1174</v>
      </c>
      <c r="B221" s="6"/>
      <c r="C221" s="6"/>
      <c r="D221" s="8"/>
      <c r="E221" s="25">
        <f>SUM(0)</f>
        <v>0</v>
      </c>
      <c r="F221" s="25">
        <f>SUM(F207,F208,F209,F210,F211,F212,F213,F214,F215,F216,F217,F218,F219,F220)</f>
        <v>2.2</v>
      </c>
      <c r="G221" s="260">
        <f>SUM(E221,F221)</f>
        <v>2.2</v>
      </c>
    </row>
    <row r="222" spans="1:7" s="43" customFormat="1" ht="26.25" customHeight="1">
      <c r="A222" s="313" t="s">
        <v>404</v>
      </c>
      <c r="B222" s="14"/>
      <c r="C222" s="14"/>
      <c r="D222" s="10"/>
      <c r="E222" s="40"/>
      <c r="F222" s="10"/>
      <c r="G222" s="257"/>
    </row>
    <row r="223" spans="1:7" s="43" customFormat="1" ht="26.25" customHeight="1">
      <c r="A223" s="258" t="s">
        <v>140</v>
      </c>
      <c r="B223" s="14" t="s">
        <v>139</v>
      </c>
      <c r="C223" s="14" t="s">
        <v>11</v>
      </c>
      <c r="D223" s="10"/>
      <c r="E223" s="40">
        <v>0.0524</v>
      </c>
      <c r="F223" s="10">
        <v>0.02</v>
      </c>
      <c r="G223" s="257"/>
    </row>
    <row r="224" spans="1:7" s="43" customFormat="1" ht="26.25" customHeight="1">
      <c r="A224" s="258" t="s">
        <v>11</v>
      </c>
      <c r="B224" s="14" t="s">
        <v>1086</v>
      </c>
      <c r="C224" s="14" t="s">
        <v>361</v>
      </c>
      <c r="D224" s="10"/>
      <c r="E224" s="40"/>
      <c r="F224" s="10">
        <v>0.46</v>
      </c>
      <c r="G224" s="257"/>
    </row>
    <row r="225" spans="1:7" s="43" customFormat="1" ht="26.25" customHeight="1">
      <c r="A225" s="258" t="s">
        <v>128</v>
      </c>
      <c r="B225" s="14" t="s">
        <v>11</v>
      </c>
      <c r="C225" s="14" t="s">
        <v>2704</v>
      </c>
      <c r="D225" s="10"/>
      <c r="E225" s="40"/>
      <c r="F225" s="10">
        <v>0.38</v>
      </c>
      <c r="G225" s="257"/>
    </row>
    <row r="226" spans="1:7" s="43" customFormat="1" ht="26.25" customHeight="1">
      <c r="A226" s="258" t="s">
        <v>1096</v>
      </c>
      <c r="B226" s="14" t="s">
        <v>128</v>
      </c>
      <c r="C226" s="14" t="s">
        <v>1500</v>
      </c>
      <c r="D226" s="10"/>
      <c r="E226" s="40"/>
      <c r="F226" s="10">
        <v>0.48</v>
      </c>
      <c r="G226" s="257"/>
    </row>
    <row r="227" spans="1:7" s="43" customFormat="1" ht="26.25" customHeight="1">
      <c r="A227" s="258" t="s">
        <v>1086</v>
      </c>
      <c r="B227" s="14" t="s">
        <v>1096</v>
      </c>
      <c r="C227" s="14" t="s">
        <v>11</v>
      </c>
      <c r="D227" s="10"/>
      <c r="E227" s="40"/>
      <c r="F227" s="10">
        <v>0.38</v>
      </c>
      <c r="G227" s="257"/>
    </row>
    <row r="228" spans="1:7" s="43" customFormat="1" ht="26.25" customHeight="1">
      <c r="A228" s="258" t="s">
        <v>1496</v>
      </c>
      <c r="B228" s="14" t="s">
        <v>1086</v>
      </c>
      <c r="C228" s="14" t="s">
        <v>1495</v>
      </c>
      <c r="D228" s="10"/>
      <c r="E228" s="40"/>
      <c r="F228" s="10">
        <v>0.3</v>
      </c>
      <c r="G228" s="257"/>
    </row>
    <row r="229" spans="1:7" s="43" customFormat="1" ht="26.25" customHeight="1">
      <c r="A229" s="258" t="s">
        <v>1495</v>
      </c>
      <c r="B229" s="14" t="s">
        <v>1496</v>
      </c>
      <c r="C229" s="14" t="s">
        <v>1497</v>
      </c>
      <c r="D229" s="10"/>
      <c r="E229" s="40"/>
      <c r="F229" s="10">
        <v>0.08</v>
      </c>
      <c r="G229" s="257"/>
    </row>
    <row r="230" spans="1:7" s="43" customFormat="1" ht="26.25" customHeight="1">
      <c r="A230" s="258" t="s">
        <v>1497</v>
      </c>
      <c r="B230" s="14" t="s">
        <v>1495</v>
      </c>
      <c r="C230" s="14" t="s">
        <v>1498</v>
      </c>
      <c r="D230" s="10"/>
      <c r="E230" s="40"/>
      <c r="F230" s="10">
        <v>0.22</v>
      </c>
      <c r="G230" s="257"/>
    </row>
    <row r="231" spans="1:7" s="43" customFormat="1" ht="26.25" customHeight="1">
      <c r="A231" s="258" t="s">
        <v>1498</v>
      </c>
      <c r="B231" s="14" t="s">
        <v>1497</v>
      </c>
      <c r="C231" s="14" t="s">
        <v>1496</v>
      </c>
      <c r="D231" s="10"/>
      <c r="E231" s="40"/>
      <c r="F231" s="10">
        <v>0.08</v>
      </c>
      <c r="G231" s="257"/>
    </row>
    <row r="232" spans="1:7" s="44" customFormat="1" ht="26.25" customHeight="1">
      <c r="A232" s="259" t="s">
        <v>1174</v>
      </c>
      <c r="B232" s="6"/>
      <c r="C232" s="6"/>
      <c r="D232" s="8"/>
      <c r="E232" s="25">
        <f>SUM(E223)</f>
        <v>0.0524</v>
      </c>
      <c r="F232" s="25">
        <f>SUM(F223,F224,F225,F226,F227,F228,F229,F230,F231)</f>
        <v>2.4000000000000004</v>
      </c>
      <c r="G232" s="260">
        <f>SUM(E232,F232)</f>
        <v>2.4524000000000004</v>
      </c>
    </row>
    <row r="233" spans="1:7" s="43" customFormat="1" ht="26.25" customHeight="1">
      <c r="A233" s="341" t="s">
        <v>1591</v>
      </c>
      <c r="B233" s="14"/>
      <c r="C233" s="14"/>
      <c r="D233" s="10"/>
      <c r="E233" s="40"/>
      <c r="F233" s="10"/>
      <c r="G233" s="257"/>
    </row>
    <row r="234" spans="1:7" s="43" customFormat="1" ht="26.25" customHeight="1">
      <c r="A234" s="339" t="s">
        <v>1592</v>
      </c>
      <c r="B234" s="14" t="s">
        <v>1499</v>
      </c>
      <c r="C234" s="14" t="s">
        <v>1499</v>
      </c>
      <c r="D234" s="10"/>
      <c r="E234" s="40">
        <v>0.0182</v>
      </c>
      <c r="F234" s="10">
        <v>0.84</v>
      </c>
      <c r="G234" s="257"/>
    </row>
    <row r="235" spans="1:7" s="44" customFormat="1" ht="26.25" customHeight="1">
      <c r="A235" s="259" t="s">
        <v>1174</v>
      </c>
      <c r="B235" s="6"/>
      <c r="C235" s="6"/>
      <c r="D235" s="8"/>
      <c r="E235" s="25">
        <f>SUM(E234)</f>
        <v>0.0182</v>
      </c>
      <c r="F235" s="25">
        <f>SUM(F234)</f>
        <v>0.84</v>
      </c>
      <c r="G235" s="260">
        <f>SUM(E235,F235)</f>
        <v>0.8582</v>
      </c>
    </row>
    <row r="236" spans="1:7" s="43" customFormat="1" ht="26.25" customHeight="1">
      <c r="A236" s="313" t="s">
        <v>1503</v>
      </c>
      <c r="B236" s="14"/>
      <c r="C236" s="14"/>
      <c r="D236" s="10"/>
      <c r="E236" s="40"/>
      <c r="F236" s="10"/>
      <c r="G236" s="257"/>
    </row>
    <row r="237" spans="1:7" s="43" customFormat="1" ht="26.25" customHeight="1">
      <c r="A237" s="258" t="s">
        <v>1504</v>
      </c>
      <c r="B237" s="14" t="s">
        <v>1500</v>
      </c>
      <c r="C237" s="14" t="s">
        <v>1495</v>
      </c>
      <c r="D237" s="10"/>
      <c r="E237" s="40"/>
      <c r="F237" s="10">
        <v>0.38</v>
      </c>
      <c r="G237" s="257"/>
    </row>
    <row r="238" spans="1:7" s="43" customFormat="1" ht="26.25" customHeight="1">
      <c r="A238" s="258" t="s">
        <v>1495</v>
      </c>
      <c r="B238" s="14" t="s">
        <v>1504</v>
      </c>
      <c r="C238" s="14" t="s">
        <v>1502</v>
      </c>
      <c r="D238" s="10"/>
      <c r="E238" s="40"/>
      <c r="F238" s="10">
        <v>0.38</v>
      </c>
      <c r="G238" s="257"/>
    </row>
    <row r="239" spans="1:7" s="43" customFormat="1" ht="26.25" customHeight="1">
      <c r="A239" s="258" t="s">
        <v>1498</v>
      </c>
      <c r="B239" s="14" t="s">
        <v>1504</v>
      </c>
      <c r="C239" s="14" t="s">
        <v>361</v>
      </c>
      <c r="D239" s="10"/>
      <c r="E239" s="40"/>
      <c r="F239" s="10">
        <v>0.22</v>
      </c>
      <c r="G239" s="257"/>
    </row>
    <row r="240" spans="1:7" s="43" customFormat="1" ht="26.25" customHeight="1">
      <c r="A240" s="258" t="s">
        <v>1506</v>
      </c>
      <c r="B240" s="14" t="s">
        <v>1502</v>
      </c>
      <c r="C240" s="14" t="s">
        <v>1505</v>
      </c>
      <c r="D240" s="10"/>
      <c r="E240" s="40"/>
      <c r="F240" s="10">
        <v>0.28</v>
      </c>
      <c r="G240" s="257"/>
    </row>
    <row r="241" spans="1:7" s="43" customFormat="1" ht="26.25" customHeight="1">
      <c r="A241" s="258" t="s">
        <v>1505</v>
      </c>
      <c r="B241" s="14" t="s">
        <v>1504</v>
      </c>
      <c r="C241" s="14" t="s">
        <v>1506</v>
      </c>
      <c r="D241" s="10"/>
      <c r="E241" s="40"/>
      <c r="F241" s="10">
        <v>0.16</v>
      </c>
      <c r="G241" s="257"/>
    </row>
    <row r="242" spans="1:7" s="43" customFormat="1" ht="26.25" customHeight="1">
      <c r="A242" s="258" t="s">
        <v>1502</v>
      </c>
      <c r="B242" s="14" t="s">
        <v>1500</v>
      </c>
      <c r="C242" s="14" t="s">
        <v>1197</v>
      </c>
      <c r="D242" s="10"/>
      <c r="E242" s="40">
        <v>0.0182</v>
      </c>
      <c r="F242" s="10">
        <v>0.56</v>
      </c>
      <c r="G242" s="257"/>
    </row>
    <row r="243" spans="1:7" s="43" customFormat="1" ht="26.25" customHeight="1">
      <c r="A243" s="258" t="s">
        <v>1507</v>
      </c>
      <c r="B243" s="14" t="s">
        <v>1502</v>
      </c>
      <c r="C243" s="14" t="s">
        <v>361</v>
      </c>
      <c r="D243" s="10"/>
      <c r="E243" s="40"/>
      <c r="F243" s="10">
        <v>0.26</v>
      </c>
      <c r="G243" s="257"/>
    </row>
    <row r="244" spans="1:7" s="44" customFormat="1" ht="26.25" customHeight="1">
      <c r="A244" s="259" t="s">
        <v>1174</v>
      </c>
      <c r="B244" s="6"/>
      <c r="C244" s="6"/>
      <c r="D244" s="8"/>
      <c r="E244" s="25">
        <f>SUM(E242)</f>
        <v>0.0182</v>
      </c>
      <c r="F244" s="25">
        <f>SUM(F237,F238,F239,F240,F241,F242,F243)</f>
        <v>2.24</v>
      </c>
      <c r="G244" s="260">
        <f>SUM(E244,F244)</f>
        <v>2.2582000000000004</v>
      </c>
    </row>
    <row r="245" spans="1:7" s="43" customFormat="1" ht="26.25" customHeight="1">
      <c r="A245" s="313" t="s">
        <v>1508</v>
      </c>
      <c r="B245" s="14"/>
      <c r="C245" s="14"/>
      <c r="D245" s="10"/>
      <c r="E245" s="40"/>
      <c r="F245" s="10"/>
      <c r="G245" s="257"/>
    </row>
    <row r="246" spans="1:7" s="43" customFormat="1" ht="26.25" customHeight="1">
      <c r="A246" s="258" t="s">
        <v>1509</v>
      </c>
      <c r="B246" s="14" t="s">
        <v>1500</v>
      </c>
      <c r="C246" s="14" t="s">
        <v>1498</v>
      </c>
      <c r="D246" s="10"/>
      <c r="E246" s="40">
        <v>0.0946</v>
      </c>
      <c r="F246" s="10">
        <v>0.06</v>
      </c>
      <c r="G246" s="257"/>
    </row>
    <row r="247" spans="1:7" s="43" customFormat="1" ht="26.25" customHeight="1">
      <c r="A247" s="258" t="s">
        <v>1498</v>
      </c>
      <c r="B247" s="14" t="s">
        <v>1509</v>
      </c>
      <c r="C247" s="14" t="s">
        <v>361</v>
      </c>
      <c r="D247" s="10"/>
      <c r="E247" s="40">
        <v>0.01022</v>
      </c>
      <c r="F247" s="10">
        <v>0.58</v>
      </c>
      <c r="G247" s="257"/>
    </row>
    <row r="248" spans="1:7" s="43" customFormat="1" ht="26.25" customHeight="1">
      <c r="A248" s="258" t="s">
        <v>1510</v>
      </c>
      <c r="B248" s="14" t="s">
        <v>1498</v>
      </c>
      <c r="C248" s="14" t="s">
        <v>361</v>
      </c>
      <c r="D248" s="10"/>
      <c r="E248" s="40">
        <v>0.01022</v>
      </c>
      <c r="F248" s="10">
        <v>0.16</v>
      </c>
      <c r="G248" s="257"/>
    </row>
    <row r="249" spans="1:7" s="43" customFormat="1" ht="26.25" customHeight="1">
      <c r="A249" s="258" t="s">
        <v>1509</v>
      </c>
      <c r="B249" s="14" t="s">
        <v>361</v>
      </c>
      <c r="C249" s="14" t="s">
        <v>1495</v>
      </c>
      <c r="D249" s="10"/>
      <c r="E249" s="40">
        <v>0.01022</v>
      </c>
      <c r="F249" s="10">
        <v>0.38</v>
      </c>
      <c r="G249" s="257"/>
    </row>
    <row r="250" spans="1:7" s="43" customFormat="1" ht="26.25" customHeight="1">
      <c r="A250" s="258" t="s">
        <v>0</v>
      </c>
      <c r="B250" s="14" t="s">
        <v>1509</v>
      </c>
      <c r="C250" s="14" t="s">
        <v>361</v>
      </c>
      <c r="D250" s="10"/>
      <c r="E250" s="40">
        <v>0.01022</v>
      </c>
      <c r="F250" s="10">
        <v>0.08</v>
      </c>
      <c r="G250" s="257"/>
    </row>
    <row r="251" spans="1:7" s="43" customFormat="1" ht="26.25" customHeight="1">
      <c r="A251" s="258" t="s">
        <v>1505</v>
      </c>
      <c r="B251" s="14" t="s">
        <v>1509</v>
      </c>
      <c r="C251" s="14" t="s">
        <v>361</v>
      </c>
      <c r="D251" s="10"/>
      <c r="E251" s="40">
        <v>0.038</v>
      </c>
      <c r="F251" s="10">
        <v>0.08</v>
      </c>
      <c r="G251" s="257"/>
    </row>
    <row r="252" spans="1:7" s="43" customFormat="1" ht="26.25" customHeight="1">
      <c r="A252" s="258" t="s">
        <v>1495</v>
      </c>
      <c r="B252" s="14" t="s">
        <v>1509</v>
      </c>
      <c r="C252" s="14" t="s">
        <v>361</v>
      </c>
      <c r="D252" s="10"/>
      <c r="E252" s="40">
        <v>0.01022</v>
      </c>
      <c r="F252" s="10">
        <v>0.4</v>
      </c>
      <c r="G252" s="257"/>
    </row>
    <row r="253" spans="1:7" s="43" customFormat="1" ht="26.25" customHeight="1">
      <c r="A253" s="339" t="s">
        <v>2</v>
      </c>
      <c r="B253" s="33" t="s">
        <v>361</v>
      </c>
      <c r="C253" s="33" t="s">
        <v>3</v>
      </c>
      <c r="D253" s="10"/>
      <c r="E253" s="40">
        <v>0.01022</v>
      </c>
      <c r="F253" s="10">
        <v>0.66</v>
      </c>
      <c r="G253" s="257"/>
    </row>
    <row r="254" spans="1:7" s="43" customFormat="1" ht="26.25" customHeight="1">
      <c r="A254" s="339" t="s">
        <v>1</v>
      </c>
      <c r="B254" s="33" t="s">
        <v>1509</v>
      </c>
      <c r="C254" s="33" t="s">
        <v>361</v>
      </c>
      <c r="D254" s="10"/>
      <c r="E254" s="40">
        <v>0.01022</v>
      </c>
      <c r="F254" s="10">
        <v>0.08</v>
      </c>
      <c r="G254" s="257"/>
    </row>
    <row r="255" spans="1:7" s="43" customFormat="1" ht="26.25" customHeight="1">
      <c r="A255" s="339" t="s">
        <v>1599</v>
      </c>
      <c r="B255" s="33" t="s">
        <v>1498</v>
      </c>
      <c r="C255" s="33" t="s">
        <v>361</v>
      </c>
      <c r="D255" s="10"/>
      <c r="E255" s="40">
        <v>0.01022</v>
      </c>
      <c r="F255" s="10"/>
      <c r="G255" s="257"/>
    </row>
    <row r="256" spans="1:7" s="44" customFormat="1" ht="26.25" customHeight="1">
      <c r="A256" s="259" t="s">
        <v>1174</v>
      </c>
      <c r="B256" s="49"/>
      <c r="C256" s="49"/>
      <c r="D256" s="8"/>
      <c r="E256" s="25">
        <f>SUM(E246,E247,E248,E249,E250,E251,E252,E253,E254,E255)</f>
        <v>0.21436000000000005</v>
      </c>
      <c r="F256" s="25">
        <f>SUM(F246,F247,F248,F249,F250,F251,F252,F253,F254)</f>
        <v>2.4800000000000004</v>
      </c>
      <c r="G256" s="260">
        <f>SUM(E256,F256)</f>
        <v>2.6943600000000005</v>
      </c>
    </row>
    <row r="257" spans="1:7" s="43" customFormat="1" ht="26.25" customHeight="1">
      <c r="A257" s="341" t="s">
        <v>4</v>
      </c>
      <c r="B257" s="33"/>
      <c r="C257" s="33"/>
      <c r="D257" s="10"/>
      <c r="E257" s="40"/>
      <c r="F257" s="10"/>
      <c r="G257" s="257"/>
    </row>
    <row r="258" spans="1:7" s="43" customFormat="1" ht="26.25" customHeight="1">
      <c r="A258" s="339" t="s">
        <v>5</v>
      </c>
      <c r="B258" s="33" t="s">
        <v>1500</v>
      </c>
      <c r="C258" s="33" t="s">
        <v>1495</v>
      </c>
      <c r="D258" s="10"/>
      <c r="E258" s="40">
        <v>0.11</v>
      </c>
      <c r="F258" s="10">
        <v>0.5</v>
      </c>
      <c r="G258" s="257"/>
    </row>
    <row r="259" spans="1:7" s="43" customFormat="1" ht="26.25" customHeight="1">
      <c r="A259" s="339" t="s">
        <v>6</v>
      </c>
      <c r="B259" s="33" t="s">
        <v>5</v>
      </c>
      <c r="C259" s="33" t="s">
        <v>1495</v>
      </c>
      <c r="D259" s="10"/>
      <c r="E259" s="40"/>
      <c r="F259" s="10">
        <v>0.22</v>
      </c>
      <c r="G259" s="257"/>
    </row>
    <row r="260" spans="1:7" s="43" customFormat="1" ht="26.25" customHeight="1">
      <c r="A260" s="339" t="s">
        <v>1495</v>
      </c>
      <c r="B260" s="33" t="s">
        <v>6</v>
      </c>
      <c r="C260" s="33" t="s">
        <v>7</v>
      </c>
      <c r="D260" s="10"/>
      <c r="E260" s="40"/>
      <c r="F260" s="10">
        <v>0.46</v>
      </c>
      <c r="G260" s="257"/>
    </row>
    <row r="261" spans="1:7" s="43" customFormat="1" ht="26.25" customHeight="1">
      <c r="A261" s="339" t="s">
        <v>5</v>
      </c>
      <c r="B261" s="33" t="s">
        <v>1495</v>
      </c>
      <c r="C261" s="33" t="s">
        <v>8</v>
      </c>
      <c r="D261" s="10"/>
      <c r="E261" s="40"/>
      <c r="F261" s="10">
        <v>0.1</v>
      </c>
      <c r="G261" s="257"/>
    </row>
    <row r="262" spans="1:7" s="43" customFormat="1" ht="26.25" customHeight="1">
      <c r="A262" s="339" t="s">
        <v>8</v>
      </c>
      <c r="B262" s="33" t="s">
        <v>5</v>
      </c>
      <c r="C262" s="33" t="s">
        <v>5</v>
      </c>
      <c r="D262" s="10"/>
      <c r="E262" s="40"/>
      <c r="F262" s="10">
        <v>0.44</v>
      </c>
      <c r="G262" s="257"/>
    </row>
    <row r="263" spans="1:7" s="43" customFormat="1" ht="26.25" customHeight="1">
      <c r="A263" s="339" t="s">
        <v>7</v>
      </c>
      <c r="B263" s="33" t="s">
        <v>1495</v>
      </c>
      <c r="C263" s="33" t="s">
        <v>1175</v>
      </c>
      <c r="D263" s="10"/>
      <c r="E263" s="40"/>
      <c r="F263" s="10">
        <v>0.2</v>
      </c>
      <c r="G263" s="257"/>
    </row>
    <row r="264" spans="1:7" s="44" customFormat="1" ht="26.25" customHeight="1">
      <c r="A264" s="259" t="s">
        <v>1174</v>
      </c>
      <c r="B264" s="49"/>
      <c r="C264" s="49"/>
      <c r="D264" s="8"/>
      <c r="E264" s="25">
        <f>SUM(E258)</f>
        <v>0.11</v>
      </c>
      <c r="F264" s="25">
        <f>SUM(F258,F259,F260,F261,F262,F263)</f>
        <v>1.92</v>
      </c>
      <c r="G264" s="260">
        <f>SUM(E264,F264)</f>
        <v>2.03</v>
      </c>
    </row>
    <row r="265" spans="1:7" s="43" customFormat="1" ht="26.25" customHeight="1">
      <c r="A265" s="472" t="s">
        <v>267</v>
      </c>
      <c r="B265" s="473"/>
      <c r="C265" s="33"/>
      <c r="D265" s="10"/>
      <c r="E265" s="40"/>
      <c r="F265" s="10"/>
      <c r="G265" s="257"/>
    </row>
    <row r="266" spans="1:7" s="43" customFormat="1" ht="26.25" customHeight="1">
      <c r="A266" s="339" t="s">
        <v>1501</v>
      </c>
      <c r="B266" s="33" t="s">
        <v>1500</v>
      </c>
      <c r="C266" s="33" t="s">
        <v>1623</v>
      </c>
      <c r="D266" s="10"/>
      <c r="E266" s="40"/>
      <c r="F266" s="10">
        <v>0.6</v>
      </c>
      <c r="G266" s="257"/>
    </row>
    <row r="267" spans="1:7" s="43" customFormat="1" ht="26.25" customHeight="1">
      <c r="A267" s="339" t="s">
        <v>1502</v>
      </c>
      <c r="B267" s="33" t="s">
        <v>395</v>
      </c>
      <c r="C267" s="33" t="s">
        <v>1500</v>
      </c>
      <c r="D267" s="10"/>
      <c r="E267" s="40"/>
      <c r="F267" s="10">
        <v>0.54</v>
      </c>
      <c r="G267" s="257"/>
    </row>
    <row r="268" spans="1:7" s="43" customFormat="1" ht="26.25" customHeight="1">
      <c r="A268" s="258" t="s">
        <v>1506</v>
      </c>
      <c r="B268" s="14" t="s">
        <v>1500</v>
      </c>
      <c r="C268" s="14" t="s">
        <v>141</v>
      </c>
      <c r="D268" s="10"/>
      <c r="E268" s="40">
        <v>0.02</v>
      </c>
      <c r="F268" s="10">
        <v>0.06</v>
      </c>
      <c r="G268" s="257"/>
    </row>
    <row r="269" spans="1:7" s="43" customFormat="1" ht="26.25" customHeight="1">
      <c r="A269" s="258" t="s">
        <v>141</v>
      </c>
      <c r="B269" s="14" t="s">
        <v>1173</v>
      </c>
      <c r="C269" s="14" t="s">
        <v>1173</v>
      </c>
      <c r="D269" s="10"/>
      <c r="E269" s="40"/>
      <c r="F269" s="10">
        <v>0.48</v>
      </c>
      <c r="G269" s="257"/>
    </row>
    <row r="270" spans="1:7" s="44" customFormat="1" ht="26.25" customHeight="1">
      <c r="A270" s="259" t="s">
        <v>1174</v>
      </c>
      <c r="B270" s="6"/>
      <c r="C270" s="6"/>
      <c r="D270" s="8"/>
      <c r="E270" s="25">
        <f>SUM(E268)</f>
        <v>0.02</v>
      </c>
      <c r="F270" s="25">
        <f>SUM(F266,F267,F268,F269)</f>
        <v>1.6800000000000002</v>
      </c>
      <c r="G270" s="260">
        <f>SUM(E270,F270)</f>
        <v>1.7000000000000002</v>
      </c>
    </row>
    <row r="271" spans="1:7" s="44" customFormat="1" ht="26.25" customHeight="1">
      <c r="A271" s="313" t="s">
        <v>9</v>
      </c>
      <c r="B271" s="6"/>
      <c r="C271" s="6"/>
      <c r="D271" s="8"/>
      <c r="E271" s="30"/>
      <c r="F271" s="8"/>
      <c r="G271" s="257"/>
    </row>
    <row r="272" spans="1:7" s="43" customFormat="1" ht="26.25" customHeight="1">
      <c r="A272" s="258" t="s">
        <v>10</v>
      </c>
      <c r="B272" s="14" t="s">
        <v>1499</v>
      </c>
      <c r="C272" s="14" t="s">
        <v>11</v>
      </c>
      <c r="D272" s="10"/>
      <c r="E272" s="40">
        <v>0.03</v>
      </c>
      <c r="F272" s="10">
        <v>0.08</v>
      </c>
      <c r="G272" s="257"/>
    </row>
    <row r="273" spans="1:7" s="43" customFormat="1" ht="26.25" customHeight="1">
      <c r="A273" s="258" t="s">
        <v>12</v>
      </c>
      <c r="B273" s="14" t="s">
        <v>10</v>
      </c>
      <c r="C273" s="14" t="s">
        <v>361</v>
      </c>
      <c r="D273" s="10"/>
      <c r="E273" s="40"/>
      <c r="F273" s="10">
        <v>0.04</v>
      </c>
      <c r="G273" s="257"/>
    </row>
    <row r="274" spans="1:7" s="43" customFormat="1" ht="26.25" customHeight="1">
      <c r="A274" s="258" t="s">
        <v>11</v>
      </c>
      <c r="B274" s="14" t="s">
        <v>10</v>
      </c>
      <c r="C274" s="14" t="s">
        <v>361</v>
      </c>
      <c r="D274" s="10"/>
      <c r="E274" s="40"/>
      <c r="F274" s="10">
        <v>0.24</v>
      </c>
      <c r="G274" s="257"/>
    </row>
    <row r="275" spans="1:7" s="43" customFormat="1" ht="26.25" customHeight="1">
      <c r="A275" s="258" t="s">
        <v>13</v>
      </c>
      <c r="B275" s="14" t="s">
        <v>11</v>
      </c>
      <c r="C275" s="14" t="s">
        <v>361</v>
      </c>
      <c r="D275" s="10"/>
      <c r="E275" s="40"/>
      <c r="F275" s="10">
        <v>0.08</v>
      </c>
      <c r="G275" s="257"/>
    </row>
    <row r="276" spans="1:7" s="43" customFormat="1" ht="26.25" customHeight="1">
      <c r="A276" s="258" t="s">
        <v>10</v>
      </c>
      <c r="B276" s="14" t="s">
        <v>11</v>
      </c>
      <c r="C276" s="14" t="s">
        <v>361</v>
      </c>
      <c r="D276" s="10"/>
      <c r="E276" s="40"/>
      <c r="F276" s="10">
        <v>0.04</v>
      </c>
      <c r="G276" s="257"/>
    </row>
    <row r="277" spans="1:7" s="43" customFormat="1" ht="26.25" customHeight="1">
      <c r="A277" s="258" t="s">
        <v>1497</v>
      </c>
      <c r="B277" s="14" t="s">
        <v>10</v>
      </c>
      <c r="C277" s="14" t="s">
        <v>14</v>
      </c>
      <c r="D277" s="10"/>
      <c r="E277" s="40"/>
      <c r="F277" s="10">
        <v>0.04</v>
      </c>
      <c r="G277" s="257"/>
    </row>
    <row r="278" spans="1:7" s="44" customFormat="1" ht="26.25" customHeight="1">
      <c r="A278" s="259" t="s">
        <v>1174</v>
      </c>
      <c r="B278" s="6"/>
      <c r="C278" s="6"/>
      <c r="D278" s="8"/>
      <c r="E278" s="25">
        <f>SUM(E272)</f>
        <v>0.03</v>
      </c>
      <c r="F278" s="25">
        <f>SUM(F272,F273,F274,F275,F276,F277)</f>
        <v>0.52</v>
      </c>
      <c r="G278" s="260">
        <f>SUM(E278,F278)</f>
        <v>0.55</v>
      </c>
    </row>
    <row r="279" spans="1:7" s="43" customFormat="1" ht="26.25" customHeight="1">
      <c r="A279" s="313" t="s">
        <v>15</v>
      </c>
      <c r="B279" s="14"/>
      <c r="C279" s="14"/>
      <c r="D279" s="10"/>
      <c r="E279" s="40"/>
      <c r="F279" s="10"/>
      <c r="G279" s="257"/>
    </row>
    <row r="280" spans="1:7" s="43" customFormat="1" ht="26.25" customHeight="1">
      <c r="A280" s="258" t="s">
        <v>14</v>
      </c>
      <c r="B280" s="14" t="s">
        <v>1499</v>
      </c>
      <c r="C280" s="14" t="s">
        <v>1504</v>
      </c>
      <c r="D280" s="10"/>
      <c r="E280" s="40"/>
      <c r="F280" s="10">
        <v>0.52</v>
      </c>
      <c r="G280" s="257"/>
    </row>
    <row r="281" spans="1:7" s="43" customFormat="1" ht="26.25" customHeight="1">
      <c r="A281" s="258" t="s">
        <v>17</v>
      </c>
      <c r="B281" s="14" t="s">
        <v>18</v>
      </c>
      <c r="C281" s="14" t="s">
        <v>19</v>
      </c>
      <c r="D281" s="10"/>
      <c r="E281" s="40"/>
      <c r="F281" s="10">
        <v>0.46</v>
      </c>
      <c r="G281" s="257"/>
    </row>
    <row r="282" spans="1:7" s="43" customFormat="1" ht="26.25" customHeight="1">
      <c r="A282" s="258" t="s">
        <v>17</v>
      </c>
      <c r="B282" s="14" t="s">
        <v>18</v>
      </c>
      <c r="C282" s="14" t="s">
        <v>1197</v>
      </c>
      <c r="D282" s="10"/>
      <c r="E282" s="40"/>
      <c r="F282" s="10">
        <v>0.22</v>
      </c>
      <c r="G282" s="257"/>
    </row>
    <row r="283" spans="1:7" s="43" customFormat="1" ht="26.25" customHeight="1">
      <c r="A283" s="258" t="s">
        <v>20</v>
      </c>
      <c r="B283" s="14" t="s">
        <v>18</v>
      </c>
      <c r="C283" s="14" t="s">
        <v>21</v>
      </c>
      <c r="D283" s="10"/>
      <c r="E283" s="40"/>
      <c r="F283" s="10">
        <v>0.66</v>
      </c>
      <c r="G283" s="257"/>
    </row>
    <row r="284" spans="1:7" s="43" customFormat="1" ht="26.25" customHeight="1">
      <c r="A284" s="258" t="s">
        <v>22</v>
      </c>
      <c r="B284" s="14" t="s">
        <v>18</v>
      </c>
      <c r="C284" s="14" t="s">
        <v>21</v>
      </c>
      <c r="D284" s="10"/>
      <c r="E284" s="40"/>
      <c r="F284" s="10">
        <v>0.66</v>
      </c>
      <c r="G284" s="257"/>
    </row>
    <row r="285" spans="1:7" s="43" customFormat="1" ht="26.25" customHeight="1">
      <c r="A285" s="258" t="s">
        <v>23</v>
      </c>
      <c r="B285" s="14" t="s">
        <v>18</v>
      </c>
      <c r="C285" s="14" t="s">
        <v>21</v>
      </c>
      <c r="D285" s="10"/>
      <c r="E285" s="40"/>
      <c r="F285" s="10">
        <v>0.66</v>
      </c>
      <c r="G285" s="257"/>
    </row>
    <row r="286" spans="1:7" s="43" customFormat="1" ht="26.25" customHeight="1">
      <c r="A286" s="258" t="s">
        <v>1497</v>
      </c>
      <c r="B286" s="14" t="s">
        <v>268</v>
      </c>
      <c r="C286" s="14" t="s">
        <v>14</v>
      </c>
      <c r="D286" s="10"/>
      <c r="E286" s="40"/>
      <c r="F286" s="10">
        <v>0.58</v>
      </c>
      <c r="G286" s="257"/>
    </row>
    <row r="287" spans="1:7" s="43" customFormat="1" ht="26.25" customHeight="1">
      <c r="A287" s="258" t="s">
        <v>1504</v>
      </c>
      <c r="B287" s="14" t="s">
        <v>16</v>
      </c>
      <c r="C287" s="14" t="s">
        <v>361</v>
      </c>
      <c r="D287" s="10"/>
      <c r="E287" s="40"/>
      <c r="F287" s="10">
        <v>0.88</v>
      </c>
      <c r="G287" s="257"/>
    </row>
    <row r="288" spans="1:7" s="43" customFormat="1" ht="26.25" customHeight="1">
      <c r="A288" s="258" t="s">
        <v>21</v>
      </c>
      <c r="B288" s="14" t="s">
        <v>16</v>
      </c>
      <c r="C288" s="14" t="s">
        <v>22</v>
      </c>
      <c r="D288" s="10"/>
      <c r="E288" s="40"/>
      <c r="F288" s="10">
        <v>0.2</v>
      </c>
      <c r="G288" s="257"/>
    </row>
    <row r="289" spans="1:7" s="44" customFormat="1" ht="26.25" customHeight="1">
      <c r="A289" s="259" t="s">
        <v>1174</v>
      </c>
      <c r="B289" s="6"/>
      <c r="C289" s="6"/>
      <c r="D289" s="8"/>
      <c r="E289" s="25">
        <f>SUM(0)</f>
        <v>0</v>
      </c>
      <c r="F289" s="25">
        <f>SUM(F280,F281,F282,F283,F284,F285,F286,F287,F288)</f>
        <v>4.840000000000001</v>
      </c>
      <c r="G289" s="260">
        <f>SUM(E289:F289)</f>
        <v>4.840000000000001</v>
      </c>
    </row>
    <row r="290" spans="1:7" s="43" customFormat="1" ht="26.25" customHeight="1">
      <c r="A290" s="313" t="s">
        <v>24</v>
      </c>
      <c r="B290" s="14"/>
      <c r="C290" s="14"/>
      <c r="D290" s="10"/>
      <c r="E290" s="40"/>
      <c r="F290" s="10"/>
      <c r="G290" s="257"/>
    </row>
    <row r="291" spans="1:7" s="43" customFormat="1" ht="26.25" customHeight="1">
      <c r="A291" s="258" t="s">
        <v>160</v>
      </c>
      <c r="B291" s="14" t="s">
        <v>16</v>
      </c>
      <c r="C291" s="14" t="s">
        <v>361</v>
      </c>
      <c r="D291" s="10"/>
      <c r="E291" s="40"/>
      <c r="F291" s="10">
        <v>0.02</v>
      </c>
      <c r="G291" s="257"/>
    </row>
    <row r="292" spans="1:7" s="43" customFormat="1" ht="26.25" customHeight="1">
      <c r="A292" s="258" t="s">
        <v>25</v>
      </c>
      <c r="B292" s="14" t="s">
        <v>16</v>
      </c>
      <c r="C292" s="14" t="s">
        <v>1175</v>
      </c>
      <c r="D292" s="10"/>
      <c r="E292" s="40">
        <v>0.14</v>
      </c>
      <c r="F292" s="10">
        <v>0.4</v>
      </c>
      <c r="G292" s="257"/>
    </row>
    <row r="293" spans="1:7" s="43" customFormat="1" ht="26.25" customHeight="1">
      <c r="A293" s="258" t="s">
        <v>28</v>
      </c>
      <c r="B293" s="14" t="s">
        <v>361</v>
      </c>
      <c r="C293" s="14" t="s">
        <v>361</v>
      </c>
      <c r="D293" s="10"/>
      <c r="E293" s="40">
        <v>0.04</v>
      </c>
      <c r="F293" s="10">
        <v>0.88</v>
      </c>
      <c r="G293" s="257"/>
    </row>
    <row r="294" spans="1:7" s="43" customFormat="1" ht="26.25" customHeight="1">
      <c r="A294" s="258" t="s">
        <v>27</v>
      </c>
      <c r="B294" s="14" t="s">
        <v>361</v>
      </c>
      <c r="C294" s="14" t="s">
        <v>361</v>
      </c>
      <c r="D294" s="10"/>
      <c r="E294" s="40">
        <v>0.04</v>
      </c>
      <c r="F294" s="10">
        <v>0.5</v>
      </c>
      <c r="G294" s="257"/>
    </row>
    <row r="295" spans="1:7" s="43" customFormat="1" ht="26.25" customHeight="1">
      <c r="A295" s="258" t="s">
        <v>26</v>
      </c>
      <c r="B295" s="14" t="s">
        <v>361</v>
      </c>
      <c r="C295" s="14" t="s">
        <v>361</v>
      </c>
      <c r="D295" s="10"/>
      <c r="E295" s="40">
        <v>0.04</v>
      </c>
      <c r="F295" s="10">
        <v>0.9</v>
      </c>
      <c r="G295" s="257"/>
    </row>
    <row r="296" spans="1:7" s="43" customFormat="1" ht="26.25" customHeight="1">
      <c r="A296" s="259" t="s">
        <v>1174</v>
      </c>
      <c r="B296" s="123"/>
      <c r="C296" s="123"/>
      <c r="D296" s="31"/>
      <c r="E296" s="25">
        <f>SUM(E292,E293,E294,E295)</f>
        <v>0.26</v>
      </c>
      <c r="F296" s="25">
        <f>SUM(F291,F292,F293,F294,F295)</f>
        <v>2.7</v>
      </c>
      <c r="G296" s="260">
        <f>SUM(E296,F296)</f>
        <v>2.96</v>
      </c>
    </row>
    <row r="297" spans="1:7" s="43" customFormat="1" ht="11.25" customHeight="1">
      <c r="A297" s="342"/>
      <c r="B297" s="163"/>
      <c r="C297" s="163"/>
      <c r="D297" s="39"/>
      <c r="E297" s="39"/>
      <c r="F297" s="39"/>
      <c r="G297" s="294"/>
    </row>
    <row r="298" spans="1:7" s="44" customFormat="1" ht="26.25" customHeight="1" thickBot="1">
      <c r="A298" s="343" t="s">
        <v>1107</v>
      </c>
      <c r="B298" s="344"/>
      <c r="C298" s="344"/>
      <c r="D298" s="272"/>
      <c r="E298" s="272">
        <f>SUM(E4:E295)</f>
        <v>5.908320000000006</v>
      </c>
      <c r="F298" s="272">
        <f>SUM(F20,F28,F37,F75,F78,F86,F98,F109,F114,F140,F155,F159,F168,F173,F183,F190,F194,F197,F200,F205,F221,F232,F235,F244,F256,F264,F270,F278,F289,F296)</f>
        <v>78.49600000000002</v>
      </c>
      <c r="G298" s="273">
        <f>SUM(E298,F298)</f>
        <v>84.40432000000003</v>
      </c>
    </row>
    <row r="299" spans="1:7" s="44" customFormat="1" ht="11.25" customHeight="1" hidden="1">
      <c r="A299" s="333"/>
      <c r="B299" s="333"/>
      <c r="C299" s="333"/>
      <c r="D299" s="334"/>
      <c r="E299" s="334"/>
      <c r="F299" s="334"/>
      <c r="G299" s="334"/>
    </row>
    <row r="300" spans="1:7" s="87" customFormat="1" ht="26.25" customHeight="1">
      <c r="A300" s="164"/>
      <c r="B300" s="164"/>
      <c r="C300" s="164"/>
      <c r="D300" s="84"/>
      <c r="E300" s="84"/>
      <c r="F300" s="84"/>
      <c r="G300" s="84"/>
    </row>
    <row r="301" spans="1:7" ht="23.25">
      <c r="A301" s="91"/>
      <c r="B301" s="88"/>
      <c r="C301" s="88"/>
      <c r="D301" s="89"/>
      <c r="E301" s="89"/>
      <c r="F301" s="89"/>
      <c r="G301" s="89"/>
    </row>
    <row r="302" spans="1:7" ht="23.25">
      <c r="A302" s="91"/>
      <c r="B302" s="88"/>
      <c r="C302" s="88"/>
      <c r="D302" s="89"/>
      <c r="E302" s="89"/>
      <c r="F302" s="89"/>
      <c r="G302" s="89"/>
    </row>
    <row r="303" spans="1:7" ht="23.25">
      <c r="A303" s="87"/>
      <c r="B303" s="88"/>
      <c r="C303" s="88"/>
      <c r="D303" s="89"/>
      <c r="E303" s="86"/>
      <c r="F303" s="86"/>
      <c r="G303" s="89"/>
    </row>
    <row r="304" spans="1:7" ht="23.25">
      <c r="A304" s="95"/>
      <c r="B304" s="88"/>
      <c r="C304" s="88"/>
      <c r="D304" s="89"/>
      <c r="E304" s="89"/>
      <c r="F304" s="89"/>
      <c r="G304" s="89"/>
    </row>
    <row r="305" spans="1:7" ht="23.25">
      <c r="A305" s="87"/>
      <c r="B305" s="88"/>
      <c r="C305" s="88"/>
      <c r="D305" s="89"/>
      <c r="E305" s="89"/>
      <c r="F305" s="86"/>
      <c r="G305" s="89"/>
    </row>
    <row r="306" spans="1:7" ht="23.25">
      <c r="A306" s="92"/>
      <c r="B306" s="93"/>
      <c r="C306" s="93"/>
      <c r="D306" s="86"/>
      <c r="E306" s="86"/>
      <c r="F306" s="86"/>
      <c r="G306" s="89"/>
    </row>
    <row r="307" spans="1:7" ht="23.25">
      <c r="A307" s="91"/>
      <c r="B307" s="88"/>
      <c r="C307" s="88"/>
      <c r="D307" s="89"/>
      <c r="E307" s="89"/>
      <c r="F307" s="89"/>
      <c r="G307" s="89"/>
    </row>
    <row r="308" spans="1:7" ht="23.25">
      <c r="A308" s="91"/>
      <c r="B308" s="88"/>
      <c r="C308" s="88"/>
      <c r="D308" s="89"/>
      <c r="E308" s="89"/>
      <c r="F308" s="89"/>
      <c r="G308" s="89"/>
    </row>
    <row r="309" spans="1:7" ht="23.25">
      <c r="A309" s="91"/>
      <c r="B309" s="88"/>
      <c r="C309" s="88"/>
      <c r="D309" s="89"/>
      <c r="E309" s="89"/>
      <c r="F309" s="89"/>
      <c r="G309" s="89"/>
    </row>
    <row r="310" spans="1:7" ht="23.25">
      <c r="A310" s="91"/>
      <c r="B310" s="88"/>
      <c r="C310" s="88"/>
      <c r="D310" s="89"/>
      <c r="E310" s="89"/>
      <c r="F310" s="89"/>
      <c r="G310" s="89"/>
    </row>
    <row r="311" spans="1:7" ht="23.25">
      <c r="A311" s="91"/>
      <c r="B311" s="88"/>
      <c r="C311" s="88"/>
      <c r="D311" s="89"/>
      <c r="E311" s="89"/>
      <c r="F311" s="89"/>
      <c r="G311" s="89"/>
    </row>
    <row r="312" spans="1:7" ht="23.25">
      <c r="A312" s="91"/>
      <c r="B312" s="88"/>
      <c r="C312" s="88"/>
      <c r="D312" s="89"/>
      <c r="E312" s="89"/>
      <c r="F312" s="89"/>
      <c r="G312" s="89"/>
    </row>
    <row r="313" spans="1:7" ht="23.25">
      <c r="A313" s="91"/>
      <c r="B313" s="88"/>
      <c r="C313" s="88"/>
      <c r="D313" s="89"/>
      <c r="E313" s="89"/>
      <c r="F313" s="89"/>
      <c r="G313" s="89"/>
    </row>
    <row r="314" spans="1:7" ht="23.25">
      <c r="A314" s="87"/>
      <c r="B314" s="88"/>
      <c r="C314" s="88"/>
      <c r="D314" s="89"/>
      <c r="E314" s="86"/>
      <c r="F314" s="86"/>
      <c r="G314" s="89"/>
    </row>
    <row r="315" spans="1:7" ht="23.25">
      <c r="A315" s="92"/>
      <c r="B315" s="88"/>
      <c r="C315" s="88"/>
      <c r="D315" s="89"/>
      <c r="E315" s="89"/>
      <c r="F315" s="89"/>
      <c r="G315" s="89"/>
    </row>
    <row r="316" spans="1:7" ht="23.25">
      <c r="A316" s="91"/>
      <c r="B316" s="88"/>
      <c r="C316" s="88"/>
      <c r="D316" s="89"/>
      <c r="E316" s="89"/>
      <c r="F316" s="89"/>
      <c r="G316" s="89"/>
    </row>
    <row r="317" spans="1:7" ht="23.25">
      <c r="A317" s="91"/>
      <c r="B317" s="88"/>
      <c r="C317" s="88"/>
      <c r="D317" s="89"/>
      <c r="E317" s="89"/>
      <c r="F317" s="89"/>
      <c r="G317" s="89"/>
    </row>
    <row r="318" spans="1:7" ht="23.25">
      <c r="A318" s="91"/>
      <c r="B318" s="88"/>
      <c r="C318" s="88"/>
      <c r="D318" s="89"/>
      <c r="E318" s="89"/>
      <c r="F318" s="89"/>
      <c r="G318" s="89"/>
    </row>
    <row r="319" spans="1:7" ht="23.25">
      <c r="A319" s="91"/>
      <c r="B319" s="88"/>
      <c r="C319" s="88"/>
      <c r="D319" s="89"/>
      <c r="E319" s="89"/>
      <c r="F319" s="89"/>
      <c r="G319" s="89"/>
    </row>
    <row r="320" spans="1:7" ht="23.25">
      <c r="A320" s="91"/>
      <c r="B320" s="88"/>
      <c r="C320" s="88"/>
      <c r="D320" s="89"/>
      <c r="E320" s="89"/>
      <c r="F320" s="89"/>
      <c r="G320" s="89"/>
    </row>
    <row r="321" spans="1:7" ht="23.25">
      <c r="A321" s="91"/>
      <c r="B321" s="88"/>
      <c r="C321" s="88"/>
      <c r="D321" s="89"/>
      <c r="E321" s="89"/>
      <c r="F321" s="89"/>
      <c r="G321" s="89"/>
    </row>
    <row r="322" spans="1:7" ht="23.25">
      <c r="A322" s="91"/>
      <c r="B322" s="88"/>
      <c r="C322" s="88"/>
      <c r="D322" s="89"/>
      <c r="E322" s="89"/>
      <c r="F322" s="89"/>
      <c r="G322" s="89"/>
    </row>
    <row r="323" spans="1:7" ht="23.25">
      <c r="A323" s="87"/>
      <c r="B323" s="93"/>
      <c r="C323" s="93"/>
      <c r="D323" s="86"/>
      <c r="E323" s="86"/>
      <c r="F323" s="86"/>
      <c r="G323" s="89"/>
    </row>
    <row r="324" spans="1:7" ht="23.25">
      <c r="A324" s="92"/>
      <c r="B324" s="88"/>
      <c r="C324" s="88"/>
      <c r="D324" s="89"/>
      <c r="E324" s="89"/>
      <c r="F324" s="89"/>
      <c r="G324" s="89"/>
    </row>
    <row r="325" spans="1:7" ht="23.25" customHeight="1">
      <c r="A325" s="91"/>
      <c r="B325" s="88"/>
      <c r="C325" s="88"/>
      <c r="D325" s="89"/>
      <c r="E325" s="89"/>
      <c r="F325" s="89"/>
      <c r="G325" s="89"/>
    </row>
    <row r="326" spans="1:7" ht="23.25">
      <c r="A326" s="91"/>
      <c r="B326" s="88"/>
      <c r="C326" s="88"/>
      <c r="D326" s="89"/>
      <c r="E326" s="89"/>
      <c r="F326" s="89"/>
      <c r="G326" s="89"/>
    </row>
    <row r="327" spans="1:7" ht="23.25">
      <c r="A327" s="91"/>
      <c r="B327" s="88"/>
      <c r="C327" s="88"/>
      <c r="D327" s="89"/>
      <c r="E327" s="89"/>
      <c r="F327" s="89"/>
      <c r="G327" s="89"/>
    </row>
    <row r="328" spans="1:7" ht="23.25" customHeight="1">
      <c r="A328" s="91"/>
      <c r="B328" s="88"/>
      <c r="C328" s="88"/>
      <c r="D328" s="89"/>
      <c r="E328" s="89"/>
      <c r="F328" s="89"/>
      <c r="G328" s="89"/>
    </row>
    <row r="329" spans="1:7" ht="23.25">
      <c r="A329" s="91"/>
      <c r="B329" s="88"/>
      <c r="C329" s="88"/>
      <c r="D329" s="89"/>
      <c r="E329" s="89"/>
      <c r="F329" s="89"/>
      <c r="G329" s="89"/>
    </row>
    <row r="330" spans="1:7" ht="23.25">
      <c r="A330" s="91"/>
      <c r="B330" s="88"/>
      <c r="C330" s="88"/>
      <c r="D330" s="89"/>
      <c r="E330" s="89"/>
      <c r="F330" s="89"/>
      <c r="G330" s="89"/>
    </row>
    <row r="331" spans="1:7" ht="23.25">
      <c r="A331" s="87"/>
      <c r="B331" s="93"/>
      <c r="C331" s="93"/>
      <c r="D331" s="86"/>
      <c r="E331" s="86"/>
      <c r="F331" s="86"/>
      <c r="G331" s="89"/>
    </row>
    <row r="332" spans="1:7" ht="23.25">
      <c r="A332" s="92"/>
      <c r="B332" s="93"/>
      <c r="C332" s="93"/>
      <c r="D332" s="86"/>
      <c r="E332" s="86"/>
      <c r="F332" s="86"/>
      <c r="G332" s="89"/>
    </row>
    <row r="333" spans="1:7" ht="23.25" customHeight="1">
      <c r="A333" s="91"/>
      <c r="B333" s="88"/>
      <c r="C333" s="88"/>
      <c r="D333" s="89"/>
      <c r="E333" s="89"/>
      <c r="F333" s="89"/>
      <c r="G333" s="89"/>
    </row>
    <row r="334" spans="1:7" ht="23.25">
      <c r="A334" s="87"/>
      <c r="B334" s="88"/>
      <c r="C334" s="88"/>
      <c r="D334" s="89"/>
      <c r="E334" s="86"/>
      <c r="F334" s="86"/>
      <c r="G334" s="89"/>
    </row>
    <row r="335" spans="1:7" ht="23.25">
      <c r="A335" s="95"/>
      <c r="B335" s="88"/>
      <c r="C335" s="88"/>
      <c r="D335" s="89"/>
      <c r="E335" s="89"/>
      <c r="F335" s="89"/>
      <c r="G335" s="89"/>
    </row>
    <row r="336" spans="1:7" ht="25.5">
      <c r="A336" s="91"/>
      <c r="B336" s="88"/>
      <c r="C336" s="88"/>
      <c r="D336" s="89"/>
      <c r="E336" s="89"/>
      <c r="F336" s="82"/>
      <c r="G336" s="89"/>
    </row>
    <row r="337" spans="1:7" ht="23.25" customHeight="1">
      <c r="A337" s="91"/>
      <c r="B337" s="88"/>
      <c r="C337" s="88"/>
      <c r="D337" s="89"/>
      <c r="E337" s="89"/>
      <c r="F337" s="89"/>
      <c r="G337" s="89"/>
    </row>
    <row r="338" spans="1:7" ht="23.25">
      <c r="A338" s="91"/>
      <c r="B338" s="88"/>
      <c r="C338" s="88"/>
      <c r="D338" s="89"/>
      <c r="E338" s="89"/>
      <c r="F338" s="89"/>
      <c r="G338" s="89"/>
    </row>
    <row r="339" spans="1:7" ht="23.25">
      <c r="A339" s="91"/>
      <c r="B339" s="88"/>
      <c r="C339" s="88"/>
      <c r="D339" s="89"/>
      <c r="E339" s="89"/>
      <c r="F339" s="89"/>
      <c r="G339" s="89"/>
    </row>
    <row r="340" spans="1:7" ht="23.25">
      <c r="A340" s="91"/>
      <c r="B340" s="88"/>
      <c r="C340" s="88"/>
      <c r="D340" s="89"/>
      <c r="E340" s="89"/>
      <c r="F340" s="89"/>
      <c r="G340" s="89"/>
    </row>
    <row r="341" spans="1:7" ht="23.25">
      <c r="A341" s="91"/>
      <c r="B341" s="88"/>
      <c r="C341" s="88"/>
      <c r="D341" s="89"/>
      <c r="E341" s="89"/>
      <c r="F341" s="89"/>
      <c r="G341" s="89"/>
    </row>
    <row r="342" spans="1:7" ht="23.25" customHeight="1">
      <c r="A342" s="91"/>
      <c r="B342" s="88"/>
      <c r="C342" s="88"/>
      <c r="D342" s="89"/>
      <c r="E342" s="89"/>
      <c r="F342" s="89"/>
      <c r="G342" s="89"/>
    </row>
    <row r="343" spans="1:7" ht="23.25" customHeight="1">
      <c r="A343" s="91"/>
      <c r="B343" s="88"/>
      <c r="C343" s="88"/>
      <c r="D343" s="89"/>
      <c r="E343" s="89"/>
      <c r="F343" s="89"/>
      <c r="G343" s="89"/>
    </row>
    <row r="344" spans="1:7" ht="23.25">
      <c r="A344" s="87"/>
      <c r="B344" s="88"/>
      <c r="C344" s="88"/>
      <c r="D344" s="89"/>
      <c r="E344" s="86"/>
      <c r="F344" s="86"/>
      <c r="G344" s="89"/>
    </row>
    <row r="345" spans="1:7" ht="15" customHeight="1">
      <c r="A345" s="87"/>
      <c r="B345" s="88"/>
      <c r="C345" s="88"/>
      <c r="D345" s="89"/>
      <c r="E345" s="86"/>
      <c r="F345" s="86"/>
      <c r="G345" s="89"/>
    </row>
    <row r="346" spans="1:7" ht="23.25">
      <c r="A346" s="87"/>
      <c r="B346" s="88"/>
      <c r="C346" s="88"/>
      <c r="D346" s="89"/>
      <c r="E346" s="86"/>
      <c r="F346" s="86"/>
      <c r="G346" s="90"/>
    </row>
    <row r="347" spans="1:7" ht="23.25">
      <c r="A347" s="87"/>
      <c r="B347" s="97"/>
      <c r="C347" s="88"/>
      <c r="D347" s="89"/>
      <c r="E347" s="86"/>
      <c r="F347" s="86"/>
      <c r="G347" s="90"/>
    </row>
    <row r="348" spans="1:7" ht="23.25">
      <c r="A348" s="87"/>
      <c r="B348" s="88"/>
      <c r="C348" s="88"/>
      <c r="D348" s="89"/>
      <c r="E348" s="86"/>
      <c r="F348" s="86"/>
      <c r="G348" s="90"/>
    </row>
  </sheetData>
  <sheetProtection password="CC0B" sheet="1"/>
  <mergeCells count="2">
    <mergeCell ref="A265:B265"/>
    <mergeCell ref="A1:G1"/>
  </mergeCells>
  <printOptions/>
  <pageMargins left="0.2" right="0.2" top="0.25" bottom="0.25" header="0.3" footer="0.3"/>
  <pageSetup fitToHeight="3" fitToWidth="3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Manatee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lhyde</dc:creator>
  <cp:keywords/>
  <dc:description/>
  <cp:lastModifiedBy>Stacia Raposa</cp:lastModifiedBy>
  <cp:lastPrinted>2019-08-21T18:07:54Z</cp:lastPrinted>
  <dcterms:created xsi:type="dcterms:W3CDTF">2004-01-28T12:38:52Z</dcterms:created>
  <dcterms:modified xsi:type="dcterms:W3CDTF">2019-08-21T20:05:20Z</dcterms:modified>
  <cp:category/>
  <cp:version/>
  <cp:contentType/>
  <cp:contentStatus/>
</cp:coreProperties>
</file>