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2\22-TA004115DJ LS 1M, 12A, 13A\Working Docs\Solicitation Documents\Addendums\"/>
    </mc:Choice>
  </mc:AlternateContent>
  <xr:revisionPtr revIDLastSave="0" documentId="13_ncr:1_{56FF3F1F-40B3-4FF5-9BFB-CE1E5BACA99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 1M Electrical Rehab" sheetId="1" r:id="rId1"/>
    <sheet name="LS 12A Pump, VFD &amp; Elec Rehab" sheetId="4" r:id="rId2"/>
    <sheet name="13A Wetwell" sheetId="5" r:id="rId3"/>
  </sheets>
  <definedNames>
    <definedName name="_xlnm.Print_Area" localSheetId="0">' 1M Electrical Rehab'!$A$1:$J$83</definedName>
    <definedName name="_xlnm.Print_Area" localSheetId="2">'13A Wetwell'!$A$1:$J$95</definedName>
    <definedName name="_xlnm.Print_Area" localSheetId="1">'LS 12A Pump, VFD &amp; Elec Rehab'!$A$1:$J$122</definedName>
    <definedName name="_xlnm.Print_Titles" localSheetId="1">'LS 12A Pump, VFD &amp; Elec Rehab'!$1:$3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4" l="1"/>
  <c r="H45" i="4"/>
  <c r="J45" i="4"/>
  <c r="H37" i="4"/>
  <c r="J37" i="4"/>
  <c r="F69" i="1" l="1"/>
  <c r="F68" i="1"/>
  <c r="F67" i="1"/>
  <c r="F66" i="1"/>
  <c r="F65" i="1"/>
  <c r="F64" i="1"/>
  <c r="F63" i="1"/>
  <c r="F62" i="1"/>
  <c r="F61" i="1"/>
  <c r="F60" i="1"/>
  <c r="F59" i="1"/>
  <c r="F58" i="1"/>
  <c r="F54" i="1"/>
  <c r="F53" i="1"/>
  <c r="F49" i="1"/>
  <c r="F48" i="1"/>
  <c r="F47" i="1"/>
  <c r="F43" i="1"/>
  <c r="F42" i="1"/>
  <c r="F41" i="1"/>
  <c r="F40" i="1"/>
  <c r="F36" i="1"/>
  <c r="F35" i="1"/>
  <c r="F34" i="1"/>
  <c r="F33" i="1"/>
  <c r="F32" i="1"/>
  <c r="F31" i="1"/>
  <c r="F30" i="1"/>
  <c r="F29" i="1"/>
  <c r="F28" i="1"/>
  <c r="F24" i="1"/>
  <c r="F23" i="1"/>
  <c r="F22" i="1"/>
  <c r="F18" i="1"/>
  <c r="F17" i="1"/>
  <c r="F12" i="1"/>
  <c r="F11" i="1"/>
  <c r="F10" i="1"/>
  <c r="F9" i="1"/>
  <c r="F5" i="1"/>
  <c r="F4" i="1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3" i="5"/>
  <c r="J62" i="5"/>
  <c r="J58" i="5"/>
  <c r="J57" i="5"/>
  <c r="J56" i="5"/>
  <c r="J52" i="5"/>
  <c r="J51" i="5"/>
  <c r="J50" i="5"/>
  <c r="J49" i="5"/>
  <c r="J48" i="5"/>
  <c r="J47" i="5"/>
  <c r="J46" i="5"/>
  <c r="J45" i="5"/>
  <c r="J41" i="5"/>
  <c r="J40" i="5"/>
  <c r="J36" i="5"/>
  <c r="J35" i="5"/>
  <c r="J27" i="5"/>
  <c r="J26" i="5"/>
  <c r="J25" i="5"/>
  <c r="J24" i="5"/>
  <c r="J23" i="5"/>
  <c r="J22" i="5"/>
  <c r="J21" i="5"/>
  <c r="J18" i="5"/>
  <c r="J17" i="5"/>
  <c r="J16" i="5"/>
  <c r="J15" i="5"/>
  <c r="J14" i="5"/>
  <c r="J13" i="5"/>
  <c r="J12" i="5"/>
  <c r="J11" i="5"/>
  <c r="J10" i="5"/>
  <c r="J9" i="5"/>
  <c r="J8" i="5"/>
  <c r="J5" i="5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1" i="4"/>
  <c r="J87" i="4"/>
  <c r="J86" i="4"/>
  <c r="J85" i="4"/>
  <c r="J81" i="4"/>
  <c r="J80" i="4"/>
  <c r="J79" i="4"/>
  <c r="J78" i="4"/>
  <c r="J74" i="4"/>
  <c r="J73" i="4"/>
  <c r="J72" i="4"/>
  <c r="J71" i="4"/>
  <c r="J70" i="4"/>
  <c r="J69" i="4"/>
  <c r="J68" i="4"/>
  <c r="J67" i="4"/>
  <c r="J66" i="4"/>
  <c r="J62" i="4"/>
  <c r="J61" i="4"/>
  <c r="J60" i="4"/>
  <c r="J56" i="4"/>
  <c r="J55" i="4"/>
  <c r="J53" i="4"/>
  <c r="J50" i="4"/>
  <c r="J49" i="4"/>
  <c r="J41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6" i="4"/>
  <c r="J69" i="1"/>
  <c r="J68" i="1"/>
  <c r="J67" i="1"/>
  <c r="J66" i="1"/>
  <c r="J65" i="1"/>
  <c r="J64" i="1"/>
  <c r="J63" i="1"/>
  <c r="J62" i="1"/>
  <c r="J61" i="1"/>
  <c r="J60" i="1"/>
  <c r="J59" i="1"/>
  <c r="J58" i="1"/>
  <c r="J54" i="1"/>
  <c r="J53" i="1"/>
  <c r="J49" i="1"/>
  <c r="J48" i="1"/>
  <c r="J47" i="1"/>
  <c r="J43" i="1"/>
  <c r="J42" i="1"/>
  <c r="J41" i="1"/>
  <c r="J40" i="1"/>
  <c r="J36" i="1"/>
  <c r="J35" i="1"/>
  <c r="J34" i="1"/>
  <c r="J33" i="1"/>
  <c r="J32" i="1"/>
  <c r="J31" i="1"/>
  <c r="J30" i="1"/>
  <c r="J29" i="1"/>
  <c r="J28" i="1"/>
  <c r="J24" i="1"/>
  <c r="J23" i="1"/>
  <c r="J22" i="1"/>
  <c r="J18" i="1"/>
  <c r="J17" i="1"/>
  <c r="J12" i="1"/>
  <c r="J11" i="1"/>
  <c r="J10" i="1"/>
  <c r="J9" i="1"/>
  <c r="J5" i="1"/>
  <c r="J4" i="1"/>
  <c r="F55" i="4"/>
  <c r="H55" i="4"/>
  <c r="F56" i="4"/>
  <c r="H56" i="4"/>
  <c r="F5" i="5"/>
  <c r="H5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5" i="5"/>
  <c r="H15" i="5"/>
  <c r="F16" i="5"/>
  <c r="H16" i="5"/>
  <c r="F17" i="5"/>
  <c r="H17" i="5"/>
  <c r="F18" i="5"/>
  <c r="H18" i="5"/>
  <c r="A19" i="5"/>
  <c r="H21" i="5"/>
  <c r="H22" i="5"/>
  <c r="F23" i="5"/>
  <c r="H23" i="5"/>
  <c r="F24" i="5"/>
  <c r="H24" i="5"/>
  <c r="F25" i="5"/>
  <c r="H25" i="5"/>
  <c r="F26" i="5"/>
  <c r="H26" i="5"/>
  <c r="F27" i="5"/>
  <c r="H27" i="5"/>
  <c r="F30" i="5"/>
  <c r="F35" i="5"/>
  <c r="H35" i="5"/>
  <c r="F36" i="5"/>
  <c r="H36" i="5"/>
  <c r="F40" i="5"/>
  <c r="H40" i="5"/>
  <c r="F41" i="5"/>
  <c r="H41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6" i="5"/>
  <c r="H56" i="5"/>
  <c r="F57" i="5"/>
  <c r="H57" i="5"/>
  <c r="F58" i="5"/>
  <c r="H58" i="5"/>
  <c r="F62" i="5"/>
  <c r="H62" i="5"/>
  <c r="F63" i="5"/>
  <c r="H63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3" i="5"/>
  <c r="F84" i="5"/>
  <c r="F85" i="5"/>
  <c r="J86" i="5" l="1"/>
  <c r="J31" i="5"/>
  <c r="H86" i="5"/>
  <c r="H31" i="5"/>
  <c r="J113" i="4"/>
  <c r="J75" i="1"/>
  <c r="J76" i="1" s="1"/>
  <c r="J77" i="1" s="1"/>
  <c r="F75" i="1"/>
  <c r="F76" i="1" s="1"/>
  <c r="F77" i="1" s="1"/>
  <c r="F31" i="5"/>
  <c r="F86" i="5"/>
  <c r="F88" i="5" s="1"/>
  <c r="F89" i="5" s="1"/>
  <c r="J87" i="5" l="1"/>
  <c r="J88" i="5" s="1"/>
  <c r="J89" i="5" s="1"/>
  <c r="H87" i="5"/>
  <c r="H88" i="5" s="1"/>
  <c r="H89" i="5" s="1"/>
  <c r="J114" i="4"/>
  <c r="J115" i="4" s="1"/>
  <c r="J116" i="4" s="1"/>
  <c r="H6" i="4"/>
  <c r="F10" i="4"/>
  <c r="H10" i="4"/>
  <c r="F11" i="4"/>
  <c r="H11" i="4"/>
  <c r="F12" i="4"/>
  <c r="H12" i="4"/>
  <c r="F13" i="4"/>
  <c r="H13" i="4"/>
  <c r="F14" i="4"/>
  <c r="H14" i="4"/>
  <c r="F15" i="4"/>
  <c r="H15" i="4"/>
  <c r="F16" i="4"/>
  <c r="H16" i="4"/>
  <c r="F17" i="4"/>
  <c r="H17" i="4"/>
  <c r="F18" i="4"/>
  <c r="H18" i="4"/>
  <c r="F19" i="4"/>
  <c r="H19" i="4"/>
  <c r="F20" i="4"/>
  <c r="H20" i="4"/>
  <c r="F21" i="4"/>
  <c r="H21" i="4"/>
  <c r="F22" i="4"/>
  <c r="H22" i="4"/>
  <c r="F23" i="4"/>
  <c r="H23" i="4"/>
  <c r="F24" i="4"/>
  <c r="H24" i="4"/>
  <c r="F25" i="4"/>
  <c r="H25" i="4"/>
  <c r="F26" i="4"/>
  <c r="H26" i="4"/>
  <c r="F27" i="4"/>
  <c r="H27" i="4"/>
  <c r="F28" i="4"/>
  <c r="H28" i="4"/>
  <c r="F29" i="4"/>
  <c r="H29" i="4"/>
  <c r="F30" i="4"/>
  <c r="H30" i="4"/>
  <c r="F31" i="4"/>
  <c r="H31" i="4"/>
  <c r="F32" i="4"/>
  <c r="H32" i="4"/>
  <c r="F33" i="4"/>
  <c r="H33" i="4"/>
  <c r="F34" i="4"/>
  <c r="H34" i="4"/>
  <c r="F35" i="4"/>
  <c r="H35" i="4"/>
  <c r="F36" i="4"/>
  <c r="H36" i="4"/>
  <c r="F41" i="4"/>
  <c r="H41" i="4"/>
  <c r="F44" i="4"/>
  <c r="H49" i="4"/>
  <c r="H50" i="4"/>
  <c r="A51" i="4"/>
  <c r="H53" i="4"/>
  <c r="F60" i="4"/>
  <c r="F113" i="4" s="1"/>
  <c r="H60" i="4"/>
  <c r="F61" i="4"/>
  <c r="H61" i="4"/>
  <c r="F62" i="4"/>
  <c r="H62" i="4"/>
  <c r="F66" i="4"/>
  <c r="H66" i="4"/>
  <c r="F67" i="4"/>
  <c r="H67" i="4"/>
  <c r="F68" i="4"/>
  <c r="H68" i="4"/>
  <c r="F69" i="4"/>
  <c r="H69" i="4"/>
  <c r="F70" i="4"/>
  <c r="H70" i="4"/>
  <c r="F71" i="4"/>
  <c r="H71" i="4"/>
  <c r="F72" i="4"/>
  <c r="H72" i="4"/>
  <c r="F73" i="4"/>
  <c r="H73" i="4"/>
  <c r="F74" i="4"/>
  <c r="H74" i="4"/>
  <c r="F78" i="4"/>
  <c r="H78" i="4"/>
  <c r="F79" i="4"/>
  <c r="H79" i="4"/>
  <c r="F80" i="4"/>
  <c r="H80" i="4"/>
  <c r="F81" i="4"/>
  <c r="H81" i="4"/>
  <c r="F85" i="4"/>
  <c r="H85" i="4"/>
  <c r="F86" i="4"/>
  <c r="H86" i="4"/>
  <c r="F87" i="4"/>
  <c r="H87" i="4"/>
  <c r="F91" i="4"/>
  <c r="H91" i="4"/>
  <c r="F95" i="4"/>
  <c r="H95" i="4"/>
  <c r="F96" i="4"/>
  <c r="H96" i="4"/>
  <c r="F97" i="4"/>
  <c r="H97" i="4"/>
  <c r="F98" i="4"/>
  <c r="H98" i="4"/>
  <c r="F99" i="4"/>
  <c r="H99" i="4"/>
  <c r="F100" i="4"/>
  <c r="H100" i="4"/>
  <c r="F101" i="4"/>
  <c r="H101" i="4"/>
  <c r="F102" i="4"/>
  <c r="H102" i="4"/>
  <c r="F103" i="4"/>
  <c r="H103" i="4"/>
  <c r="F104" i="4"/>
  <c r="H104" i="4"/>
  <c r="F105" i="4"/>
  <c r="H105" i="4"/>
  <c r="F106" i="4"/>
  <c r="H106" i="4"/>
  <c r="F107" i="4"/>
  <c r="H107" i="4"/>
  <c r="F110" i="4"/>
  <c r="F111" i="4"/>
  <c r="F112" i="4"/>
  <c r="F45" i="4" l="1"/>
  <c r="F115" i="4"/>
  <c r="F116" i="4" s="1"/>
  <c r="H114" i="4" l="1"/>
  <c r="H115" i="4" s="1"/>
  <c r="H116" i="4" s="1"/>
  <c r="H69" i="1"/>
  <c r="H68" i="1"/>
  <c r="H67" i="1"/>
  <c r="H66" i="1"/>
  <c r="H65" i="1"/>
  <c r="H64" i="1"/>
  <c r="H63" i="1"/>
  <c r="H62" i="1"/>
  <c r="H61" i="1"/>
  <c r="H60" i="1"/>
  <c r="H59" i="1"/>
  <c r="H58" i="1"/>
  <c r="H54" i="1"/>
  <c r="H53" i="1"/>
  <c r="H49" i="1"/>
  <c r="H48" i="1"/>
  <c r="H47" i="1"/>
  <c r="H43" i="1"/>
  <c r="H42" i="1"/>
  <c r="H41" i="1"/>
  <c r="H40" i="1"/>
  <c r="H36" i="1"/>
  <c r="H35" i="1"/>
  <c r="H34" i="1"/>
  <c r="H33" i="1"/>
  <c r="H32" i="1"/>
  <c r="H31" i="1"/>
  <c r="H30" i="1"/>
  <c r="H29" i="1"/>
  <c r="H28" i="1"/>
  <c r="H24" i="1"/>
  <c r="H23" i="1"/>
  <c r="H22" i="1"/>
  <c r="H18" i="1"/>
  <c r="H17" i="1"/>
  <c r="H12" i="1"/>
  <c r="H11" i="1"/>
  <c r="H10" i="1"/>
  <c r="H9" i="1"/>
  <c r="H5" i="1"/>
  <c r="H4" i="1"/>
  <c r="H75" i="1" l="1"/>
  <c r="H76" i="1" s="1"/>
  <c r="H77" i="1" s="1"/>
</calcChain>
</file>

<file path=xl/sharedStrings.xml><?xml version="1.0" encoding="utf-8"?>
<sst xmlns="http://schemas.openxmlformats.org/spreadsheetml/2006/main" count="585" uniqueCount="213">
  <si>
    <t>ITEM #</t>
  </si>
  <si>
    <t>BRIEF DESCRIPTION OF ITEMS</t>
  </si>
  <si>
    <t>UNIT</t>
  </si>
  <si>
    <t>ESTIMATED QUANTITY</t>
  </si>
  <si>
    <t>LS</t>
  </si>
  <si>
    <t>Mechanical Improvements</t>
  </si>
  <si>
    <t>1 LS</t>
  </si>
  <si>
    <t>Site Work</t>
  </si>
  <si>
    <t>Structural &amp; Architectural</t>
  </si>
  <si>
    <t>Instrumentation &amp; Controls</t>
  </si>
  <si>
    <t>Electrical</t>
  </si>
  <si>
    <t>Permit Allowance</t>
  </si>
  <si>
    <t>Record Drawings</t>
  </si>
  <si>
    <t xml:space="preserve">MOBILIZATION/DEMOBILIZATION </t>
  </si>
  <si>
    <t>4A</t>
  </si>
  <si>
    <t>4B</t>
  </si>
  <si>
    <t>4C</t>
  </si>
  <si>
    <t>Floor Hatch Modification</t>
  </si>
  <si>
    <t>Intake Fan</t>
  </si>
  <si>
    <t>Exhaust Fan</t>
  </si>
  <si>
    <t>Main and MCC</t>
  </si>
  <si>
    <t>VFD's</t>
  </si>
  <si>
    <t>Rigid Conduit</t>
  </si>
  <si>
    <t>Low Voltage Cables</t>
  </si>
  <si>
    <t>Instrumentation Cable</t>
  </si>
  <si>
    <t>6A</t>
  </si>
  <si>
    <t>6B</t>
  </si>
  <si>
    <t>6C</t>
  </si>
  <si>
    <t>6D</t>
  </si>
  <si>
    <t>6E</t>
  </si>
  <si>
    <t>6F</t>
  </si>
  <si>
    <t>6G</t>
  </si>
  <si>
    <t>EA</t>
  </si>
  <si>
    <t>LF</t>
  </si>
  <si>
    <t>4E</t>
  </si>
  <si>
    <t>CMU Mod &amp; Door Assembly</t>
  </si>
  <si>
    <t>Front Door Mod &amp; Door Assembly</t>
  </si>
  <si>
    <t>4D</t>
  </si>
  <si>
    <t>4F</t>
  </si>
  <si>
    <t>Site Preparation for Building</t>
  </si>
  <si>
    <t>Reinforced Concrete Footings</t>
  </si>
  <si>
    <t>Reinforced Concrete Slabs on Grade</t>
  </si>
  <si>
    <t>4G</t>
  </si>
  <si>
    <t>4H</t>
  </si>
  <si>
    <t>4I</t>
  </si>
  <si>
    <t>4J</t>
  </si>
  <si>
    <t>4K</t>
  </si>
  <si>
    <t>Building Paint and Patching</t>
  </si>
  <si>
    <t>3A</t>
  </si>
  <si>
    <t>3B</t>
  </si>
  <si>
    <t>3C</t>
  </si>
  <si>
    <t>3D</t>
  </si>
  <si>
    <t>Lighting Allowance</t>
  </si>
  <si>
    <t>Safety Disconnects, Junction and Terminal Boxes</t>
  </si>
  <si>
    <t>4A-1</t>
  </si>
  <si>
    <t>Excavation</t>
  </si>
  <si>
    <t>CY</t>
  </si>
  <si>
    <t>4A-2</t>
  </si>
  <si>
    <t>Backfill and 57 Stone</t>
  </si>
  <si>
    <t>4B-1</t>
  </si>
  <si>
    <t>Concrete Building</t>
  </si>
  <si>
    <t>4B-2</t>
  </si>
  <si>
    <t>Building Installation</t>
  </si>
  <si>
    <t>4B-3</t>
  </si>
  <si>
    <t>HVAC</t>
  </si>
  <si>
    <t xml:space="preserve">Concrete Building </t>
  </si>
  <si>
    <t>4C-1</t>
  </si>
  <si>
    <t>4C-2</t>
  </si>
  <si>
    <t>4C-3</t>
  </si>
  <si>
    <t>Steel Beams</t>
  </si>
  <si>
    <t>Steel Columns</t>
  </si>
  <si>
    <t>Steel Bracing</t>
  </si>
  <si>
    <t>Steel Columns, Beams and Bracing</t>
  </si>
  <si>
    <t>Steel Grating</t>
  </si>
  <si>
    <t>Steel Guardrails</t>
  </si>
  <si>
    <t>Grating, Stairs and Guardrails</t>
  </si>
  <si>
    <t>Steel Stairs</t>
  </si>
  <si>
    <t>4J-1</t>
  </si>
  <si>
    <t>4J-2</t>
  </si>
  <si>
    <t>4J-3</t>
  </si>
  <si>
    <t>SF</t>
  </si>
  <si>
    <t>RISER</t>
  </si>
  <si>
    <t>Panelboards</t>
  </si>
  <si>
    <t>Dry Transformers</t>
  </si>
  <si>
    <t>Disconnect Switches</t>
  </si>
  <si>
    <t>Snap Switches</t>
  </si>
  <si>
    <t>Low Voltage Receptacles</t>
  </si>
  <si>
    <t>Cable Trays</t>
  </si>
  <si>
    <t>Junction/Terminal Boxes</t>
  </si>
  <si>
    <t>Grounding and Bonding</t>
  </si>
  <si>
    <t>6C-1</t>
  </si>
  <si>
    <t>6C-2</t>
  </si>
  <si>
    <t>6C-3</t>
  </si>
  <si>
    <t>6C-4</t>
  </si>
  <si>
    <t>6H</t>
  </si>
  <si>
    <t>6I</t>
  </si>
  <si>
    <t>6K</t>
  </si>
  <si>
    <t>Miscellaneous Electric</t>
  </si>
  <si>
    <t>5A</t>
  </si>
  <si>
    <t>Field Cabinets</t>
  </si>
  <si>
    <t>5B</t>
  </si>
  <si>
    <t>Alarm Silence Station</t>
  </si>
  <si>
    <t>5C</t>
  </si>
  <si>
    <t>Field Instrumentation</t>
  </si>
  <si>
    <t>6J</t>
  </si>
  <si>
    <t>Bypass Pumping with Backup</t>
  </si>
  <si>
    <t>Reinforced Concrete Elevated Slab</t>
  </si>
  <si>
    <t>Reinforced Concrete Piers</t>
  </si>
  <si>
    <r>
      <t xml:space="preserve">UNIT PRICE
</t>
    </r>
    <r>
      <rPr>
        <b/>
        <sz val="11"/>
        <color rgb="FFFF0000"/>
        <rFont val="Arial"/>
        <family val="2"/>
      </rPr>
      <t xml:space="preserve">BID A
275 </t>
    </r>
    <r>
      <rPr>
        <b/>
        <sz val="11"/>
        <rFont val="Arial"/>
        <family val="2"/>
      </rPr>
      <t>Calendar Days</t>
    </r>
  </si>
  <si>
    <r>
      <t xml:space="preserve">EXTENDED AMOUNT
</t>
    </r>
    <r>
      <rPr>
        <b/>
        <sz val="11"/>
        <color rgb="FFFF0000"/>
        <rFont val="Arial"/>
        <family val="2"/>
      </rPr>
      <t>BID A</t>
    </r>
  </si>
  <si>
    <t>SUBTOTAL FOR 1M ELECTRICAL REHABILITATION</t>
  </si>
  <si>
    <t>Temporary Wiring</t>
  </si>
  <si>
    <t>6L</t>
  </si>
  <si>
    <t>Demolition</t>
  </si>
  <si>
    <t>Safety Diconnects, Junction and Terminal Boxes</t>
  </si>
  <si>
    <t>Structural and Architectural</t>
  </si>
  <si>
    <t>SUBTOTAL FOR PUMP and VFD</t>
  </si>
  <si>
    <t>Pipe Support</t>
  </si>
  <si>
    <t>3AA</t>
  </si>
  <si>
    <t>6" Dump Gate Valve</t>
  </si>
  <si>
    <t>3Z</t>
  </si>
  <si>
    <t>8" x 6"  90 Reducing Bend</t>
  </si>
  <si>
    <t>3Y</t>
  </si>
  <si>
    <t>12" x 8" x 8" 90 Side Out</t>
  </si>
  <si>
    <t>3X</t>
  </si>
  <si>
    <t>8'' FLG FLG FABRICATED PIPE CL-53 2'2''</t>
  </si>
  <si>
    <t>3W</t>
  </si>
  <si>
    <t>8" Flexible Connector</t>
  </si>
  <si>
    <t>3V</t>
  </si>
  <si>
    <t>8" Check Valve</t>
  </si>
  <si>
    <t>3U</t>
  </si>
  <si>
    <t>12" Plug Valve</t>
  </si>
  <si>
    <t>3T</t>
  </si>
  <si>
    <t>18'' TORUSEAL SBR GASKET</t>
  </si>
  <si>
    <t>3S</t>
  </si>
  <si>
    <t>16'' TORUSEAL SBR GASKET</t>
  </si>
  <si>
    <t>3R</t>
  </si>
  <si>
    <t>12'' TORUSEAL SBR GASKET</t>
  </si>
  <si>
    <t>3Q</t>
  </si>
  <si>
    <t>18'' FLG FLG FABRICATED PIPE CL-53 2'6''</t>
  </si>
  <si>
    <t>3P</t>
  </si>
  <si>
    <t>18'' FLG FLG FABRICATED PIPE CL-53 2'1''</t>
  </si>
  <si>
    <t>3O</t>
  </si>
  <si>
    <t>18'' FLG FLG FABRICATED PIPE CL-53 1'0''</t>
  </si>
  <si>
    <t>3N</t>
  </si>
  <si>
    <t>16'' FLG FLG FABRICATED PIPE CL-53 3'6''</t>
  </si>
  <si>
    <t>3M</t>
  </si>
  <si>
    <t>12'' FLG C110-SR 90 BEND w/ BASE</t>
  </si>
  <si>
    <t>3L</t>
  </si>
  <si>
    <t>12'' BLIND FLANGE</t>
  </si>
  <si>
    <t>3K</t>
  </si>
  <si>
    <t>18'' x 18'' x 12'' FLG C110 WYE</t>
  </si>
  <si>
    <t>3J</t>
  </si>
  <si>
    <t>18" FLANGE ADAPTER</t>
  </si>
  <si>
    <t>3I</t>
  </si>
  <si>
    <t>18'' FLG C110 45 BEND</t>
  </si>
  <si>
    <t>3H</t>
  </si>
  <si>
    <t>18'' x 18'' x 12'' FLG C110 TEE</t>
  </si>
  <si>
    <t>3G</t>
  </si>
  <si>
    <t>18'' x 16'' FLG C110-CONCENTRIC REDUCER</t>
  </si>
  <si>
    <t>3F</t>
  </si>
  <si>
    <t>16'' x 16'' x 12'' FLG C110 TEE</t>
  </si>
  <si>
    <t>3E</t>
  </si>
  <si>
    <t>16'' x 12'' FLG C110-LR 90 REDUCING BEND</t>
  </si>
  <si>
    <t>Sanitary Bypass Pumping with Backup</t>
  </si>
  <si>
    <t>Dry Pit Submersible Pumps and Installation</t>
  </si>
  <si>
    <t>Mechanical Piping Demolition</t>
  </si>
  <si>
    <t>AMOUNT</t>
  </si>
  <si>
    <t>UNIT BID PRICE</t>
  </si>
  <si>
    <t>EOC
McKim &amp; Creed</t>
  </si>
  <si>
    <t>SUBTOTAL FOR ELECTRICAL REHABILITATION</t>
  </si>
  <si>
    <t>Ductbanks</t>
  </si>
  <si>
    <t>6M</t>
  </si>
  <si>
    <t>Aluminimum Stairs</t>
  </si>
  <si>
    <t>LS 1</t>
  </si>
  <si>
    <t>Louver Modification and Door Assembly</t>
  </si>
  <si>
    <t>Demo Existing Concrete Stair and Install FRP</t>
  </si>
  <si>
    <t>SUBTOTAL FOR WETWELL</t>
  </si>
  <si>
    <t>Wet Well FRP Grating</t>
  </si>
  <si>
    <t>4L</t>
  </si>
  <si>
    <t>Wet Well New Coating</t>
  </si>
  <si>
    <t>Wet Well Concrete Repairs</t>
  </si>
  <si>
    <t>Wet Well Remove Existing Coating</t>
  </si>
  <si>
    <t>Removal and Reinstallation of Grinder Pump</t>
  </si>
  <si>
    <t>Stop Guides</t>
  </si>
  <si>
    <t>12" x 6" 90 Reducing Bend</t>
  </si>
  <si>
    <t>12" x 12" x 12" 90 Side Out</t>
  </si>
  <si>
    <t>Pipe Supports</t>
  </si>
  <si>
    <t>6-inch Dump Gate Valve</t>
  </si>
  <si>
    <t>Sanitary Bypass Pumping with backup</t>
  </si>
  <si>
    <r>
      <t xml:space="preserve">UNIT PRICE
</t>
    </r>
    <r>
      <rPr>
        <b/>
        <sz val="11"/>
        <color rgb="FFFF0000"/>
        <rFont val="Arial"/>
        <family val="2"/>
      </rPr>
      <t xml:space="preserve">BID A
365 </t>
    </r>
    <r>
      <rPr>
        <b/>
        <sz val="11"/>
        <rFont val="Arial"/>
        <family val="2"/>
      </rPr>
      <t>Calendar Days</t>
    </r>
  </si>
  <si>
    <t>BIDDER NAME________________________________________________</t>
  </si>
  <si>
    <t>BIDDER SIGNATURE___________________________________________</t>
  </si>
  <si>
    <t>BIDDER NAME__________________________________________________</t>
  </si>
  <si>
    <t>BIDDER SIGNATURE____________________________________________</t>
  </si>
  <si>
    <t>TOTAL BID FOR 1M ELECTRICAL REHABILITATION</t>
  </si>
  <si>
    <t>TOTAL BID FOR 12A PUMP, VFD'S, AND ELECTRICAL REHABILITATION</t>
  </si>
  <si>
    <t>TOTAL BID FOR 13A WETWELL AND ELECTRICAL REHABILITATION</t>
  </si>
  <si>
    <t>SUBTOTAL FOR 13A WETWELL and ELECTRICAL REHABILITATION</t>
  </si>
  <si>
    <t>SUBTOTAL FOR 12A PUMP, VFD, and ELECTRICAL</t>
  </si>
  <si>
    <t>Contract Contingency (Used with County Authorization only)</t>
  </si>
  <si>
    <t>Bidders must provide prices for each available line item on each tab for their bid to be considered responsive.</t>
  </si>
  <si>
    <t>LIFT STATION 12A ELECTRICAL REHABILITATION PROJECT #6101480</t>
  </si>
  <si>
    <t>LIFT STATION 12A PUMP AND VFD's PROJECT #6101680</t>
  </si>
  <si>
    <t>APPENDIX K, BID PRICING FORM
22-TA004115DJ LIFT STATION 13A WETWELL and ELECTRICAL REHABILITATION 
PROJECT #'s 6101580, 6101581</t>
  </si>
  <si>
    <t>LIFT STATION 13A WETWELL PROJECT #6101581</t>
  </si>
  <si>
    <t>LIFT STATION 13A ELECTRICAL REHABILITATION PROJECT #6101580</t>
  </si>
  <si>
    <t>EOC McKim and Creed</t>
  </si>
  <si>
    <t>3BB</t>
  </si>
  <si>
    <t>Building Paint and Pathing</t>
  </si>
  <si>
    <t>ADDED</t>
  </si>
  <si>
    <t>APPENDIX K, BID PRICING FORM 
22-TA004115DJ LIFT STATION 1M ELECTRICAL REHABILITATION PROJECT #6101380</t>
  </si>
  <si>
    <r>
      <t xml:space="preserve">APPENDIX K, BID PRICING FORM </t>
    </r>
    <r>
      <rPr>
        <b/>
        <sz val="11"/>
        <color rgb="FFFF0000"/>
        <rFont val="Arial"/>
        <family val="2"/>
      </rPr>
      <t>REVISED</t>
    </r>
    <r>
      <rPr>
        <b/>
        <sz val="11"/>
        <color theme="1"/>
        <rFont val="Arial"/>
        <family val="2"/>
      </rPr>
      <t xml:space="preserve">
22-TA004115DJ LIFT STATION 12A PUMP, VFD'S, and ELECTRICAL REHABILITATION PROJECT #'s 6101480, 6101680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</si>
</sst>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4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39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64" fontId="2" fillId="0" borderId="13" xfId="0" applyNumberFormat="1" applyFont="1" applyBorder="1"/>
    <xf numFmtId="164" fontId="2" fillId="0" borderId="40" xfId="0" applyNumberFormat="1" applyFont="1" applyBorder="1"/>
    <xf numFmtId="0" fontId="2" fillId="7" borderId="29" xfId="0" applyFont="1" applyFill="1" applyBorder="1"/>
    <xf numFmtId="164" fontId="2" fillId="0" borderId="1" xfId="0" applyNumberFormat="1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 vertical="top"/>
    </xf>
    <xf numFmtId="164" fontId="2" fillId="0" borderId="24" xfId="0" applyNumberFormat="1" applyFont="1" applyBorder="1" applyAlignment="1" applyProtection="1">
      <alignment horizontal="center" vertical="top"/>
    </xf>
    <xf numFmtId="0" fontId="2" fillId="0" borderId="23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2" fillId="3" borderId="23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top"/>
    </xf>
    <xf numFmtId="164" fontId="2" fillId="3" borderId="1" xfId="0" applyNumberFormat="1" applyFont="1" applyFill="1" applyBorder="1" applyAlignment="1" applyProtection="1">
      <alignment horizontal="left" vertical="top"/>
    </xf>
    <xf numFmtId="164" fontId="2" fillId="3" borderId="24" xfId="0" applyNumberFormat="1" applyFont="1" applyFill="1" applyBorder="1" applyAlignment="1" applyProtection="1">
      <alignment horizontal="left" vertical="top"/>
    </xf>
    <xf numFmtId="0" fontId="2" fillId="0" borderId="1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left"/>
    </xf>
    <xf numFmtId="164" fontId="2" fillId="3" borderId="24" xfId="0" applyNumberFormat="1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0" xfId="0" applyFont="1" applyBorder="1" applyProtection="1"/>
    <xf numFmtId="0" fontId="2" fillId="0" borderId="28" xfId="0" applyFont="1" applyBorder="1" applyProtection="1"/>
    <xf numFmtId="164" fontId="2" fillId="3" borderId="1" xfId="0" applyNumberFormat="1" applyFont="1" applyFill="1" applyBorder="1" applyAlignment="1" applyProtection="1">
      <alignment horizontal="center"/>
    </xf>
    <xf numFmtId="164" fontId="2" fillId="3" borderId="24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164" fontId="2" fillId="0" borderId="24" xfId="0" applyNumberFormat="1" applyFont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164" fontId="2" fillId="5" borderId="1" xfId="0" applyNumberFormat="1" applyFont="1" applyFill="1" applyBorder="1" applyAlignment="1" applyProtection="1">
      <alignment horizontal="center"/>
    </xf>
    <xf numFmtId="164" fontId="2" fillId="5" borderId="24" xfId="0" applyNumberFormat="1" applyFont="1" applyFill="1" applyBorder="1" applyAlignment="1" applyProtection="1">
      <alignment horizontal="center"/>
    </xf>
    <xf numFmtId="9" fontId="2" fillId="0" borderId="1" xfId="0" applyNumberFormat="1" applyFont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/>
    </xf>
    <xf numFmtId="164" fontId="2" fillId="4" borderId="33" xfId="0" applyNumberFormat="1" applyFont="1" applyFill="1" applyBorder="1" applyAlignment="1" applyProtection="1">
      <alignment horizontal="center"/>
    </xf>
    <xf numFmtId="164" fontId="2" fillId="4" borderId="34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</xf>
    <xf numFmtId="0" fontId="0" fillId="0" borderId="0" xfId="0" applyProtection="1"/>
    <xf numFmtId="0" fontId="7" fillId="0" borderId="0" xfId="0" applyFont="1" applyProtection="1"/>
    <xf numFmtId="0" fontId="1" fillId="0" borderId="17" xfId="0" applyFont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center" wrapText="1"/>
    </xf>
    <xf numFmtId="164" fontId="1" fillId="6" borderId="12" xfId="0" applyNumberFormat="1" applyFont="1" applyFill="1" applyBorder="1" applyAlignment="1" applyProtection="1">
      <alignment horizontal="center" vertical="center" wrapText="1"/>
    </xf>
    <xf numFmtId="164" fontId="1" fillId="6" borderId="12" xfId="0" applyNumberFormat="1" applyFont="1" applyFill="1" applyBorder="1" applyAlignment="1" applyProtection="1">
      <alignment horizontal="center" vertical="center"/>
    </xf>
    <xf numFmtId="164" fontId="1" fillId="6" borderId="11" xfId="0" applyNumberFormat="1" applyFont="1" applyFill="1" applyBorder="1" applyAlignment="1" applyProtection="1">
      <alignment horizontal="center" vertical="center" wrapText="1"/>
    </xf>
    <xf numFmtId="164" fontId="1" fillId="6" borderId="22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164" fontId="2" fillId="0" borderId="45" xfId="0" applyNumberFormat="1" applyFont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wrapText="1"/>
    </xf>
    <xf numFmtId="164" fontId="1" fillId="6" borderId="1" xfId="0" applyNumberFormat="1" applyFont="1" applyFill="1" applyBorder="1" applyAlignment="1" applyProtection="1">
      <alignment horizontal="left" wrapText="1"/>
    </xf>
    <xf numFmtId="164" fontId="2" fillId="6" borderId="1" xfId="0" applyNumberFormat="1" applyFont="1" applyFill="1" applyBorder="1" applyAlignment="1" applyProtection="1">
      <alignment horizontal="right"/>
    </xf>
    <xf numFmtId="164" fontId="2" fillId="6" borderId="24" xfId="0" applyNumberFormat="1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center" vertical="top"/>
    </xf>
    <xf numFmtId="164" fontId="2" fillId="3" borderId="24" xfId="0" applyNumberFormat="1" applyFont="1" applyFill="1" applyBorder="1" applyAlignment="1" applyProtection="1">
      <alignment horizontal="center" vertical="top"/>
    </xf>
    <xf numFmtId="164" fontId="2" fillId="3" borderId="1" xfId="0" applyNumberFormat="1" applyFont="1" applyFill="1" applyBorder="1" applyProtection="1"/>
    <xf numFmtId="164" fontId="2" fillId="3" borderId="24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wrapText="1"/>
    </xf>
    <xf numFmtId="0" fontId="1" fillId="5" borderId="3" xfId="0" applyFont="1" applyFill="1" applyBorder="1" applyAlignment="1" applyProtection="1">
      <alignment vertical="center" wrapText="1"/>
    </xf>
    <xf numFmtId="0" fontId="1" fillId="4" borderId="32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wrapText="1"/>
    </xf>
    <xf numFmtId="16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Protection="1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38" fontId="6" fillId="0" borderId="0" xfId="1" applyNumberFormat="1" applyFont="1" applyAlignment="1" applyProtection="1">
      <alignment horizontal="left"/>
      <protection locked="0"/>
    </xf>
    <xf numFmtId="0" fontId="2" fillId="0" borderId="25" xfId="0" applyNumberFormat="1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0" borderId="26" xfId="0" applyNumberFormat="1" applyFont="1" applyBorder="1" applyAlignment="1" applyProtection="1">
      <alignment horizontal="center" vertical="center" wrapText="1"/>
    </xf>
    <xf numFmtId="0" fontId="2" fillId="0" borderId="2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center" vertical="center" wrapText="1"/>
    </xf>
    <xf numFmtId="0" fontId="2" fillId="0" borderId="27" xfId="0" applyNumberFormat="1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 applyProtection="1">
      <alignment horizontal="left" vertical="center" wrapText="1"/>
    </xf>
    <xf numFmtId="0" fontId="1" fillId="4" borderId="30" xfId="0" applyFont="1" applyFill="1" applyBorder="1" applyAlignment="1" applyProtection="1">
      <alignment horizontal="left" vertical="center" wrapText="1"/>
    </xf>
    <xf numFmtId="0" fontId="1" fillId="4" borderId="31" xfId="0" applyFont="1" applyFill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center" wrapText="1"/>
    </xf>
    <xf numFmtId="0" fontId="1" fillId="6" borderId="21" xfId="0" applyFont="1" applyFill="1" applyBorder="1" applyAlignment="1" applyProtection="1">
      <alignment horizontal="center" wrapText="1"/>
    </xf>
    <xf numFmtId="0" fontId="1" fillId="6" borderId="9" xfId="0" applyFont="1" applyFill="1" applyBorder="1" applyAlignment="1" applyProtection="1">
      <alignment horizontal="center" wrapText="1"/>
    </xf>
    <xf numFmtId="0" fontId="1" fillId="6" borderId="10" xfId="0" applyFont="1" applyFill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43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wrapText="1"/>
    </xf>
    <xf numFmtId="0" fontId="1" fillId="6" borderId="2" xfId="0" applyFont="1" applyFill="1" applyBorder="1" applyAlignment="1" applyProtection="1">
      <alignment horizontal="center" wrapText="1"/>
    </xf>
    <xf numFmtId="0" fontId="1" fillId="6" borderId="3" xfId="0" applyFont="1" applyFill="1" applyBorder="1" applyAlignment="1" applyProtection="1">
      <alignment horizontal="center" wrapText="1"/>
    </xf>
    <xf numFmtId="0" fontId="2" fillId="0" borderId="2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164" fontId="2" fillId="0" borderId="25" xfId="0" applyNumberFormat="1" applyFont="1" applyBorder="1" applyAlignment="1" applyProtection="1">
      <alignment horizontal="center" vertical="top"/>
    </xf>
    <xf numFmtId="164" fontId="2" fillId="0" borderId="8" xfId="0" applyNumberFormat="1" applyFont="1" applyBorder="1" applyAlignment="1" applyProtection="1">
      <alignment horizontal="center" vertical="top"/>
    </xf>
    <xf numFmtId="164" fontId="2" fillId="0" borderId="26" xfId="0" applyNumberFormat="1" applyFont="1" applyBorder="1" applyAlignment="1" applyProtection="1">
      <alignment horizontal="center" vertical="top"/>
    </xf>
    <xf numFmtId="164" fontId="2" fillId="0" borderId="21" xfId="0" applyNumberFormat="1" applyFont="1" applyBorder="1" applyAlignment="1" applyProtection="1">
      <alignment horizontal="center" vertical="top"/>
    </xf>
    <xf numFmtId="164" fontId="2" fillId="0" borderId="9" xfId="0" applyNumberFormat="1" applyFont="1" applyBorder="1" applyAlignment="1" applyProtection="1">
      <alignment horizontal="center" vertical="top"/>
    </xf>
    <xf numFmtId="164" fontId="2" fillId="0" borderId="27" xfId="0" applyNumberFormat="1" applyFont="1" applyBorder="1" applyAlignment="1" applyProtection="1">
      <alignment horizontal="center" vertical="top"/>
    </xf>
    <xf numFmtId="38" fontId="6" fillId="0" borderId="29" xfId="1" applyNumberFormat="1" applyFont="1" applyBorder="1" applyAlignment="1" applyProtection="1">
      <alignment horizontal="left"/>
      <protection locked="0"/>
    </xf>
    <xf numFmtId="38" fontId="6" fillId="0" borderId="0" xfId="1" applyNumberFormat="1" applyFont="1" applyBorder="1" applyAlignment="1" applyProtection="1">
      <alignment horizontal="left"/>
      <protection locked="0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164" fontId="1" fillId="6" borderId="1" xfId="0" applyNumberFormat="1" applyFont="1" applyFill="1" applyBorder="1" applyAlignment="1" applyProtection="1">
      <alignment horizontal="center" vertical="center" wrapText="1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24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 applyProtection="1">
      <alignment horizontal="center"/>
    </xf>
    <xf numFmtId="164" fontId="2" fillId="0" borderId="8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4" fontId="2" fillId="0" borderId="27" xfId="0" applyNumberFormat="1" applyFont="1" applyBorder="1" applyAlignment="1" applyProtection="1">
      <alignment horizontal="center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6" borderId="1" xfId="0" applyNumberFormat="1" applyFont="1" applyFill="1" applyBorder="1" applyProtection="1"/>
    <xf numFmtId="164" fontId="2" fillId="6" borderId="24" xfId="0" applyNumberFormat="1" applyFont="1" applyFill="1" applyBorder="1" applyProtection="1"/>
    <xf numFmtId="0" fontId="1" fillId="3" borderId="1" xfId="0" applyFont="1" applyFill="1" applyBorder="1" applyAlignment="1" applyProtection="1">
      <alignment horizontal="left" wrapText="1"/>
    </xf>
    <xf numFmtId="0" fontId="1" fillId="5" borderId="3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left"/>
    </xf>
    <xf numFmtId="0" fontId="1" fillId="4" borderId="19" xfId="0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1" fillId="4" borderId="3" xfId="0" applyFont="1" applyFill="1" applyBorder="1" applyAlignment="1" applyProtection="1">
      <alignment vertical="center" wrapText="1"/>
    </xf>
    <xf numFmtId="164" fontId="2" fillId="4" borderId="1" xfId="0" applyNumberFormat="1" applyFont="1" applyFill="1" applyBorder="1" applyAlignment="1" applyProtection="1">
      <alignment horizontal="center"/>
    </xf>
    <xf numFmtId="164" fontId="2" fillId="4" borderId="24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Protection="1"/>
    <xf numFmtId="164" fontId="2" fillId="0" borderId="28" xfId="0" applyNumberFormat="1" applyFont="1" applyBorder="1" applyProtection="1"/>
    <xf numFmtId="0" fontId="0" fillId="0" borderId="0" xfId="0" applyBorder="1" applyProtection="1"/>
    <xf numFmtId="0" fontId="0" fillId="0" borderId="28" xfId="0" applyBorder="1" applyProtection="1"/>
    <xf numFmtId="0" fontId="7" fillId="0" borderId="29" xfId="0" applyFont="1" applyBorder="1" applyProtection="1"/>
    <xf numFmtId="0" fontId="7" fillId="0" borderId="0" xfId="0" applyFont="1" applyBorder="1" applyProtection="1"/>
    <xf numFmtId="164" fontId="2" fillId="0" borderId="17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Border="1" applyAlignment="1" applyProtection="1">
      <alignment horizontal="center"/>
      <protection locked="0"/>
    </xf>
    <xf numFmtId="164" fontId="2" fillId="0" borderId="18" xfId="0" applyNumberFormat="1" applyFont="1" applyBorder="1" applyAlignment="1" applyProtection="1">
      <alignment horizontal="center"/>
      <protection locked="0"/>
    </xf>
    <xf numFmtId="164" fontId="2" fillId="0" borderId="4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164" fontId="2" fillId="0" borderId="40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_ConstructionCostMagellanDrWLImp" xfId="1" xr:uid="{49D85521-6CCD-4097-96E8-64FCB30C29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zoomScaleNormal="100" workbookViewId="0">
      <pane ySplit="3" topLeftCell="A4" activePane="bottomLeft" state="frozen"/>
      <selection pane="bottomLeft" activeCell="G1" sqref="G1:J2"/>
    </sheetView>
  </sheetViews>
  <sheetFormatPr defaultRowHeight="14.25" x14ac:dyDescent="0.2"/>
  <cols>
    <col min="1" max="1" width="10.7109375" style="2" customWidth="1"/>
    <col min="2" max="2" width="57.85546875" style="3" customWidth="1"/>
    <col min="3" max="3" width="10.7109375" style="4" customWidth="1"/>
    <col min="4" max="4" width="14.7109375" style="4" customWidth="1"/>
    <col min="5" max="6" width="14.7109375" style="1" hidden="1" customWidth="1"/>
    <col min="7" max="10" width="14.7109375" style="1" customWidth="1"/>
    <col min="11" max="16384" width="9.140625" style="1"/>
  </cols>
  <sheetData>
    <row r="1" spans="1:10" ht="36.4" customHeight="1" thickBot="1" x14ac:dyDescent="0.3">
      <c r="A1" s="121" t="s">
        <v>211</v>
      </c>
      <c r="B1" s="122"/>
      <c r="C1" s="122"/>
      <c r="D1" s="123"/>
      <c r="E1" s="136" t="s">
        <v>207</v>
      </c>
      <c r="F1" s="137"/>
      <c r="G1" s="130"/>
      <c r="H1" s="131"/>
      <c r="I1" s="131"/>
      <c r="J1" s="132"/>
    </row>
    <row r="2" spans="1:10" ht="36.4" customHeight="1" thickBot="1" x14ac:dyDescent="0.3">
      <c r="A2" s="140" t="s">
        <v>201</v>
      </c>
      <c r="B2" s="141"/>
      <c r="C2" s="141"/>
      <c r="D2" s="142"/>
      <c r="E2" s="138"/>
      <c r="F2" s="139"/>
      <c r="G2" s="133"/>
      <c r="H2" s="134"/>
      <c r="I2" s="134"/>
      <c r="J2" s="135"/>
    </row>
    <row r="3" spans="1:10" s="12" customFormat="1" ht="60" x14ac:dyDescent="0.25">
      <c r="A3" s="25" t="s">
        <v>0</v>
      </c>
      <c r="B3" s="26" t="s">
        <v>1</v>
      </c>
      <c r="C3" s="27" t="s">
        <v>2</v>
      </c>
      <c r="D3" s="26" t="s">
        <v>3</v>
      </c>
      <c r="E3" s="28" t="s">
        <v>108</v>
      </c>
      <c r="F3" s="29" t="s">
        <v>109</v>
      </c>
      <c r="G3" s="28" t="s">
        <v>108</v>
      </c>
      <c r="H3" s="29" t="s">
        <v>109</v>
      </c>
      <c r="I3" s="28" t="s">
        <v>190</v>
      </c>
      <c r="J3" s="29" t="s">
        <v>109</v>
      </c>
    </row>
    <row r="4" spans="1:10" ht="15.6" customHeight="1" x14ac:dyDescent="0.25">
      <c r="A4" s="30">
        <v>1</v>
      </c>
      <c r="B4" s="31" t="s">
        <v>13</v>
      </c>
      <c r="C4" s="32" t="s">
        <v>4</v>
      </c>
      <c r="D4" s="32">
        <v>1</v>
      </c>
      <c r="E4" s="22">
        <v>77000</v>
      </c>
      <c r="F4" s="33">
        <f>IF(E4&lt;&gt;"",($D4*E4),"")</f>
        <v>77000</v>
      </c>
      <c r="G4" s="6"/>
      <c r="H4" s="33" t="str">
        <f>IF(G4&lt;&gt;"",($D4*G4),"")</f>
        <v/>
      </c>
      <c r="I4" s="6"/>
      <c r="J4" s="34" t="str">
        <f>IF(I4&lt;&gt;"",($D4*I4),"")</f>
        <v/>
      </c>
    </row>
    <row r="5" spans="1:10" ht="15.6" customHeight="1" x14ac:dyDescent="0.2">
      <c r="A5" s="35">
        <v>2</v>
      </c>
      <c r="B5" s="36" t="s">
        <v>7</v>
      </c>
      <c r="C5" s="37" t="s">
        <v>4</v>
      </c>
      <c r="D5" s="38">
        <v>1</v>
      </c>
      <c r="E5" s="22">
        <v>5000</v>
      </c>
      <c r="F5" s="33">
        <f>IF(E5&lt;&gt;"",($D5*E5),"")</f>
        <v>5000</v>
      </c>
      <c r="G5" s="6"/>
      <c r="H5" s="33" t="str">
        <f>IF(G5&lt;&gt;"",($D5*G5),"")</f>
        <v/>
      </c>
      <c r="I5" s="6"/>
      <c r="J5" s="34" t="str">
        <f>IF(I5&lt;&gt;"",($D5*I5),"")</f>
        <v/>
      </c>
    </row>
    <row r="6" spans="1:10" ht="15.6" customHeight="1" x14ac:dyDescent="0.2">
      <c r="A6" s="115"/>
      <c r="B6" s="116"/>
      <c r="C6" s="116"/>
      <c r="D6" s="116"/>
      <c r="E6" s="116"/>
      <c r="F6" s="116"/>
      <c r="G6" s="116"/>
      <c r="H6" s="116"/>
      <c r="I6" s="116"/>
      <c r="J6" s="117"/>
    </row>
    <row r="7" spans="1:10" ht="15.6" customHeight="1" x14ac:dyDescent="0.2">
      <c r="A7" s="118"/>
      <c r="B7" s="119"/>
      <c r="C7" s="119"/>
      <c r="D7" s="119"/>
      <c r="E7" s="119"/>
      <c r="F7" s="119"/>
      <c r="G7" s="119"/>
      <c r="H7" s="119"/>
      <c r="I7" s="119"/>
      <c r="J7" s="120"/>
    </row>
    <row r="8" spans="1:10" s="12" customFormat="1" ht="15" x14ac:dyDescent="0.25">
      <c r="A8" s="39">
        <v>3</v>
      </c>
      <c r="B8" s="40" t="s">
        <v>5</v>
      </c>
      <c r="C8" s="41"/>
      <c r="D8" s="42"/>
      <c r="E8" s="43"/>
      <c r="F8" s="43"/>
      <c r="G8" s="43"/>
      <c r="H8" s="43"/>
      <c r="I8" s="43"/>
      <c r="J8" s="44"/>
    </row>
    <row r="9" spans="1:10" s="12" customFormat="1" x14ac:dyDescent="0.2">
      <c r="A9" s="35" t="s">
        <v>48</v>
      </c>
      <c r="B9" s="45" t="s">
        <v>18</v>
      </c>
      <c r="C9" s="37" t="s">
        <v>32</v>
      </c>
      <c r="D9" s="32">
        <v>1</v>
      </c>
      <c r="E9" s="33">
        <v>24000</v>
      </c>
      <c r="F9" s="33">
        <f t="shared" ref="F9:F12" si="0">IF(E9&lt;&gt;"",($D9*E9),"")</f>
        <v>24000</v>
      </c>
      <c r="G9" s="5"/>
      <c r="H9" s="33" t="str">
        <f t="shared" ref="H9:H12" si="1">IF(G9&lt;&gt;"",($D9*G9),"")</f>
        <v/>
      </c>
      <c r="I9" s="5"/>
      <c r="J9" s="34" t="str">
        <f t="shared" ref="J9:J12" si="2">IF(I9&lt;&gt;"",($D9*I9),"")</f>
        <v/>
      </c>
    </row>
    <row r="10" spans="1:10" s="12" customFormat="1" x14ac:dyDescent="0.2">
      <c r="A10" s="35" t="s">
        <v>49</v>
      </c>
      <c r="B10" s="45" t="s">
        <v>19</v>
      </c>
      <c r="C10" s="37" t="s">
        <v>32</v>
      </c>
      <c r="D10" s="32">
        <v>1</v>
      </c>
      <c r="E10" s="33">
        <v>24000</v>
      </c>
      <c r="F10" s="33">
        <f t="shared" si="0"/>
        <v>24000</v>
      </c>
      <c r="G10" s="5"/>
      <c r="H10" s="33" t="str">
        <f t="shared" si="1"/>
        <v/>
      </c>
      <c r="I10" s="5"/>
      <c r="J10" s="34" t="str">
        <f t="shared" si="2"/>
        <v/>
      </c>
    </row>
    <row r="11" spans="1:10" s="12" customFormat="1" x14ac:dyDescent="0.2">
      <c r="A11" s="35" t="s">
        <v>50</v>
      </c>
      <c r="B11" s="45" t="s">
        <v>105</v>
      </c>
      <c r="C11" s="37" t="s">
        <v>4</v>
      </c>
      <c r="D11" s="32">
        <v>1</v>
      </c>
      <c r="E11" s="33">
        <v>70000</v>
      </c>
      <c r="F11" s="33">
        <f t="shared" si="0"/>
        <v>70000</v>
      </c>
      <c r="G11" s="5"/>
      <c r="H11" s="33" t="str">
        <f t="shared" si="1"/>
        <v/>
      </c>
      <c r="I11" s="5"/>
      <c r="J11" s="34" t="str">
        <f t="shared" si="2"/>
        <v/>
      </c>
    </row>
    <row r="12" spans="1:10" s="12" customFormat="1" x14ac:dyDescent="0.2">
      <c r="A12" s="35" t="s">
        <v>51</v>
      </c>
      <c r="B12" s="45" t="s">
        <v>47</v>
      </c>
      <c r="C12" s="37" t="s">
        <v>4</v>
      </c>
      <c r="D12" s="38">
        <v>1</v>
      </c>
      <c r="E12" s="33">
        <v>5000</v>
      </c>
      <c r="F12" s="33">
        <f t="shared" si="0"/>
        <v>5000</v>
      </c>
      <c r="G12" s="5"/>
      <c r="H12" s="33" t="str">
        <f t="shared" si="1"/>
        <v/>
      </c>
      <c r="I12" s="5"/>
      <c r="J12" s="34" t="str">
        <f t="shared" si="2"/>
        <v/>
      </c>
    </row>
    <row r="13" spans="1:10" s="12" customFormat="1" x14ac:dyDescent="0.25">
      <c r="A13" s="115"/>
      <c r="B13" s="116"/>
      <c r="C13" s="116"/>
      <c r="D13" s="116"/>
      <c r="E13" s="116"/>
      <c r="F13" s="116"/>
      <c r="G13" s="116"/>
      <c r="H13" s="116"/>
      <c r="I13" s="116"/>
      <c r="J13" s="117"/>
    </row>
    <row r="14" spans="1:10" s="12" customFormat="1" x14ac:dyDescent="0.25">
      <c r="A14" s="118"/>
      <c r="B14" s="119"/>
      <c r="C14" s="119"/>
      <c r="D14" s="119"/>
      <c r="E14" s="119"/>
      <c r="F14" s="119"/>
      <c r="G14" s="119"/>
      <c r="H14" s="119"/>
      <c r="I14" s="119"/>
      <c r="J14" s="120"/>
    </row>
    <row r="15" spans="1:10" ht="15" x14ac:dyDescent="0.2">
      <c r="A15" s="39">
        <v>4</v>
      </c>
      <c r="B15" s="40" t="s">
        <v>8</v>
      </c>
      <c r="C15" s="41"/>
      <c r="D15" s="46"/>
      <c r="E15" s="47"/>
      <c r="F15" s="47"/>
      <c r="G15" s="47"/>
      <c r="H15" s="47"/>
      <c r="I15" s="47"/>
      <c r="J15" s="48"/>
    </row>
    <row r="16" spans="1:10" ht="15" x14ac:dyDescent="0.2">
      <c r="A16" s="39" t="s">
        <v>14</v>
      </c>
      <c r="B16" s="49" t="s">
        <v>39</v>
      </c>
      <c r="C16" s="41"/>
      <c r="D16" s="46"/>
      <c r="E16" s="47"/>
      <c r="F16" s="47"/>
      <c r="G16" s="47"/>
      <c r="H16" s="47"/>
      <c r="I16" s="47"/>
      <c r="J16" s="48"/>
    </row>
    <row r="17" spans="1:10" x14ac:dyDescent="0.2">
      <c r="A17" s="35" t="s">
        <v>54</v>
      </c>
      <c r="B17" s="50" t="s">
        <v>55</v>
      </c>
      <c r="C17" s="37" t="s">
        <v>56</v>
      </c>
      <c r="D17" s="38">
        <v>15</v>
      </c>
      <c r="E17" s="51">
        <v>40</v>
      </c>
      <c r="F17" s="33">
        <f t="shared" ref="F17:F18" si="3">IF(E17&lt;&gt;"",($D17*E17),"")</f>
        <v>600</v>
      </c>
      <c r="G17" s="7"/>
      <c r="H17" s="33" t="str">
        <f t="shared" ref="H17:H18" si="4">IF(G17&lt;&gt;"",($D17*G17),"")</f>
        <v/>
      </c>
      <c r="I17" s="7"/>
      <c r="J17" s="34" t="str">
        <f t="shared" ref="J17:J18" si="5">IF(I17&lt;&gt;"",($D17*I17),"")</f>
        <v/>
      </c>
    </row>
    <row r="18" spans="1:10" x14ac:dyDescent="0.2">
      <c r="A18" s="35" t="s">
        <v>57</v>
      </c>
      <c r="B18" s="50" t="s">
        <v>58</v>
      </c>
      <c r="C18" s="37" t="s">
        <v>56</v>
      </c>
      <c r="D18" s="38">
        <v>20</v>
      </c>
      <c r="E18" s="51">
        <v>50</v>
      </c>
      <c r="F18" s="33">
        <f t="shared" si="3"/>
        <v>1000</v>
      </c>
      <c r="G18" s="7"/>
      <c r="H18" s="33" t="str">
        <f t="shared" si="4"/>
        <v/>
      </c>
      <c r="I18" s="7"/>
      <c r="J18" s="34" t="str">
        <f t="shared" si="5"/>
        <v/>
      </c>
    </row>
    <row r="19" spans="1:10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7"/>
    </row>
    <row r="20" spans="1:10" x14ac:dyDescent="0.2">
      <c r="A20" s="118"/>
      <c r="B20" s="119"/>
      <c r="C20" s="119"/>
      <c r="D20" s="119"/>
      <c r="E20" s="119"/>
      <c r="F20" s="119"/>
      <c r="G20" s="119"/>
      <c r="H20" s="119"/>
      <c r="I20" s="119"/>
      <c r="J20" s="120"/>
    </row>
    <row r="21" spans="1:10" ht="15" x14ac:dyDescent="0.2">
      <c r="A21" s="39" t="s">
        <v>15</v>
      </c>
      <c r="B21" s="40" t="s">
        <v>65</v>
      </c>
      <c r="C21" s="41"/>
      <c r="D21" s="46"/>
      <c r="E21" s="47"/>
      <c r="F21" s="47"/>
      <c r="G21" s="47"/>
      <c r="H21" s="47"/>
      <c r="I21" s="47"/>
      <c r="J21" s="48"/>
    </row>
    <row r="22" spans="1:10" x14ac:dyDescent="0.2">
      <c r="A22" s="35" t="s">
        <v>59</v>
      </c>
      <c r="B22" s="45" t="s">
        <v>60</v>
      </c>
      <c r="C22" s="37" t="s">
        <v>4</v>
      </c>
      <c r="D22" s="38">
        <v>1</v>
      </c>
      <c r="E22" s="51">
        <v>85000</v>
      </c>
      <c r="F22" s="33">
        <f t="shared" ref="F22:F24" si="6">IF(E22&lt;&gt;"",($D22*E22),"")</f>
        <v>85000</v>
      </c>
      <c r="G22" s="7"/>
      <c r="H22" s="33" t="str">
        <f t="shared" ref="H22:H24" si="7">IF(G22&lt;&gt;"",($D22*G22),"")</f>
        <v/>
      </c>
      <c r="I22" s="7"/>
      <c r="J22" s="34" t="str">
        <f t="shared" ref="J22:J24" si="8">IF(I22&lt;&gt;"",($D22*I22),"")</f>
        <v/>
      </c>
    </row>
    <row r="23" spans="1:10" x14ac:dyDescent="0.2">
      <c r="A23" s="35" t="s">
        <v>61</v>
      </c>
      <c r="B23" s="45" t="s">
        <v>62</v>
      </c>
      <c r="C23" s="37" t="s">
        <v>4</v>
      </c>
      <c r="D23" s="38">
        <v>1</v>
      </c>
      <c r="E23" s="51">
        <v>25000</v>
      </c>
      <c r="F23" s="33">
        <f t="shared" si="6"/>
        <v>25000</v>
      </c>
      <c r="G23" s="7"/>
      <c r="H23" s="33" t="str">
        <f t="shared" si="7"/>
        <v/>
      </c>
      <c r="I23" s="7"/>
      <c r="J23" s="34" t="str">
        <f t="shared" si="8"/>
        <v/>
      </c>
    </row>
    <row r="24" spans="1:10" x14ac:dyDescent="0.2">
      <c r="A24" s="35" t="s">
        <v>63</v>
      </c>
      <c r="B24" s="45" t="s">
        <v>64</v>
      </c>
      <c r="C24" s="37" t="s">
        <v>4</v>
      </c>
      <c r="D24" s="38">
        <v>1</v>
      </c>
      <c r="E24" s="51">
        <v>10000</v>
      </c>
      <c r="F24" s="33">
        <f t="shared" si="6"/>
        <v>10000</v>
      </c>
      <c r="G24" s="7"/>
      <c r="H24" s="33" t="str">
        <f t="shared" si="7"/>
        <v/>
      </c>
      <c r="I24" s="7"/>
      <c r="J24" s="34" t="str">
        <f t="shared" si="8"/>
        <v/>
      </c>
    </row>
    <row r="25" spans="1:10" x14ac:dyDescent="0.2">
      <c r="A25" s="115"/>
      <c r="B25" s="116"/>
      <c r="C25" s="116"/>
      <c r="D25" s="116"/>
      <c r="E25" s="116"/>
      <c r="F25" s="116"/>
      <c r="G25" s="116"/>
      <c r="H25" s="116"/>
      <c r="I25" s="116"/>
      <c r="J25" s="117"/>
    </row>
    <row r="26" spans="1:10" x14ac:dyDescent="0.2">
      <c r="A26" s="118"/>
      <c r="B26" s="119"/>
      <c r="C26" s="119"/>
      <c r="D26" s="119"/>
      <c r="E26" s="119"/>
      <c r="F26" s="119"/>
      <c r="G26" s="119"/>
      <c r="H26" s="119"/>
      <c r="I26" s="119"/>
      <c r="J26" s="120"/>
    </row>
    <row r="27" spans="1:10" ht="15" x14ac:dyDescent="0.2">
      <c r="A27" s="39" t="s">
        <v>16</v>
      </c>
      <c r="B27" s="40" t="s">
        <v>72</v>
      </c>
      <c r="C27" s="41"/>
      <c r="D27" s="46"/>
      <c r="E27" s="47"/>
      <c r="F27" s="47"/>
      <c r="G27" s="47"/>
      <c r="H27" s="47"/>
      <c r="I27" s="47"/>
      <c r="J27" s="48"/>
    </row>
    <row r="28" spans="1:10" x14ac:dyDescent="0.2">
      <c r="A28" s="35" t="s">
        <v>66</v>
      </c>
      <c r="B28" s="50" t="s">
        <v>70</v>
      </c>
      <c r="C28" s="37" t="s">
        <v>32</v>
      </c>
      <c r="D28" s="38">
        <v>6</v>
      </c>
      <c r="E28" s="51">
        <v>900</v>
      </c>
      <c r="F28" s="33">
        <f t="shared" ref="F28:F36" si="9">IF(E28&lt;&gt;"",($D28*E28),"")</f>
        <v>5400</v>
      </c>
      <c r="G28" s="7"/>
      <c r="H28" s="33" t="str">
        <f t="shared" ref="H28:H36" si="10">IF(G28&lt;&gt;"",($D28*G28),"")</f>
        <v/>
      </c>
      <c r="I28" s="7"/>
      <c r="J28" s="34" t="str">
        <f t="shared" ref="J28:J36" si="11">IF(I28&lt;&gt;"",($D28*I28),"")</f>
        <v/>
      </c>
    </row>
    <row r="29" spans="1:10" x14ac:dyDescent="0.2">
      <c r="A29" s="35" t="s">
        <v>67</v>
      </c>
      <c r="B29" s="50" t="s">
        <v>69</v>
      </c>
      <c r="C29" s="37" t="s">
        <v>33</v>
      </c>
      <c r="D29" s="38">
        <v>210</v>
      </c>
      <c r="E29" s="51">
        <v>80</v>
      </c>
      <c r="F29" s="33">
        <f t="shared" si="9"/>
        <v>16800</v>
      </c>
      <c r="G29" s="7"/>
      <c r="H29" s="33" t="str">
        <f t="shared" si="10"/>
        <v/>
      </c>
      <c r="I29" s="7"/>
      <c r="J29" s="34" t="str">
        <f t="shared" si="11"/>
        <v/>
      </c>
    </row>
    <row r="30" spans="1:10" x14ac:dyDescent="0.2">
      <c r="A30" s="35" t="s">
        <v>68</v>
      </c>
      <c r="B30" s="50" t="s">
        <v>71</v>
      </c>
      <c r="C30" s="37" t="s">
        <v>33</v>
      </c>
      <c r="D30" s="38">
        <v>180</v>
      </c>
      <c r="E30" s="51">
        <v>100</v>
      </c>
      <c r="F30" s="33">
        <f t="shared" si="9"/>
        <v>18000</v>
      </c>
      <c r="G30" s="7"/>
      <c r="H30" s="33" t="str">
        <f t="shared" si="10"/>
        <v/>
      </c>
      <c r="I30" s="7"/>
      <c r="J30" s="34" t="str">
        <f t="shared" si="11"/>
        <v/>
      </c>
    </row>
    <row r="31" spans="1:10" x14ac:dyDescent="0.2">
      <c r="A31" s="35" t="s">
        <v>37</v>
      </c>
      <c r="B31" s="52" t="s">
        <v>40</v>
      </c>
      <c r="C31" s="37" t="s">
        <v>56</v>
      </c>
      <c r="D31" s="38">
        <v>10</v>
      </c>
      <c r="E31" s="51">
        <v>600</v>
      </c>
      <c r="F31" s="33">
        <f t="shared" si="9"/>
        <v>6000</v>
      </c>
      <c r="G31" s="7"/>
      <c r="H31" s="33" t="str">
        <f t="shared" si="10"/>
        <v/>
      </c>
      <c r="I31" s="7"/>
      <c r="J31" s="34" t="str">
        <f t="shared" si="11"/>
        <v/>
      </c>
    </row>
    <row r="32" spans="1:10" x14ac:dyDescent="0.2">
      <c r="A32" s="35" t="s">
        <v>34</v>
      </c>
      <c r="B32" s="53" t="s">
        <v>41</v>
      </c>
      <c r="C32" s="37" t="s">
        <v>56</v>
      </c>
      <c r="D32" s="38">
        <v>4</v>
      </c>
      <c r="E32" s="51">
        <v>450</v>
      </c>
      <c r="F32" s="33">
        <f t="shared" si="9"/>
        <v>1800</v>
      </c>
      <c r="G32" s="7"/>
      <c r="H32" s="33" t="str">
        <f t="shared" si="10"/>
        <v/>
      </c>
      <c r="I32" s="7"/>
      <c r="J32" s="34" t="str">
        <f t="shared" si="11"/>
        <v/>
      </c>
    </row>
    <row r="33" spans="1:10" x14ac:dyDescent="0.2">
      <c r="A33" s="35" t="s">
        <v>38</v>
      </c>
      <c r="B33" s="52" t="s">
        <v>107</v>
      </c>
      <c r="C33" s="37" t="s">
        <v>56</v>
      </c>
      <c r="D33" s="38">
        <v>2</v>
      </c>
      <c r="E33" s="51">
        <v>600</v>
      </c>
      <c r="F33" s="33">
        <f t="shared" si="9"/>
        <v>1200</v>
      </c>
      <c r="G33" s="7"/>
      <c r="H33" s="33" t="str">
        <f t="shared" si="10"/>
        <v/>
      </c>
      <c r="I33" s="7"/>
      <c r="J33" s="34" t="str">
        <f t="shared" si="11"/>
        <v/>
      </c>
    </row>
    <row r="34" spans="1:10" x14ac:dyDescent="0.2">
      <c r="A34" s="35" t="s">
        <v>42</v>
      </c>
      <c r="B34" s="53" t="s">
        <v>106</v>
      </c>
      <c r="C34" s="37" t="s">
        <v>56</v>
      </c>
      <c r="D34" s="38">
        <v>6</v>
      </c>
      <c r="E34" s="51">
        <v>1000</v>
      </c>
      <c r="F34" s="33">
        <f t="shared" si="9"/>
        <v>6000</v>
      </c>
      <c r="G34" s="7"/>
      <c r="H34" s="33" t="str">
        <f t="shared" si="10"/>
        <v/>
      </c>
      <c r="I34" s="7"/>
      <c r="J34" s="34" t="str">
        <f t="shared" si="11"/>
        <v/>
      </c>
    </row>
    <row r="35" spans="1:10" x14ac:dyDescent="0.2">
      <c r="A35" s="35" t="s">
        <v>43</v>
      </c>
      <c r="B35" s="54" t="s">
        <v>35</v>
      </c>
      <c r="C35" s="37" t="s">
        <v>32</v>
      </c>
      <c r="D35" s="38">
        <v>1</v>
      </c>
      <c r="E35" s="22">
        <v>13000</v>
      </c>
      <c r="F35" s="33">
        <f t="shared" si="9"/>
        <v>13000</v>
      </c>
      <c r="G35" s="6"/>
      <c r="H35" s="33" t="str">
        <f t="shared" si="10"/>
        <v/>
      </c>
      <c r="I35" s="6"/>
      <c r="J35" s="34" t="str">
        <f t="shared" si="11"/>
        <v/>
      </c>
    </row>
    <row r="36" spans="1:10" x14ac:dyDescent="0.2">
      <c r="A36" s="35" t="s">
        <v>44</v>
      </c>
      <c r="B36" s="53" t="s">
        <v>36</v>
      </c>
      <c r="C36" s="37" t="s">
        <v>32</v>
      </c>
      <c r="D36" s="38">
        <v>1</v>
      </c>
      <c r="E36" s="22">
        <v>16000</v>
      </c>
      <c r="F36" s="33">
        <f t="shared" si="9"/>
        <v>16000</v>
      </c>
      <c r="G36" s="6"/>
      <c r="H36" s="33" t="str">
        <f t="shared" si="10"/>
        <v/>
      </c>
      <c r="I36" s="6"/>
      <c r="J36" s="34" t="str">
        <f t="shared" si="11"/>
        <v/>
      </c>
    </row>
    <row r="37" spans="1:10" x14ac:dyDescent="0.2">
      <c r="A37" s="115"/>
      <c r="B37" s="116"/>
      <c r="C37" s="116"/>
      <c r="D37" s="116"/>
      <c r="E37" s="116"/>
      <c r="F37" s="116"/>
      <c r="G37" s="116"/>
      <c r="H37" s="116"/>
      <c r="I37" s="116"/>
      <c r="J37" s="117"/>
    </row>
    <row r="38" spans="1:10" x14ac:dyDescent="0.2">
      <c r="A38" s="118"/>
      <c r="B38" s="119"/>
      <c r="C38" s="119"/>
      <c r="D38" s="119"/>
      <c r="E38" s="119"/>
      <c r="F38" s="119"/>
      <c r="G38" s="119"/>
      <c r="H38" s="119"/>
      <c r="I38" s="119"/>
      <c r="J38" s="120"/>
    </row>
    <row r="39" spans="1:10" ht="15" x14ac:dyDescent="0.2">
      <c r="A39" s="39" t="s">
        <v>45</v>
      </c>
      <c r="B39" s="40" t="s">
        <v>75</v>
      </c>
      <c r="C39" s="41"/>
      <c r="D39" s="46"/>
      <c r="E39" s="47"/>
      <c r="F39" s="47"/>
      <c r="G39" s="47"/>
      <c r="H39" s="47"/>
      <c r="I39" s="47"/>
      <c r="J39" s="48"/>
    </row>
    <row r="40" spans="1:10" x14ac:dyDescent="0.2">
      <c r="A40" s="35" t="s">
        <v>77</v>
      </c>
      <c r="B40" s="45" t="s">
        <v>73</v>
      </c>
      <c r="C40" s="37" t="s">
        <v>80</v>
      </c>
      <c r="D40" s="38">
        <v>50</v>
      </c>
      <c r="E40" s="22">
        <v>50</v>
      </c>
      <c r="F40" s="33">
        <f t="shared" ref="F40:F43" si="12">IF(E40&lt;&gt;"",($D40*E40),"")</f>
        <v>2500</v>
      </c>
      <c r="G40" s="6"/>
      <c r="H40" s="33" t="str">
        <f t="shared" ref="H40:H43" si="13">IF(G40&lt;&gt;"",($D40*G40),"")</f>
        <v/>
      </c>
      <c r="I40" s="6"/>
      <c r="J40" s="34" t="str">
        <f t="shared" ref="J40:J43" si="14">IF(I40&lt;&gt;"",($D40*I40),"")</f>
        <v/>
      </c>
    </row>
    <row r="41" spans="1:10" x14ac:dyDescent="0.2">
      <c r="A41" s="35" t="s">
        <v>78</v>
      </c>
      <c r="B41" s="45" t="s">
        <v>76</v>
      </c>
      <c r="C41" s="37" t="s">
        <v>81</v>
      </c>
      <c r="D41" s="38">
        <v>28</v>
      </c>
      <c r="E41" s="22">
        <v>200</v>
      </c>
      <c r="F41" s="33">
        <f t="shared" si="12"/>
        <v>5600</v>
      </c>
      <c r="G41" s="6"/>
      <c r="H41" s="33" t="str">
        <f t="shared" si="13"/>
        <v/>
      </c>
      <c r="I41" s="6"/>
      <c r="J41" s="34" t="str">
        <f t="shared" si="14"/>
        <v/>
      </c>
    </row>
    <row r="42" spans="1:10" x14ac:dyDescent="0.2">
      <c r="A42" s="35" t="s">
        <v>79</v>
      </c>
      <c r="B42" s="45" t="s">
        <v>74</v>
      </c>
      <c r="C42" s="37" t="s">
        <v>33</v>
      </c>
      <c r="D42" s="38">
        <v>60</v>
      </c>
      <c r="E42" s="22">
        <v>70</v>
      </c>
      <c r="F42" s="33">
        <f t="shared" si="12"/>
        <v>4200</v>
      </c>
      <c r="G42" s="6"/>
      <c r="H42" s="33" t="str">
        <f t="shared" si="13"/>
        <v/>
      </c>
      <c r="I42" s="6"/>
      <c r="J42" s="34" t="str">
        <f t="shared" si="14"/>
        <v/>
      </c>
    </row>
    <row r="43" spans="1:10" x14ac:dyDescent="0.2">
      <c r="A43" s="35" t="s">
        <v>46</v>
      </c>
      <c r="B43" s="45" t="s">
        <v>17</v>
      </c>
      <c r="C43" s="37" t="s">
        <v>32</v>
      </c>
      <c r="D43" s="38">
        <v>1</v>
      </c>
      <c r="E43" s="22">
        <v>15000</v>
      </c>
      <c r="F43" s="33">
        <f t="shared" si="12"/>
        <v>15000</v>
      </c>
      <c r="G43" s="6"/>
      <c r="H43" s="33" t="str">
        <f t="shared" si="13"/>
        <v/>
      </c>
      <c r="I43" s="6"/>
      <c r="J43" s="34" t="str">
        <f t="shared" si="14"/>
        <v/>
      </c>
    </row>
    <row r="44" spans="1:10" x14ac:dyDescent="0.2">
      <c r="A44" s="115"/>
      <c r="B44" s="116"/>
      <c r="C44" s="116"/>
      <c r="D44" s="116"/>
      <c r="E44" s="116"/>
      <c r="F44" s="116"/>
      <c r="G44" s="116"/>
      <c r="H44" s="124"/>
      <c r="I44" s="54"/>
      <c r="J44" s="55"/>
    </row>
    <row r="45" spans="1:10" x14ac:dyDescent="0.2">
      <c r="A45" s="118"/>
      <c r="B45" s="119"/>
      <c r="C45" s="119"/>
      <c r="D45" s="119"/>
      <c r="E45" s="119"/>
      <c r="F45" s="119"/>
      <c r="G45" s="119"/>
      <c r="H45" s="125"/>
      <c r="I45" s="54"/>
      <c r="J45" s="55"/>
    </row>
    <row r="46" spans="1:10" ht="15" x14ac:dyDescent="0.2">
      <c r="A46" s="39">
        <v>5</v>
      </c>
      <c r="B46" s="40" t="s">
        <v>9</v>
      </c>
      <c r="C46" s="41"/>
      <c r="D46" s="46"/>
      <c r="E46" s="47"/>
      <c r="F46" s="47"/>
      <c r="G46" s="47"/>
      <c r="H46" s="47"/>
      <c r="I46" s="47"/>
      <c r="J46" s="48"/>
    </row>
    <row r="47" spans="1:10" x14ac:dyDescent="0.2">
      <c r="A47" s="35" t="s">
        <v>98</v>
      </c>
      <c r="B47" s="45" t="s">
        <v>99</v>
      </c>
      <c r="C47" s="37" t="s">
        <v>32</v>
      </c>
      <c r="D47" s="38">
        <v>1</v>
      </c>
      <c r="E47" s="22">
        <v>18000</v>
      </c>
      <c r="F47" s="33">
        <f t="shared" ref="F47:F49" si="15">IF(E47&lt;&gt;"",($D47*E47),"")</f>
        <v>18000</v>
      </c>
      <c r="G47" s="6"/>
      <c r="H47" s="33" t="str">
        <f t="shared" ref="H47:H49" si="16">IF(G47&lt;&gt;"",($D47*G47),"")</f>
        <v/>
      </c>
      <c r="I47" s="6"/>
      <c r="J47" s="34" t="str">
        <f t="shared" ref="J47:J49" si="17">IF(I47&lt;&gt;"",($D47*I47),"")</f>
        <v/>
      </c>
    </row>
    <row r="48" spans="1:10" x14ac:dyDescent="0.2">
      <c r="A48" s="35" t="s">
        <v>100</v>
      </c>
      <c r="B48" s="45" t="s">
        <v>101</v>
      </c>
      <c r="C48" s="37" t="s">
        <v>32</v>
      </c>
      <c r="D48" s="38">
        <v>1</v>
      </c>
      <c r="E48" s="22">
        <v>1000</v>
      </c>
      <c r="F48" s="33">
        <f t="shared" si="15"/>
        <v>1000</v>
      </c>
      <c r="G48" s="6"/>
      <c r="H48" s="33" t="str">
        <f t="shared" si="16"/>
        <v/>
      </c>
      <c r="I48" s="6"/>
      <c r="J48" s="34" t="str">
        <f t="shared" si="17"/>
        <v/>
      </c>
    </row>
    <row r="49" spans="1:10" x14ac:dyDescent="0.2">
      <c r="A49" s="35" t="s">
        <v>102</v>
      </c>
      <c r="B49" s="45" t="s">
        <v>103</v>
      </c>
      <c r="C49" s="37" t="s">
        <v>32</v>
      </c>
      <c r="D49" s="38">
        <v>1</v>
      </c>
      <c r="E49" s="22">
        <v>1500</v>
      </c>
      <c r="F49" s="33">
        <f t="shared" si="15"/>
        <v>1500</v>
      </c>
      <c r="G49" s="6"/>
      <c r="H49" s="33" t="str">
        <f t="shared" si="16"/>
        <v/>
      </c>
      <c r="I49" s="6"/>
      <c r="J49" s="34" t="str">
        <f t="shared" si="17"/>
        <v/>
      </c>
    </row>
    <row r="50" spans="1:10" x14ac:dyDescent="0.2">
      <c r="A50" s="115"/>
      <c r="B50" s="116"/>
      <c r="C50" s="116"/>
      <c r="D50" s="116"/>
      <c r="E50" s="116"/>
      <c r="F50" s="116"/>
      <c r="G50" s="116"/>
      <c r="H50" s="116"/>
      <c r="I50" s="116"/>
      <c r="J50" s="117"/>
    </row>
    <row r="51" spans="1:10" x14ac:dyDescent="0.2">
      <c r="A51" s="118"/>
      <c r="B51" s="119"/>
      <c r="C51" s="119"/>
      <c r="D51" s="119"/>
      <c r="E51" s="119"/>
      <c r="F51" s="119"/>
      <c r="G51" s="119"/>
      <c r="H51" s="119"/>
      <c r="I51" s="119"/>
      <c r="J51" s="120"/>
    </row>
    <row r="52" spans="1:10" ht="15" x14ac:dyDescent="0.2">
      <c r="A52" s="39">
        <v>6</v>
      </c>
      <c r="B52" s="40" t="s">
        <v>10</v>
      </c>
      <c r="C52" s="41"/>
      <c r="D52" s="46"/>
      <c r="E52" s="47"/>
      <c r="F52" s="47"/>
      <c r="G52" s="47"/>
      <c r="H52" s="47"/>
      <c r="I52" s="47"/>
      <c r="J52" s="48"/>
    </row>
    <row r="53" spans="1:10" x14ac:dyDescent="0.2">
      <c r="A53" s="35" t="s">
        <v>25</v>
      </c>
      <c r="B53" s="45" t="s">
        <v>20</v>
      </c>
      <c r="C53" s="37" t="s">
        <v>32</v>
      </c>
      <c r="D53" s="38">
        <v>1</v>
      </c>
      <c r="E53" s="22">
        <v>72000</v>
      </c>
      <c r="F53" s="33">
        <f t="shared" ref="F53:F54" si="18">IF(E53&lt;&gt;"",($D53*E53),"")</f>
        <v>72000</v>
      </c>
      <c r="G53" s="6"/>
      <c r="H53" s="33" t="str">
        <f t="shared" ref="H53:H54" si="19">IF(G53&lt;&gt;"",($D53*G53),"")</f>
        <v/>
      </c>
      <c r="I53" s="6"/>
      <c r="J53" s="34" t="str">
        <f t="shared" ref="J53:J54" si="20">IF(I53&lt;&gt;"",($D53*I53),"")</f>
        <v/>
      </c>
    </row>
    <row r="54" spans="1:10" x14ac:dyDescent="0.2">
      <c r="A54" s="35" t="s">
        <v>26</v>
      </c>
      <c r="B54" s="45" t="s">
        <v>21</v>
      </c>
      <c r="C54" s="37" t="s">
        <v>32</v>
      </c>
      <c r="D54" s="38">
        <v>3</v>
      </c>
      <c r="E54" s="22">
        <v>63000</v>
      </c>
      <c r="F54" s="33">
        <f t="shared" si="18"/>
        <v>189000</v>
      </c>
      <c r="G54" s="6"/>
      <c r="H54" s="33" t="str">
        <f t="shared" si="19"/>
        <v/>
      </c>
      <c r="I54" s="6"/>
      <c r="J54" s="34" t="str">
        <f t="shared" si="20"/>
        <v/>
      </c>
    </row>
    <row r="55" spans="1:10" x14ac:dyDescent="0.2">
      <c r="A55" s="115"/>
      <c r="B55" s="116"/>
      <c r="C55" s="116"/>
      <c r="D55" s="116"/>
      <c r="E55" s="116"/>
      <c r="F55" s="116"/>
      <c r="G55" s="116"/>
      <c r="H55" s="116"/>
      <c r="I55" s="116"/>
      <c r="J55" s="117"/>
    </row>
    <row r="56" spans="1:10" x14ac:dyDescent="0.2">
      <c r="A56" s="118"/>
      <c r="B56" s="119"/>
      <c r="C56" s="119"/>
      <c r="D56" s="119"/>
      <c r="E56" s="119"/>
      <c r="F56" s="119"/>
      <c r="G56" s="119"/>
      <c r="H56" s="119"/>
      <c r="I56" s="119"/>
      <c r="J56" s="120"/>
    </row>
    <row r="57" spans="1:10" ht="15" x14ac:dyDescent="0.2">
      <c r="A57" s="39" t="s">
        <v>27</v>
      </c>
      <c r="B57" s="40" t="s">
        <v>53</v>
      </c>
      <c r="C57" s="41"/>
      <c r="D57" s="46"/>
      <c r="E57" s="56"/>
      <c r="F57" s="56"/>
      <c r="G57" s="56"/>
      <c r="H57" s="56"/>
      <c r="I57" s="56"/>
      <c r="J57" s="57"/>
    </row>
    <row r="58" spans="1:10" x14ac:dyDescent="0.2">
      <c r="A58" s="35" t="s">
        <v>90</v>
      </c>
      <c r="B58" s="58" t="s">
        <v>88</v>
      </c>
      <c r="C58" s="37" t="s">
        <v>32</v>
      </c>
      <c r="D58" s="38">
        <v>6</v>
      </c>
      <c r="E58" s="22">
        <v>965</v>
      </c>
      <c r="F58" s="33">
        <f t="shared" ref="F58:F68" si="21">IF(E58&lt;&gt;"",($D58*E58),"")</f>
        <v>5790</v>
      </c>
      <c r="G58" s="6"/>
      <c r="H58" s="33" t="str">
        <f t="shared" ref="H58:H68" si="22">IF(G58&lt;&gt;"",($D58*G58),"")</f>
        <v/>
      </c>
      <c r="I58" s="6"/>
      <c r="J58" s="34" t="str">
        <f t="shared" ref="J58:J68" si="23">IF(I58&lt;&gt;"",($D58*I58),"")</f>
        <v/>
      </c>
    </row>
    <row r="59" spans="1:10" s="13" customFormat="1" x14ac:dyDescent="0.2">
      <c r="A59" s="59" t="s">
        <v>91</v>
      </c>
      <c r="B59" s="60" t="s">
        <v>84</v>
      </c>
      <c r="C59" s="61" t="s">
        <v>32</v>
      </c>
      <c r="D59" s="62">
        <v>2</v>
      </c>
      <c r="E59" s="51">
        <v>4000</v>
      </c>
      <c r="F59" s="33">
        <f t="shared" si="21"/>
        <v>8000</v>
      </c>
      <c r="G59" s="7"/>
      <c r="H59" s="33" t="str">
        <f t="shared" si="22"/>
        <v/>
      </c>
      <c r="I59" s="7"/>
      <c r="J59" s="34" t="str">
        <f t="shared" si="23"/>
        <v/>
      </c>
    </row>
    <row r="60" spans="1:10" s="13" customFormat="1" x14ac:dyDescent="0.2">
      <c r="A60" s="59" t="s">
        <v>92</v>
      </c>
      <c r="B60" s="60" t="s">
        <v>85</v>
      </c>
      <c r="C60" s="61" t="s">
        <v>32</v>
      </c>
      <c r="D60" s="62">
        <v>2</v>
      </c>
      <c r="E60" s="51">
        <v>110</v>
      </c>
      <c r="F60" s="33">
        <f t="shared" si="21"/>
        <v>220</v>
      </c>
      <c r="G60" s="7"/>
      <c r="H60" s="33" t="str">
        <f t="shared" si="22"/>
        <v/>
      </c>
      <c r="I60" s="7"/>
      <c r="J60" s="34" t="str">
        <f t="shared" si="23"/>
        <v/>
      </c>
    </row>
    <row r="61" spans="1:10" s="13" customFormat="1" x14ac:dyDescent="0.2">
      <c r="A61" s="59" t="s">
        <v>93</v>
      </c>
      <c r="B61" s="60" t="s">
        <v>86</v>
      </c>
      <c r="C61" s="61" t="s">
        <v>32</v>
      </c>
      <c r="D61" s="62">
        <v>20</v>
      </c>
      <c r="E61" s="51">
        <v>55</v>
      </c>
      <c r="F61" s="33">
        <f t="shared" si="21"/>
        <v>1100</v>
      </c>
      <c r="G61" s="7"/>
      <c r="H61" s="33" t="str">
        <f t="shared" si="22"/>
        <v/>
      </c>
      <c r="I61" s="7"/>
      <c r="J61" s="34" t="str">
        <f t="shared" si="23"/>
        <v/>
      </c>
    </row>
    <row r="62" spans="1:10" x14ac:dyDescent="0.2">
      <c r="A62" s="35" t="s">
        <v>28</v>
      </c>
      <c r="B62" s="45" t="s">
        <v>22</v>
      </c>
      <c r="C62" s="61" t="s">
        <v>33</v>
      </c>
      <c r="D62" s="38">
        <v>2400</v>
      </c>
      <c r="E62" s="22">
        <v>11.6</v>
      </c>
      <c r="F62" s="33">
        <f t="shared" si="21"/>
        <v>27840</v>
      </c>
      <c r="G62" s="6"/>
      <c r="H62" s="33" t="str">
        <f t="shared" si="22"/>
        <v/>
      </c>
      <c r="I62" s="6"/>
      <c r="J62" s="34" t="str">
        <f t="shared" si="23"/>
        <v/>
      </c>
    </row>
    <row r="63" spans="1:10" x14ac:dyDescent="0.2">
      <c r="A63" s="35" t="s">
        <v>29</v>
      </c>
      <c r="B63" s="45" t="s">
        <v>23</v>
      </c>
      <c r="C63" s="61" t="s">
        <v>33</v>
      </c>
      <c r="D63" s="38">
        <v>11500</v>
      </c>
      <c r="E63" s="22">
        <v>4.45</v>
      </c>
      <c r="F63" s="33">
        <f t="shared" si="21"/>
        <v>51175</v>
      </c>
      <c r="G63" s="6"/>
      <c r="H63" s="33" t="str">
        <f t="shared" si="22"/>
        <v/>
      </c>
      <c r="I63" s="6"/>
      <c r="J63" s="34" t="str">
        <f t="shared" si="23"/>
        <v/>
      </c>
    </row>
    <row r="64" spans="1:10" x14ac:dyDescent="0.2">
      <c r="A64" s="35" t="s">
        <v>30</v>
      </c>
      <c r="B64" s="45" t="s">
        <v>24</v>
      </c>
      <c r="C64" s="61" t="s">
        <v>33</v>
      </c>
      <c r="D64" s="38">
        <v>750</v>
      </c>
      <c r="E64" s="22">
        <v>1.2</v>
      </c>
      <c r="F64" s="33">
        <f t="shared" si="21"/>
        <v>900</v>
      </c>
      <c r="G64" s="6"/>
      <c r="H64" s="33" t="str">
        <f t="shared" si="22"/>
        <v/>
      </c>
      <c r="I64" s="6"/>
      <c r="J64" s="34" t="str">
        <f t="shared" si="23"/>
        <v/>
      </c>
    </row>
    <row r="65" spans="1:17" x14ac:dyDescent="0.2">
      <c r="A65" s="35" t="s">
        <v>31</v>
      </c>
      <c r="B65" s="45" t="s">
        <v>82</v>
      </c>
      <c r="C65" s="61" t="s">
        <v>32</v>
      </c>
      <c r="D65" s="38">
        <v>2</v>
      </c>
      <c r="E65" s="22">
        <v>5400</v>
      </c>
      <c r="F65" s="33">
        <f t="shared" si="21"/>
        <v>10800</v>
      </c>
      <c r="G65" s="6"/>
      <c r="H65" s="33" t="str">
        <f t="shared" si="22"/>
        <v/>
      </c>
      <c r="I65" s="6"/>
      <c r="J65" s="34" t="str">
        <f t="shared" si="23"/>
        <v/>
      </c>
    </row>
    <row r="66" spans="1:17" x14ac:dyDescent="0.2">
      <c r="A66" s="35" t="s">
        <v>94</v>
      </c>
      <c r="B66" s="45" t="s">
        <v>83</v>
      </c>
      <c r="C66" s="61" t="s">
        <v>32</v>
      </c>
      <c r="D66" s="38">
        <v>1</v>
      </c>
      <c r="E66" s="22">
        <v>7400</v>
      </c>
      <c r="F66" s="33">
        <f t="shared" si="21"/>
        <v>7400</v>
      </c>
      <c r="G66" s="6"/>
      <c r="H66" s="33" t="str">
        <f t="shared" si="22"/>
        <v/>
      </c>
      <c r="I66" s="6"/>
      <c r="J66" s="34" t="str">
        <f t="shared" si="23"/>
        <v/>
      </c>
    </row>
    <row r="67" spans="1:17" x14ac:dyDescent="0.2">
      <c r="A67" s="35" t="s">
        <v>95</v>
      </c>
      <c r="B67" s="45" t="s">
        <v>87</v>
      </c>
      <c r="C67" s="61" t="s">
        <v>33</v>
      </c>
      <c r="D67" s="38">
        <v>45</v>
      </c>
      <c r="E67" s="22">
        <v>46</v>
      </c>
      <c r="F67" s="33">
        <f t="shared" si="21"/>
        <v>2070</v>
      </c>
      <c r="G67" s="6"/>
      <c r="H67" s="33" t="str">
        <f t="shared" si="22"/>
        <v/>
      </c>
      <c r="I67" s="6"/>
      <c r="J67" s="34" t="str">
        <f t="shared" si="23"/>
        <v/>
      </c>
    </row>
    <row r="68" spans="1:17" x14ac:dyDescent="0.2">
      <c r="A68" s="35" t="s">
        <v>104</v>
      </c>
      <c r="B68" s="45" t="s">
        <v>89</v>
      </c>
      <c r="C68" s="61" t="s">
        <v>32</v>
      </c>
      <c r="D68" s="38">
        <v>3</v>
      </c>
      <c r="E68" s="22">
        <v>250</v>
      </c>
      <c r="F68" s="33">
        <f t="shared" si="21"/>
        <v>750</v>
      </c>
      <c r="G68" s="6"/>
      <c r="H68" s="33" t="str">
        <f t="shared" si="22"/>
        <v/>
      </c>
      <c r="I68" s="6"/>
      <c r="J68" s="34" t="str">
        <f t="shared" si="23"/>
        <v/>
      </c>
    </row>
    <row r="69" spans="1:17" x14ac:dyDescent="0.2">
      <c r="A69" s="35" t="s">
        <v>96</v>
      </c>
      <c r="B69" s="45" t="s">
        <v>97</v>
      </c>
      <c r="C69" s="63" t="s">
        <v>4</v>
      </c>
      <c r="D69" s="38">
        <v>1</v>
      </c>
      <c r="E69" s="22">
        <v>9200</v>
      </c>
      <c r="F69" s="33">
        <f>IF(E69&lt;&gt;"",($D69*E69),"")</f>
        <v>9200</v>
      </c>
      <c r="G69" s="6"/>
      <c r="H69" s="33" t="str">
        <f>IF(G69&lt;&gt;"",($D69*G69),"")</f>
        <v/>
      </c>
      <c r="I69" s="6"/>
      <c r="J69" s="34" t="str">
        <f>IF(I69&lt;&gt;"",($D69*I69),"")</f>
        <v/>
      </c>
    </row>
    <row r="70" spans="1:17" x14ac:dyDescent="0.2">
      <c r="A70" s="115"/>
      <c r="B70" s="116"/>
      <c r="C70" s="116"/>
      <c r="D70" s="116"/>
      <c r="E70" s="116"/>
      <c r="F70" s="116"/>
      <c r="G70" s="116"/>
      <c r="H70" s="116"/>
      <c r="I70" s="116"/>
      <c r="J70" s="117"/>
    </row>
    <row r="71" spans="1:17" x14ac:dyDescent="0.2">
      <c r="A71" s="118"/>
      <c r="B71" s="119"/>
      <c r="C71" s="119"/>
      <c r="D71" s="119"/>
      <c r="E71" s="119"/>
      <c r="F71" s="119"/>
      <c r="G71" s="119"/>
      <c r="H71" s="119"/>
      <c r="I71" s="119"/>
      <c r="J71" s="120"/>
    </row>
    <row r="72" spans="1:17" ht="15" x14ac:dyDescent="0.2">
      <c r="A72" s="35">
        <v>7</v>
      </c>
      <c r="B72" s="36" t="s">
        <v>52</v>
      </c>
      <c r="C72" s="37" t="s">
        <v>6</v>
      </c>
      <c r="D72" s="22">
        <v>5000</v>
      </c>
      <c r="E72" s="22"/>
      <c r="F72" s="22">
        <v>5000</v>
      </c>
      <c r="G72" s="22"/>
      <c r="H72" s="22">
        <v>5000</v>
      </c>
      <c r="I72" s="22"/>
      <c r="J72" s="64">
        <v>5000</v>
      </c>
    </row>
    <row r="73" spans="1:17" ht="15" x14ac:dyDescent="0.2">
      <c r="A73" s="35">
        <v>8</v>
      </c>
      <c r="B73" s="36" t="s">
        <v>11</v>
      </c>
      <c r="C73" s="37" t="s">
        <v>6</v>
      </c>
      <c r="D73" s="22">
        <v>5000</v>
      </c>
      <c r="E73" s="22"/>
      <c r="F73" s="22">
        <v>5000</v>
      </c>
      <c r="G73" s="22"/>
      <c r="H73" s="22">
        <v>5000</v>
      </c>
      <c r="I73" s="22"/>
      <c r="J73" s="64">
        <v>5000</v>
      </c>
    </row>
    <row r="74" spans="1:17" ht="15" x14ac:dyDescent="0.2">
      <c r="A74" s="35">
        <v>9</v>
      </c>
      <c r="B74" s="36" t="s">
        <v>12</v>
      </c>
      <c r="C74" s="37" t="s">
        <v>6</v>
      </c>
      <c r="D74" s="22">
        <v>5000</v>
      </c>
      <c r="E74" s="22"/>
      <c r="F74" s="22">
        <v>5000</v>
      </c>
      <c r="G74" s="22"/>
      <c r="H74" s="22">
        <v>5000</v>
      </c>
      <c r="I74" s="22"/>
      <c r="J74" s="64">
        <v>5000</v>
      </c>
    </row>
    <row r="75" spans="1:17" ht="15" customHeight="1" x14ac:dyDescent="0.2">
      <c r="A75" s="126" t="s">
        <v>110</v>
      </c>
      <c r="B75" s="127"/>
      <c r="C75" s="127"/>
      <c r="D75" s="127"/>
      <c r="E75" s="65"/>
      <c r="F75" s="66">
        <f>IF(E4&lt;&gt;"",SUM(F4:F74),"")</f>
        <v>859845</v>
      </c>
      <c r="G75" s="65"/>
      <c r="H75" s="66" t="str">
        <f>IF(G4&lt;&gt;"",SUM(H4:H74),"")</f>
        <v/>
      </c>
      <c r="I75" s="65"/>
      <c r="J75" s="67" t="str">
        <f>IF(I4&lt;&gt;"",SUM(J4:J74),"")</f>
        <v/>
      </c>
    </row>
    <row r="76" spans="1:17" ht="14.25" customHeight="1" x14ac:dyDescent="0.2">
      <c r="A76" s="35">
        <v>10</v>
      </c>
      <c r="B76" s="45" t="s">
        <v>200</v>
      </c>
      <c r="C76" s="68">
        <v>0.1</v>
      </c>
      <c r="D76" s="32">
        <v>1</v>
      </c>
      <c r="E76" s="22"/>
      <c r="F76" s="22">
        <f>IF(F75&lt;&gt;"",SUM($C76*F75),"")</f>
        <v>85984.5</v>
      </c>
      <c r="G76" s="22"/>
      <c r="H76" s="22" t="str">
        <f>IF(H75&lt;&gt;"",SUM($C76*H75),"")</f>
        <v/>
      </c>
      <c r="I76" s="22"/>
      <c r="J76" s="64" t="str">
        <f>IF(J75&lt;&gt;"",SUM($C76*J75),"")</f>
        <v/>
      </c>
    </row>
    <row r="77" spans="1:17" ht="15" customHeight="1" thickBot="1" x14ac:dyDescent="0.25">
      <c r="A77" s="128" t="s">
        <v>195</v>
      </c>
      <c r="B77" s="129"/>
      <c r="C77" s="129"/>
      <c r="D77" s="129"/>
      <c r="E77" s="69"/>
      <c r="F77" s="70">
        <f>ROUNDUP(SUM(F75:F76),-2)</f>
        <v>945900</v>
      </c>
      <c r="G77" s="69"/>
      <c r="H77" s="71">
        <f>SUM(H75:H76)</f>
        <v>0</v>
      </c>
      <c r="I77" s="69"/>
      <c r="J77" s="71">
        <f>SUM(J75:J76)</f>
        <v>0</v>
      </c>
      <c r="L77" s="13"/>
      <c r="M77" s="13"/>
      <c r="N77" s="13"/>
      <c r="O77" s="13"/>
      <c r="P77" s="13"/>
      <c r="Q77" s="13"/>
    </row>
    <row r="78" spans="1:17" x14ac:dyDescent="0.2">
      <c r="A78" s="72"/>
      <c r="B78" s="73"/>
      <c r="C78" s="74"/>
      <c r="D78" s="75"/>
      <c r="E78" s="76"/>
      <c r="F78" s="76"/>
      <c r="G78" s="76"/>
      <c r="H78" s="76"/>
      <c r="I78" s="76"/>
      <c r="J78" s="76"/>
    </row>
    <row r="79" spans="1:17" customFormat="1" ht="15" x14ac:dyDescent="0.25">
      <c r="A79" s="114" t="s">
        <v>191</v>
      </c>
      <c r="B79" s="114"/>
      <c r="C79" s="114"/>
      <c r="D79" s="77"/>
      <c r="E79" s="77"/>
      <c r="F79" s="77"/>
      <c r="G79" s="77"/>
      <c r="H79" s="77"/>
      <c r="I79" s="77"/>
      <c r="J79" s="77"/>
    </row>
    <row r="80" spans="1:17" customFormat="1" ht="15.75" x14ac:dyDescent="0.25">
      <c r="A80" s="78"/>
      <c r="B80" s="78"/>
      <c r="C80" s="78"/>
      <c r="D80" s="77"/>
      <c r="E80" s="77"/>
      <c r="F80" s="77"/>
      <c r="G80" s="77"/>
      <c r="H80" s="77"/>
      <c r="I80" s="77"/>
      <c r="J80" s="77"/>
    </row>
    <row r="81" spans="1:10" customFormat="1" ht="15.75" x14ac:dyDescent="0.25">
      <c r="A81" s="78"/>
      <c r="B81" s="78"/>
      <c r="C81" s="78"/>
      <c r="D81" s="77"/>
      <c r="E81" s="77"/>
      <c r="F81" s="77"/>
      <c r="G81" s="77"/>
      <c r="H81" s="77"/>
      <c r="I81" s="77"/>
      <c r="J81" s="77"/>
    </row>
    <row r="82" spans="1:10" customFormat="1" ht="15" x14ac:dyDescent="0.25">
      <c r="A82" s="114" t="s">
        <v>192</v>
      </c>
      <c r="B82" s="114"/>
      <c r="C82" s="114"/>
      <c r="D82" s="77"/>
      <c r="E82" s="77"/>
      <c r="F82" s="77"/>
      <c r="G82" s="77"/>
      <c r="H82" s="77"/>
      <c r="I82" s="77"/>
      <c r="J82" s="77"/>
    </row>
    <row r="83" spans="1:10" customFormat="1" ht="15" x14ac:dyDescent="0.25"/>
  </sheetData>
  <sheetProtection algorithmName="SHA-512" hashValue="qgR8aWBPO0Q5Bo91FbE1j2Mf3ELiVd0UATHNgOYfFio6qe1nA5y6gTZQLhvZdC/4weZg1U1XMpTlVmtQI1hekQ==" saltValue="jHYuKCPpHKxKDb4sjAKfzg==" spinCount="100000" sheet="1" objects="1" scenarios="1" selectLockedCells="1"/>
  <mergeCells count="17">
    <mergeCell ref="A2:D2"/>
    <mergeCell ref="A79:C79"/>
    <mergeCell ref="A82:C82"/>
    <mergeCell ref="A6:J7"/>
    <mergeCell ref="A1:D1"/>
    <mergeCell ref="A44:H45"/>
    <mergeCell ref="A75:D75"/>
    <mergeCell ref="A77:D77"/>
    <mergeCell ref="G1:J2"/>
    <mergeCell ref="A70:J71"/>
    <mergeCell ref="A55:J56"/>
    <mergeCell ref="A50:J51"/>
    <mergeCell ref="A37:J38"/>
    <mergeCell ref="A25:J26"/>
    <mergeCell ref="A19:J20"/>
    <mergeCell ref="A13:J14"/>
    <mergeCell ref="E1:F2"/>
  </mergeCells>
  <pageMargins left="0.25" right="0.25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4204-370C-45CF-9210-323F1BCEE7AB}">
  <dimension ref="A1:K121"/>
  <sheetViews>
    <sheetView zoomScaleNormal="100" workbookViewId="0">
      <pane ySplit="3" topLeftCell="A4" activePane="bottomLeft" state="frozen"/>
      <selection pane="bottomLeft" activeCell="G1" sqref="G1:J2"/>
    </sheetView>
  </sheetViews>
  <sheetFormatPr defaultColWidth="8.85546875" defaultRowHeight="14.25" x14ac:dyDescent="0.2"/>
  <cols>
    <col min="1" max="1" width="10.7109375" style="4" customWidth="1"/>
    <col min="2" max="2" width="57.7109375" style="3" customWidth="1"/>
    <col min="3" max="3" width="10.7109375" style="10" customWidth="1"/>
    <col min="4" max="4" width="14.7109375" style="4" customWidth="1"/>
    <col min="5" max="5" width="14.7109375" style="9" hidden="1" customWidth="1"/>
    <col min="6" max="6" width="16.28515625" style="8" hidden="1" customWidth="1"/>
    <col min="7" max="7" width="14.7109375" style="9" customWidth="1"/>
    <col min="8" max="8" width="14.7109375" style="8" customWidth="1"/>
    <col min="9" max="9" width="14.7109375" style="9" customWidth="1"/>
    <col min="10" max="10" width="14.7109375" style="8" customWidth="1"/>
    <col min="11" max="16384" width="8.85546875" style="1"/>
  </cols>
  <sheetData>
    <row r="1" spans="1:10" ht="45" customHeight="1" thickBot="1" x14ac:dyDescent="0.3">
      <c r="A1" s="143" t="s">
        <v>212</v>
      </c>
      <c r="B1" s="144"/>
      <c r="C1" s="144"/>
      <c r="D1" s="137"/>
      <c r="E1" s="145" t="s">
        <v>169</v>
      </c>
      <c r="F1" s="146"/>
      <c r="G1" s="159"/>
      <c r="H1" s="160"/>
      <c r="I1" s="160"/>
      <c r="J1" s="161"/>
    </row>
    <row r="2" spans="1:10" ht="36" customHeight="1" thickBot="1" x14ac:dyDescent="0.3">
      <c r="A2" s="150" t="s">
        <v>201</v>
      </c>
      <c r="B2" s="151"/>
      <c r="C2" s="151"/>
      <c r="D2" s="152"/>
      <c r="E2" s="79"/>
      <c r="F2" s="80"/>
      <c r="G2" s="162"/>
      <c r="H2" s="163"/>
      <c r="I2" s="163"/>
      <c r="J2" s="164"/>
    </row>
    <row r="3" spans="1:10" s="12" customFormat="1" ht="60" customHeight="1" x14ac:dyDescent="0.25">
      <c r="A3" s="25" t="s">
        <v>0</v>
      </c>
      <c r="B3" s="26" t="s">
        <v>1</v>
      </c>
      <c r="C3" s="27" t="s">
        <v>2</v>
      </c>
      <c r="D3" s="26" t="s">
        <v>3</v>
      </c>
      <c r="E3" s="28" t="s">
        <v>168</v>
      </c>
      <c r="F3" s="27" t="s">
        <v>167</v>
      </c>
      <c r="G3" s="28" t="s">
        <v>108</v>
      </c>
      <c r="H3" s="29" t="s">
        <v>109</v>
      </c>
      <c r="I3" s="28" t="s">
        <v>190</v>
      </c>
      <c r="J3" s="29" t="s">
        <v>109</v>
      </c>
    </row>
    <row r="4" spans="1:10" s="14" customFormat="1" ht="17.25" customHeight="1" x14ac:dyDescent="0.25">
      <c r="A4" s="165"/>
      <c r="B4" s="166"/>
      <c r="C4" s="166"/>
      <c r="D4" s="166"/>
      <c r="E4" s="166"/>
      <c r="F4" s="166"/>
      <c r="G4" s="166"/>
      <c r="H4" s="166"/>
      <c r="I4" s="166"/>
      <c r="J4" s="167"/>
    </row>
    <row r="5" spans="1:10" s="12" customFormat="1" ht="17.25" customHeight="1" x14ac:dyDescent="0.25">
      <c r="A5" s="147" t="s">
        <v>203</v>
      </c>
      <c r="B5" s="148"/>
      <c r="C5" s="148"/>
      <c r="D5" s="149"/>
      <c r="E5" s="81"/>
      <c r="F5" s="82"/>
      <c r="G5" s="81"/>
      <c r="H5" s="83"/>
      <c r="I5" s="81"/>
      <c r="J5" s="84"/>
    </row>
    <row r="6" spans="1:10" ht="15.6" customHeight="1" x14ac:dyDescent="0.25">
      <c r="A6" s="85">
        <v>1</v>
      </c>
      <c r="B6" s="31" t="s">
        <v>13</v>
      </c>
      <c r="C6" s="22" t="s">
        <v>4</v>
      </c>
      <c r="D6" s="32">
        <v>1</v>
      </c>
      <c r="E6" s="22"/>
      <c r="F6" s="33">
        <v>110000</v>
      </c>
      <c r="G6" s="6"/>
      <c r="H6" s="33" t="str">
        <f>IF(G6&lt;&gt;"",($D6*G6),"")</f>
        <v/>
      </c>
      <c r="I6" s="6"/>
      <c r="J6" s="34" t="str">
        <f>IF(I6&lt;&gt;"",($D6*I6),"")</f>
        <v/>
      </c>
    </row>
    <row r="7" spans="1:10" ht="15.6" customHeight="1" x14ac:dyDescent="0.2">
      <c r="A7" s="171"/>
      <c r="B7" s="172"/>
      <c r="C7" s="172"/>
      <c r="D7" s="172"/>
      <c r="E7" s="172"/>
      <c r="F7" s="172"/>
      <c r="G7" s="172"/>
      <c r="H7" s="172"/>
      <c r="I7" s="172"/>
      <c r="J7" s="173"/>
    </row>
    <row r="8" spans="1:10" ht="15.6" customHeight="1" x14ac:dyDescent="0.2">
      <c r="A8" s="174"/>
      <c r="B8" s="175"/>
      <c r="C8" s="175"/>
      <c r="D8" s="175"/>
      <c r="E8" s="175"/>
      <c r="F8" s="175"/>
      <c r="G8" s="175"/>
      <c r="H8" s="175"/>
      <c r="I8" s="175"/>
      <c r="J8" s="176"/>
    </row>
    <row r="9" spans="1:10" s="12" customFormat="1" ht="15" x14ac:dyDescent="0.25">
      <c r="A9" s="86">
        <v>3</v>
      </c>
      <c r="B9" s="87" t="s">
        <v>5</v>
      </c>
      <c r="C9" s="88"/>
      <c r="D9" s="42"/>
      <c r="E9" s="43"/>
      <c r="F9" s="43"/>
      <c r="G9" s="43"/>
      <c r="H9" s="43"/>
      <c r="I9" s="43"/>
      <c r="J9" s="44"/>
    </row>
    <row r="10" spans="1:10" s="12" customFormat="1" x14ac:dyDescent="0.2">
      <c r="A10" s="89" t="s">
        <v>48</v>
      </c>
      <c r="B10" s="45" t="s">
        <v>166</v>
      </c>
      <c r="C10" s="90" t="s">
        <v>4</v>
      </c>
      <c r="D10" s="91">
        <v>1</v>
      </c>
      <c r="E10" s="33">
        <v>53600</v>
      </c>
      <c r="F10" s="33">
        <f t="shared" ref="F10:F36" si="0">D10*E10</f>
        <v>53600</v>
      </c>
      <c r="G10" s="6"/>
      <c r="H10" s="33" t="str">
        <f t="shared" ref="H10:J37" si="1">IF(G10&lt;&gt;"",($D10*G10),"")</f>
        <v/>
      </c>
      <c r="I10" s="6"/>
      <c r="J10" s="34" t="str">
        <f t="shared" si="1"/>
        <v/>
      </c>
    </row>
    <row r="11" spans="1:10" s="12" customFormat="1" x14ac:dyDescent="0.2">
      <c r="A11" s="89" t="s">
        <v>49</v>
      </c>
      <c r="B11" s="45" t="s">
        <v>165</v>
      </c>
      <c r="C11" s="90" t="s">
        <v>32</v>
      </c>
      <c r="D11" s="91">
        <v>3</v>
      </c>
      <c r="E11" s="33">
        <v>212000</v>
      </c>
      <c r="F11" s="33">
        <f t="shared" si="0"/>
        <v>636000</v>
      </c>
      <c r="G11" s="6"/>
      <c r="H11" s="33" t="str">
        <f t="shared" si="1"/>
        <v/>
      </c>
      <c r="I11" s="6"/>
      <c r="J11" s="34" t="str">
        <f t="shared" si="1"/>
        <v/>
      </c>
    </row>
    <row r="12" spans="1:10" s="12" customFormat="1" x14ac:dyDescent="0.2">
      <c r="A12" s="89" t="s">
        <v>50</v>
      </c>
      <c r="B12" s="45" t="s">
        <v>164</v>
      </c>
      <c r="C12" s="90" t="s">
        <v>4</v>
      </c>
      <c r="D12" s="91">
        <v>1</v>
      </c>
      <c r="E12" s="33">
        <v>150000</v>
      </c>
      <c r="F12" s="33">
        <f t="shared" si="0"/>
        <v>150000</v>
      </c>
      <c r="G12" s="6"/>
      <c r="H12" s="33" t="str">
        <f t="shared" si="1"/>
        <v/>
      </c>
      <c r="I12" s="6"/>
      <c r="J12" s="34" t="str">
        <f t="shared" si="1"/>
        <v/>
      </c>
    </row>
    <row r="13" spans="1:10" s="12" customFormat="1" x14ac:dyDescent="0.2">
      <c r="A13" s="89" t="s">
        <v>51</v>
      </c>
      <c r="B13" s="53" t="s">
        <v>163</v>
      </c>
      <c r="C13" s="22" t="s">
        <v>32</v>
      </c>
      <c r="D13" s="32">
        <v>1</v>
      </c>
      <c r="E13" s="22">
        <v>2900</v>
      </c>
      <c r="F13" s="33">
        <f t="shared" si="0"/>
        <v>2900</v>
      </c>
      <c r="G13" s="6"/>
      <c r="H13" s="33" t="str">
        <f t="shared" si="1"/>
        <v/>
      </c>
      <c r="I13" s="6"/>
      <c r="J13" s="34" t="str">
        <f t="shared" si="1"/>
        <v/>
      </c>
    </row>
    <row r="14" spans="1:10" s="12" customFormat="1" x14ac:dyDescent="0.2">
      <c r="A14" s="89" t="s">
        <v>162</v>
      </c>
      <c r="B14" s="53" t="s">
        <v>161</v>
      </c>
      <c r="C14" s="22" t="s">
        <v>32</v>
      </c>
      <c r="D14" s="32">
        <v>1</v>
      </c>
      <c r="E14" s="22">
        <v>4300</v>
      </c>
      <c r="F14" s="33">
        <f t="shared" si="0"/>
        <v>4300</v>
      </c>
      <c r="G14" s="6"/>
      <c r="H14" s="33" t="str">
        <f t="shared" si="1"/>
        <v/>
      </c>
      <c r="I14" s="6"/>
      <c r="J14" s="34" t="str">
        <f t="shared" si="1"/>
        <v/>
      </c>
    </row>
    <row r="15" spans="1:10" s="12" customFormat="1" x14ac:dyDescent="0.2">
      <c r="A15" s="89" t="s">
        <v>160</v>
      </c>
      <c r="B15" s="53" t="s">
        <v>159</v>
      </c>
      <c r="C15" s="22" t="s">
        <v>32</v>
      </c>
      <c r="D15" s="32">
        <v>1</v>
      </c>
      <c r="E15" s="22">
        <v>2900</v>
      </c>
      <c r="F15" s="33">
        <f t="shared" si="0"/>
        <v>2900</v>
      </c>
      <c r="G15" s="6"/>
      <c r="H15" s="33" t="str">
        <f t="shared" si="1"/>
        <v/>
      </c>
      <c r="I15" s="6"/>
      <c r="J15" s="34" t="str">
        <f t="shared" si="1"/>
        <v/>
      </c>
    </row>
    <row r="16" spans="1:10" s="12" customFormat="1" x14ac:dyDescent="0.2">
      <c r="A16" s="89" t="s">
        <v>158</v>
      </c>
      <c r="B16" s="53" t="s">
        <v>157</v>
      </c>
      <c r="C16" s="22" t="s">
        <v>32</v>
      </c>
      <c r="D16" s="32">
        <v>1</v>
      </c>
      <c r="E16" s="22">
        <v>5300</v>
      </c>
      <c r="F16" s="33">
        <f t="shared" si="0"/>
        <v>5300</v>
      </c>
      <c r="G16" s="6"/>
      <c r="H16" s="33" t="str">
        <f t="shared" si="1"/>
        <v/>
      </c>
      <c r="I16" s="6"/>
      <c r="J16" s="34" t="str">
        <f t="shared" si="1"/>
        <v/>
      </c>
    </row>
    <row r="17" spans="1:10" s="12" customFormat="1" x14ac:dyDescent="0.2">
      <c r="A17" s="89" t="s">
        <v>156</v>
      </c>
      <c r="B17" s="53" t="s">
        <v>155</v>
      </c>
      <c r="C17" s="22" t="s">
        <v>32</v>
      </c>
      <c r="D17" s="32">
        <v>2</v>
      </c>
      <c r="E17" s="22">
        <v>3100</v>
      </c>
      <c r="F17" s="33">
        <f t="shared" si="0"/>
        <v>6200</v>
      </c>
      <c r="G17" s="6"/>
      <c r="H17" s="33" t="str">
        <f t="shared" si="1"/>
        <v/>
      </c>
      <c r="I17" s="6"/>
      <c r="J17" s="34" t="str">
        <f t="shared" si="1"/>
        <v/>
      </c>
    </row>
    <row r="18" spans="1:10" x14ac:dyDescent="0.2">
      <c r="A18" s="89" t="s">
        <v>154</v>
      </c>
      <c r="B18" s="53" t="s">
        <v>153</v>
      </c>
      <c r="C18" s="22" t="s">
        <v>32</v>
      </c>
      <c r="D18" s="32">
        <v>1</v>
      </c>
      <c r="E18" s="22">
        <v>600</v>
      </c>
      <c r="F18" s="33">
        <f t="shared" si="0"/>
        <v>600</v>
      </c>
      <c r="G18" s="6"/>
      <c r="H18" s="33" t="str">
        <f t="shared" si="1"/>
        <v/>
      </c>
      <c r="I18" s="6"/>
      <c r="J18" s="34" t="str">
        <f t="shared" si="1"/>
        <v/>
      </c>
    </row>
    <row r="19" spans="1:10" x14ac:dyDescent="0.2">
      <c r="A19" s="89" t="s">
        <v>152</v>
      </c>
      <c r="B19" s="53" t="s">
        <v>151</v>
      </c>
      <c r="C19" s="22" t="s">
        <v>32</v>
      </c>
      <c r="D19" s="32">
        <v>1</v>
      </c>
      <c r="E19" s="22">
        <v>5300</v>
      </c>
      <c r="F19" s="33">
        <f t="shared" si="0"/>
        <v>5300</v>
      </c>
      <c r="G19" s="6"/>
      <c r="H19" s="33" t="str">
        <f t="shared" si="1"/>
        <v/>
      </c>
      <c r="I19" s="6"/>
      <c r="J19" s="34" t="str">
        <f t="shared" si="1"/>
        <v/>
      </c>
    </row>
    <row r="20" spans="1:10" x14ac:dyDescent="0.2">
      <c r="A20" s="89" t="s">
        <v>150</v>
      </c>
      <c r="B20" s="53" t="s">
        <v>149</v>
      </c>
      <c r="C20" s="22" t="s">
        <v>32</v>
      </c>
      <c r="D20" s="32">
        <v>1</v>
      </c>
      <c r="E20" s="22">
        <v>800</v>
      </c>
      <c r="F20" s="33">
        <f t="shared" si="0"/>
        <v>800</v>
      </c>
      <c r="G20" s="6"/>
      <c r="H20" s="33" t="str">
        <f t="shared" si="1"/>
        <v/>
      </c>
      <c r="I20" s="6"/>
      <c r="J20" s="34" t="str">
        <f t="shared" si="1"/>
        <v/>
      </c>
    </row>
    <row r="21" spans="1:10" x14ac:dyDescent="0.2">
      <c r="A21" s="89" t="s">
        <v>148</v>
      </c>
      <c r="B21" s="53" t="s">
        <v>147</v>
      </c>
      <c r="C21" s="22" t="s">
        <v>32</v>
      </c>
      <c r="D21" s="32">
        <v>3</v>
      </c>
      <c r="E21" s="22">
        <v>1800</v>
      </c>
      <c r="F21" s="33">
        <f t="shared" si="0"/>
        <v>5400</v>
      </c>
      <c r="G21" s="6"/>
      <c r="H21" s="33" t="str">
        <f t="shared" si="1"/>
        <v/>
      </c>
      <c r="I21" s="6"/>
      <c r="J21" s="34" t="str">
        <f t="shared" si="1"/>
        <v/>
      </c>
    </row>
    <row r="22" spans="1:10" x14ac:dyDescent="0.2">
      <c r="A22" s="89" t="s">
        <v>146</v>
      </c>
      <c r="B22" s="53" t="s">
        <v>145</v>
      </c>
      <c r="C22" s="22" t="s">
        <v>32</v>
      </c>
      <c r="D22" s="32">
        <v>1</v>
      </c>
      <c r="E22" s="22">
        <v>6100</v>
      </c>
      <c r="F22" s="33">
        <f t="shared" si="0"/>
        <v>6100</v>
      </c>
      <c r="G22" s="6"/>
      <c r="H22" s="33" t="str">
        <f t="shared" si="1"/>
        <v/>
      </c>
      <c r="I22" s="6"/>
      <c r="J22" s="34" t="str">
        <f t="shared" si="1"/>
        <v/>
      </c>
    </row>
    <row r="23" spans="1:10" x14ac:dyDescent="0.2">
      <c r="A23" s="89" t="s">
        <v>144</v>
      </c>
      <c r="B23" s="53" t="s">
        <v>143</v>
      </c>
      <c r="C23" s="22" t="s">
        <v>32</v>
      </c>
      <c r="D23" s="32">
        <v>1</v>
      </c>
      <c r="E23" s="22">
        <v>4600</v>
      </c>
      <c r="F23" s="33">
        <f t="shared" si="0"/>
        <v>4600</v>
      </c>
      <c r="G23" s="6"/>
      <c r="H23" s="33" t="str">
        <f t="shared" si="1"/>
        <v/>
      </c>
      <c r="I23" s="6"/>
      <c r="J23" s="34" t="str">
        <f t="shared" si="1"/>
        <v/>
      </c>
    </row>
    <row r="24" spans="1:10" x14ac:dyDescent="0.2">
      <c r="A24" s="89" t="s">
        <v>142</v>
      </c>
      <c r="B24" s="53" t="s">
        <v>141</v>
      </c>
      <c r="C24" s="22" t="s">
        <v>32</v>
      </c>
      <c r="D24" s="32">
        <v>1</v>
      </c>
      <c r="E24" s="22">
        <v>5800</v>
      </c>
      <c r="F24" s="33">
        <f t="shared" si="0"/>
        <v>5800</v>
      </c>
      <c r="G24" s="6"/>
      <c r="H24" s="33" t="str">
        <f t="shared" si="1"/>
        <v/>
      </c>
      <c r="I24" s="6"/>
      <c r="J24" s="34" t="str">
        <f t="shared" si="1"/>
        <v/>
      </c>
    </row>
    <row r="25" spans="1:10" x14ac:dyDescent="0.2">
      <c r="A25" s="89" t="s">
        <v>140</v>
      </c>
      <c r="B25" s="53" t="s">
        <v>139</v>
      </c>
      <c r="C25" s="22" t="s">
        <v>32</v>
      </c>
      <c r="D25" s="32">
        <v>1</v>
      </c>
      <c r="E25" s="22">
        <v>6200</v>
      </c>
      <c r="F25" s="33">
        <f t="shared" si="0"/>
        <v>6200</v>
      </c>
      <c r="G25" s="6"/>
      <c r="H25" s="33" t="str">
        <f t="shared" si="1"/>
        <v/>
      </c>
      <c r="I25" s="6"/>
      <c r="J25" s="34" t="str">
        <f t="shared" si="1"/>
        <v/>
      </c>
    </row>
    <row r="26" spans="1:10" x14ac:dyDescent="0.2">
      <c r="A26" s="89" t="s">
        <v>138</v>
      </c>
      <c r="B26" s="53" t="s">
        <v>137</v>
      </c>
      <c r="C26" s="22" t="s">
        <v>32</v>
      </c>
      <c r="D26" s="32">
        <v>1</v>
      </c>
      <c r="E26" s="22">
        <v>18.09</v>
      </c>
      <c r="F26" s="33">
        <f t="shared" si="0"/>
        <v>18.09</v>
      </c>
      <c r="G26" s="6"/>
      <c r="H26" s="33" t="str">
        <f t="shared" si="1"/>
        <v/>
      </c>
      <c r="I26" s="6"/>
      <c r="J26" s="34" t="str">
        <f t="shared" si="1"/>
        <v/>
      </c>
    </row>
    <row r="27" spans="1:10" x14ac:dyDescent="0.2">
      <c r="A27" s="89" t="s">
        <v>136</v>
      </c>
      <c r="B27" s="53" t="s">
        <v>135</v>
      </c>
      <c r="C27" s="22" t="s">
        <v>32</v>
      </c>
      <c r="D27" s="32">
        <v>1</v>
      </c>
      <c r="E27" s="22">
        <v>36.520000000000003</v>
      </c>
      <c r="F27" s="33">
        <f t="shared" si="0"/>
        <v>36.520000000000003</v>
      </c>
      <c r="G27" s="6"/>
      <c r="H27" s="33" t="str">
        <f t="shared" si="1"/>
        <v/>
      </c>
      <c r="I27" s="6"/>
      <c r="J27" s="34" t="str">
        <f t="shared" si="1"/>
        <v/>
      </c>
    </row>
    <row r="28" spans="1:10" x14ac:dyDescent="0.2">
      <c r="A28" s="89" t="s">
        <v>134</v>
      </c>
      <c r="B28" s="52" t="s">
        <v>133</v>
      </c>
      <c r="C28" s="22" t="s">
        <v>32</v>
      </c>
      <c r="D28" s="32">
        <v>1</v>
      </c>
      <c r="E28" s="22">
        <v>78</v>
      </c>
      <c r="F28" s="33">
        <f t="shared" si="0"/>
        <v>78</v>
      </c>
      <c r="G28" s="6"/>
      <c r="H28" s="33" t="str">
        <f t="shared" si="1"/>
        <v/>
      </c>
      <c r="I28" s="6"/>
      <c r="J28" s="34" t="str">
        <f t="shared" si="1"/>
        <v/>
      </c>
    </row>
    <row r="29" spans="1:10" x14ac:dyDescent="0.2">
      <c r="A29" s="89" t="s">
        <v>132</v>
      </c>
      <c r="B29" s="52" t="s">
        <v>131</v>
      </c>
      <c r="C29" s="22" t="s">
        <v>32</v>
      </c>
      <c r="D29" s="32">
        <v>3</v>
      </c>
      <c r="E29" s="22">
        <v>3900</v>
      </c>
      <c r="F29" s="33">
        <f t="shared" si="0"/>
        <v>11700</v>
      </c>
      <c r="G29" s="6"/>
      <c r="H29" s="33" t="str">
        <f t="shared" si="1"/>
        <v/>
      </c>
      <c r="I29" s="6"/>
      <c r="J29" s="34" t="str">
        <f t="shared" si="1"/>
        <v/>
      </c>
    </row>
    <row r="30" spans="1:10" x14ac:dyDescent="0.2">
      <c r="A30" s="89" t="s">
        <v>130</v>
      </c>
      <c r="B30" s="52" t="s">
        <v>129</v>
      </c>
      <c r="C30" s="22" t="s">
        <v>32</v>
      </c>
      <c r="D30" s="32">
        <v>3</v>
      </c>
      <c r="E30" s="22">
        <v>4400</v>
      </c>
      <c r="F30" s="33">
        <f t="shared" si="0"/>
        <v>13200</v>
      </c>
      <c r="G30" s="6"/>
      <c r="H30" s="33" t="str">
        <f t="shared" si="1"/>
        <v/>
      </c>
      <c r="I30" s="6"/>
      <c r="J30" s="34" t="str">
        <f t="shared" si="1"/>
        <v/>
      </c>
    </row>
    <row r="31" spans="1:10" x14ac:dyDescent="0.2">
      <c r="A31" s="89" t="s">
        <v>128</v>
      </c>
      <c r="B31" s="52" t="s">
        <v>127</v>
      </c>
      <c r="C31" s="22" t="s">
        <v>32</v>
      </c>
      <c r="D31" s="32">
        <v>3</v>
      </c>
      <c r="E31" s="22">
        <v>1100</v>
      </c>
      <c r="F31" s="33">
        <f t="shared" si="0"/>
        <v>3300</v>
      </c>
      <c r="G31" s="6"/>
      <c r="H31" s="33" t="str">
        <f t="shared" si="1"/>
        <v/>
      </c>
      <c r="I31" s="6"/>
      <c r="J31" s="34" t="str">
        <f t="shared" si="1"/>
        <v/>
      </c>
    </row>
    <row r="32" spans="1:10" x14ac:dyDescent="0.2">
      <c r="A32" s="89" t="s">
        <v>126</v>
      </c>
      <c r="B32" s="53" t="s">
        <v>125</v>
      </c>
      <c r="C32" s="22" t="s">
        <v>32</v>
      </c>
      <c r="D32" s="32">
        <v>3</v>
      </c>
      <c r="E32" s="22">
        <v>1900</v>
      </c>
      <c r="F32" s="33">
        <f t="shared" si="0"/>
        <v>5700</v>
      </c>
      <c r="G32" s="6"/>
      <c r="H32" s="33" t="str">
        <f t="shared" si="1"/>
        <v/>
      </c>
      <c r="I32" s="6"/>
      <c r="J32" s="34" t="str">
        <f t="shared" si="1"/>
        <v/>
      </c>
    </row>
    <row r="33" spans="1:11" x14ac:dyDescent="0.2">
      <c r="A33" s="89" t="s">
        <v>124</v>
      </c>
      <c r="B33" s="52" t="s">
        <v>123</v>
      </c>
      <c r="C33" s="22" t="s">
        <v>32</v>
      </c>
      <c r="D33" s="32">
        <v>1</v>
      </c>
      <c r="E33" s="22">
        <v>2300</v>
      </c>
      <c r="F33" s="33">
        <f t="shared" si="0"/>
        <v>2300</v>
      </c>
      <c r="G33" s="6"/>
      <c r="H33" s="33" t="str">
        <f t="shared" si="1"/>
        <v/>
      </c>
      <c r="I33" s="6"/>
      <c r="J33" s="34" t="str">
        <f t="shared" si="1"/>
        <v/>
      </c>
    </row>
    <row r="34" spans="1:11" x14ac:dyDescent="0.2">
      <c r="A34" s="89" t="s">
        <v>122</v>
      </c>
      <c r="B34" s="52" t="s">
        <v>121</v>
      </c>
      <c r="C34" s="22" t="s">
        <v>32</v>
      </c>
      <c r="D34" s="32">
        <v>1</v>
      </c>
      <c r="E34" s="22">
        <v>800</v>
      </c>
      <c r="F34" s="33">
        <f t="shared" si="0"/>
        <v>800</v>
      </c>
      <c r="G34" s="6"/>
      <c r="H34" s="33" t="str">
        <f t="shared" si="1"/>
        <v/>
      </c>
      <c r="I34" s="6"/>
      <c r="J34" s="34" t="str">
        <f t="shared" si="1"/>
        <v/>
      </c>
    </row>
    <row r="35" spans="1:11" x14ac:dyDescent="0.2">
      <c r="A35" s="89" t="s">
        <v>120</v>
      </c>
      <c r="B35" s="52" t="s">
        <v>119</v>
      </c>
      <c r="C35" s="22" t="s">
        <v>32</v>
      </c>
      <c r="D35" s="32">
        <v>1</v>
      </c>
      <c r="E35" s="22">
        <v>1000</v>
      </c>
      <c r="F35" s="33">
        <f t="shared" si="0"/>
        <v>1000</v>
      </c>
      <c r="G35" s="6"/>
      <c r="H35" s="33" t="str">
        <f t="shared" si="1"/>
        <v/>
      </c>
      <c r="I35" s="6"/>
      <c r="J35" s="34" t="str">
        <f t="shared" si="1"/>
        <v/>
      </c>
    </row>
    <row r="36" spans="1:11" x14ac:dyDescent="0.2">
      <c r="A36" s="89" t="s">
        <v>118</v>
      </c>
      <c r="B36" s="52" t="s">
        <v>117</v>
      </c>
      <c r="C36" s="22" t="s">
        <v>32</v>
      </c>
      <c r="D36" s="32">
        <v>1</v>
      </c>
      <c r="E36" s="22">
        <v>1000</v>
      </c>
      <c r="F36" s="33">
        <f t="shared" si="0"/>
        <v>1000</v>
      </c>
      <c r="G36" s="6"/>
      <c r="H36" s="33" t="str">
        <f t="shared" si="1"/>
        <v/>
      </c>
      <c r="I36" s="6"/>
      <c r="J36" s="34" t="str">
        <f t="shared" si="1"/>
        <v/>
      </c>
    </row>
    <row r="37" spans="1:11" x14ac:dyDescent="0.2">
      <c r="A37" s="92" t="s">
        <v>208</v>
      </c>
      <c r="B37" s="93" t="s">
        <v>209</v>
      </c>
      <c r="C37" s="92" t="s">
        <v>4</v>
      </c>
      <c r="D37" s="92">
        <v>1</v>
      </c>
      <c r="E37" s="45"/>
      <c r="F37" s="45"/>
      <c r="G37" s="113"/>
      <c r="H37" s="90" t="str">
        <f t="shared" si="1"/>
        <v/>
      </c>
      <c r="I37" s="6"/>
      <c r="J37" s="94" t="str">
        <f t="shared" si="1"/>
        <v/>
      </c>
      <c r="K37" s="21" t="s">
        <v>210</v>
      </c>
    </row>
    <row r="38" spans="1:11" x14ac:dyDescent="0.2">
      <c r="A38" s="153"/>
      <c r="B38" s="154"/>
      <c r="C38" s="154"/>
      <c r="D38" s="154"/>
      <c r="E38" s="154"/>
      <c r="F38" s="154"/>
      <c r="G38" s="154"/>
      <c r="H38" s="154"/>
      <c r="I38" s="154"/>
      <c r="J38" s="155"/>
    </row>
    <row r="39" spans="1:11" x14ac:dyDescent="0.2">
      <c r="A39" s="156"/>
      <c r="B39" s="157"/>
      <c r="C39" s="157"/>
      <c r="D39" s="157"/>
      <c r="E39" s="157"/>
      <c r="F39" s="157"/>
      <c r="G39" s="157"/>
      <c r="H39" s="157"/>
      <c r="I39" s="157"/>
      <c r="J39" s="158"/>
    </row>
    <row r="40" spans="1:11" ht="15" x14ac:dyDescent="0.2">
      <c r="A40" s="86">
        <v>6</v>
      </c>
      <c r="B40" s="40" t="s">
        <v>10</v>
      </c>
      <c r="C40" s="88"/>
      <c r="D40" s="46"/>
      <c r="E40" s="47"/>
      <c r="F40" s="43"/>
      <c r="G40" s="47"/>
      <c r="H40" s="43"/>
      <c r="I40" s="47"/>
      <c r="J40" s="44"/>
    </row>
    <row r="41" spans="1:11" x14ac:dyDescent="0.2">
      <c r="A41" s="89" t="s">
        <v>26</v>
      </c>
      <c r="B41" s="45" t="s">
        <v>21</v>
      </c>
      <c r="C41" s="90" t="s">
        <v>32</v>
      </c>
      <c r="D41" s="38">
        <v>3</v>
      </c>
      <c r="E41" s="22">
        <v>63000</v>
      </c>
      <c r="F41" s="22">
        <f>E41*D41</f>
        <v>189000</v>
      </c>
      <c r="G41" s="6"/>
      <c r="H41" s="33" t="str">
        <f>IF(G41&lt;&gt;"",($D41*G41),"")</f>
        <v/>
      </c>
      <c r="I41" s="6"/>
      <c r="J41" s="34" t="str">
        <f>IF(I41&lt;&gt;"",($D41*I41),"")</f>
        <v/>
      </c>
    </row>
    <row r="42" spans="1:11" x14ac:dyDescent="0.2">
      <c r="A42" s="153"/>
      <c r="B42" s="154"/>
      <c r="C42" s="154"/>
      <c r="D42" s="154"/>
      <c r="E42" s="154"/>
      <c r="F42" s="154"/>
      <c r="G42" s="154"/>
      <c r="H42" s="154"/>
      <c r="I42" s="154"/>
      <c r="J42" s="155"/>
    </row>
    <row r="43" spans="1:11" x14ac:dyDescent="0.2">
      <c r="A43" s="156"/>
      <c r="B43" s="157"/>
      <c r="C43" s="157"/>
      <c r="D43" s="157"/>
      <c r="E43" s="157"/>
      <c r="F43" s="157"/>
      <c r="G43" s="157"/>
      <c r="H43" s="157"/>
      <c r="I43" s="157"/>
      <c r="J43" s="158"/>
    </row>
    <row r="44" spans="1:11" ht="15" x14ac:dyDescent="0.2">
      <c r="A44" s="89">
        <v>9</v>
      </c>
      <c r="B44" s="36" t="s">
        <v>12</v>
      </c>
      <c r="C44" s="90" t="s">
        <v>6</v>
      </c>
      <c r="D44" s="33">
        <v>3000</v>
      </c>
      <c r="E44" s="22">
        <v>3000</v>
      </c>
      <c r="F44" s="33">
        <f>D44*E44</f>
        <v>9000000</v>
      </c>
      <c r="G44" s="22"/>
      <c r="H44" s="33">
        <v>3000</v>
      </c>
      <c r="I44" s="22"/>
      <c r="J44" s="34">
        <v>3000</v>
      </c>
    </row>
    <row r="45" spans="1:11" ht="14.65" customHeight="1" x14ac:dyDescent="0.2">
      <c r="A45" s="126" t="s">
        <v>116</v>
      </c>
      <c r="B45" s="127"/>
      <c r="C45" s="127"/>
      <c r="D45" s="127"/>
      <c r="E45" s="95"/>
      <c r="F45" s="66">
        <f>SUM(F6:F44)</f>
        <v>10234132.609999999</v>
      </c>
      <c r="G45" s="66"/>
      <c r="H45" s="66" t="str">
        <f>IF(G6&lt;&gt;"",SUM(H6:H44),"")</f>
        <v/>
      </c>
      <c r="I45" s="66"/>
      <c r="J45" s="67" t="str">
        <f>IF(I6&lt;&gt;"",SUM(J6:J44),"")</f>
        <v/>
      </c>
    </row>
    <row r="46" spans="1:11" x14ac:dyDescent="0.2">
      <c r="A46" s="171"/>
      <c r="B46" s="172"/>
      <c r="C46" s="172"/>
      <c r="D46" s="172"/>
      <c r="E46" s="172"/>
      <c r="F46" s="172"/>
      <c r="G46" s="172"/>
      <c r="H46" s="172"/>
      <c r="I46" s="172"/>
      <c r="J46" s="173"/>
    </row>
    <row r="47" spans="1:11" x14ac:dyDescent="0.2">
      <c r="A47" s="174"/>
      <c r="B47" s="175"/>
      <c r="C47" s="175"/>
      <c r="D47" s="175"/>
      <c r="E47" s="175"/>
      <c r="F47" s="175"/>
      <c r="G47" s="175"/>
      <c r="H47" s="175"/>
      <c r="I47" s="175"/>
      <c r="J47" s="176"/>
    </row>
    <row r="48" spans="1:11" ht="15" customHeight="1" x14ac:dyDescent="0.25">
      <c r="A48" s="168" t="s">
        <v>202</v>
      </c>
      <c r="B48" s="169"/>
      <c r="C48" s="169"/>
      <c r="D48" s="170"/>
      <c r="E48" s="96"/>
      <c r="F48" s="96"/>
      <c r="G48" s="97"/>
      <c r="H48" s="98"/>
      <c r="I48" s="97"/>
      <c r="J48" s="99"/>
    </row>
    <row r="49" spans="1:10" ht="15" x14ac:dyDescent="0.25">
      <c r="A49" s="85">
        <v>1</v>
      </c>
      <c r="B49" s="31" t="s">
        <v>13</v>
      </c>
      <c r="C49" s="22" t="s">
        <v>4</v>
      </c>
      <c r="D49" s="32">
        <v>1</v>
      </c>
      <c r="E49" s="22"/>
      <c r="F49" s="33">
        <v>46000</v>
      </c>
      <c r="G49" s="6"/>
      <c r="H49" s="33" t="str">
        <f>IF(G49&lt;&gt;"",($D49*G49),"")</f>
        <v/>
      </c>
      <c r="I49" s="6"/>
      <c r="J49" s="34" t="str">
        <f>IF(I49&lt;&gt;"",($D49*I49),"")</f>
        <v/>
      </c>
    </row>
    <row r="50" spans="1:10" ht="15" x14ac:dyDescent="0.25">
      <c r="A50" s="85">
        <v>2</v>
      </c>
      <c r="B50" s="31" t="s">
        <v>7</v>
      </c>
      <c r="C50" s="22" t="s">
        <v>4</v>
      </c>
      <c r="D50" s="38">
        <v>1</v>
      </c>
      <c r="E50" s="22"/>
      <c r="F50" s="33">
        <v>5000</v>
      </c>
      <c r="G50" s="6"/>
      <c r="H50" s="33" t="str">
        <f>IF(G50&lt;&gt;"",($D50*G50),"")</f>
        <v/>
      </c>
      <c r="I50" s="6"/>
      <c r="J50" s="34" t="str">
        <f>IF(I50&lt;&gt;"",($D50*I50),"")</f>
        <v/>
      </c>
    </row>
    <row r="51" spans="1:10" x14ac:dyDescent="0.2">
      <c r="A51" s="177" t="str">
        <f>IF(G51&lt;&gt;"",($D51*G51),"")</f>
        <v/>
      </c>
      <c r="B51" s="178"/>
      <c r="C51" s="178"/>
      <c r="D51" s="178"/>
      <c r="E51" s="178"/>
      <c r="F51" s="178"/>
      <c r="G51" s="178"/>
      <c r="H51" s="178"/>
      <c r="I51" s="178"/>
      <c r="J51" s="179"/>
    </row>
    <row r="52" spans="1:10" x14ac:dyDescent="0.2">
      <c r="A52" s="180"/>
      <c r="B52" s="181"/>
      <c r="C52" s="181"/>
      <c r="D52" s="181"/>
      <c r="E52" s="181"/>
      <c r="F52" s="181"/>
      <c r="G52" s="181"/>
      <c r="H52" s="181"/>
      <c r="I52" s="181"/>
      <c r="J52" s="182"/>
    </row>
    <row r="53" spans="1:10" ht="15" x14ac:dyDescent="0.25">
      <c r="A53" s="86"/>
      <c r="B53" s="100" t="s">
        <v>115</v>
      </c>
      <c r="C53" s="56"/>
      <c r="D53" s="46"/>
      <c r="E53" s="56"/>
      <c r="F53" s="101"/>
      <c r="G53" s="56"/>
      <c r="H53" s="101" t="str">
        <f>IF(G53&lt;&gt;"",($D53*G53),"")</f>
        <v/>
      </c>
      <c r="I53" s="56"/>
      <c r="J53" s="102" t="str">
        <f>IF(I53&lt;&gt;"",($D53*I53),"")</f>
        <v/>
      </c>
    </row>
    <row r="54" spans="1:10" ht="15" x14ac:dyDescent="0.2">
      <c r="A54" s="86" t="s">
        <v>14</v>
      </c>
      <c r="B54" s="49" t="s">
        <v>39</v>
      </c>
      <c r="C54" s="41"/>
      <c r="D54" s="46"/>
      <c r="E54" s="56"/>
      <c r="F54" s="56"/>
      <c r="G54" s="56"/>
      <c r="H54" s="56"/>
      <c r="I54" s="56"/>
      <c r="J54" s="57"/>
    </row>
    <row r="55" spans="1:10" x14ac:dyDescent="0.2">
      <c r="A55" s="89" t="s">
        <v>54</v>
      </c>
      <c r="B55" s="50" t="s">
        <v>55</v>
      </c>
      <c r="C55" s="37" t="s">
        <v>56</v>
      </c>
      <c r="D55" s="38">
        <v>15</v>
      </c>
      <c r="E55" s="22">
        <v>40</v>
      </c>
      <c r="F55" s="22">
        <f>E55*D55</f>
        <v>600</v>
      </c>
      <c r="G55" s="6"/>
      <c r="H55" s="33" t="str">
        <f>IF(G55&lt;&gt;"",($D55*G55),"")</f>
        <v/>
      </c>
      <c r="I55" s="6"/>
      <c r="J55" s="34" t="str">
        <f>IF(I55&lt;&gt;"",($D55*I55),"")</f>
        <v/>
      </c>
    </row>
    <row r="56" spans="1:10" x14ac:dyDescent="0.2">
      <c r="A56" s="89" t="s">
        <v>57</v>
      </c>
      <c r="B56" s="50" t="s">
        <v>58</v>
      </c>
      <c r="C56" s="37" t="s">
        <v>56</v>
      </c>
      <c r="D56" s="38">
        <v>20</v>
      </c>
      <c r="E56" s="22">
        <v>50</v>
      </c>
      <c r="F56" s="22">
        <f>E56*D56</f>
        <v>1000</v>
      </c>
      <c r="G56" s="6"/>
      <c r="H56" s="33" t="str">
        <f>IF(G56&lt;&gt;"",($D56*G56),"")</f>
        <v/>
      </c>
      <c r="I56" s="6"/>
      <c r="J56" s="34" t="str">
        <f>IF(I56&lt;&gt;"",($D56*I56),"")</f>
        <v/>
      </c>
    </row>
    <row r="57" spans="1:10" x14ac:dyDescent="0.2">
      <c r="A57" s="153"/>
      <c r="B57" s="154"/>
      <c r="C57" s="154"/>
      <c r="D57" s="154"/>
      <c r="E57" s="154"/>
      <c r="F57" s="154"/>
      <c r="G57" s="154"/>
      <c r="H57" s="154"/>
      <c r="I57" s="154"/>
      <c r="J57" s="155"/>
    </row>
    <row r="58" spans="1:10" x14ac:dyDescent="0.2">
      <c r="A58" s="156"/>
      <c r="B58" s="157"/>
      <c r="C58" s="157"/>
      <c r="D58" s="157"/>
      <c r="E58" s="157"/>
      <c r="F58" s="157"/>
      <c r="G58" s="157"/>
      <c r="H58" s="157"/>
      <c r="I58" s="157"/>
      <c r="J58" s="158"/>
    </row>
    <row r="59" spans="1:10" ht="15" x14ac:dyDescent="0.2">
      <c r="A59" s="86" t="s">
        <v>15</v>
      </c>
      <c r="B59" s="49" t="s">
        <v>65</v>
      </c>
      <c r="C59" s="41"/>
      <c r="D59" s="46"/>
      <c r="E59" s="47"/>
      <c r="F59" s="47"/>
      <c r="G59" s="47"/>
      <c r="H59" s="103"/>
      <c r="I59" s="47"/>
      <c r="J59" s="104"/>
    </row>
    <row r="60" spans="1:10" x14ac:dyDescent="0.2">
      <c r="A60" s="89" t="s">
        <v>59</v>
      </c>
      <c r="B60" s="45" t="s">
        <v>60</v>
      </c>
      <c r="C60" s="37" t="s">
        <v>4</v>
      </c>
      <c r="D60" s="38">
        <v>1</v>
      </c>
      <c r="E60" s="22">
        <v>85000</v>
      </c>
      <c r="F60" s="22">
        <f>E60*D60</f>
        <v>85000</v>
      </c>
      <c r="G60" s="6"/>
      <c r="H60" s="33" t="str">
        <f>IF(G60&lt;&gt;"",($D60*G60),"")</f>
        <v/>
      </c>
      <c r="I60" s="6"/>
      <c r="J60" s="34" t="str">
        <f>IF(I60&lt;&gt;"",($D60*I60),"")</f>
        <v/>
      </c>
    </row>
    <row r="61" spans="1:10" x14ac:dyDescent="0.2">
      <c r="A61" s="89" t="s">
        <v>61</v>
      </c>
      <c r="B61" s="45" t="s">
        <v>62</v>
      </c>
      <c r="C61" s="37" t="s">
        <v>4</v>
      </c>
      <c r="D61" s="38">
        <v>1</v>
      </c>
      <c r="E61" s="22">
        <v>25000</v>
      </c>
      <c r="F61" s="22">
        <f>E61*D61</f>
        <v>25000</v>
      </c>
      <c r="G61" s="6"/>
      <c r="H61" s="33" t="str">
        <f>IF(G61&lt;&gt;"",($D61*G61),"")</f>
        <v/>
      </c>
      <c r="I61" s="6"/>
      <c r="J61" s="34" t="str">
        <f>IF(I61&lt;&gt;"",($D61*I61),"")</f>
        <v/>
      </c>
    </row>
    <row r="62" spans="1:10" x14ac:dyDescent="0.2">
      <c r="A62" s="89" t="s">
        <v>63</v>
      </c>
      <c r="B62" s="45" t="s">
        <v>64</v>
      </c>
      <c r="C62" s="37" t="s">
        <v>4</v>
      </c>
      <c r="D62" s="38">
        <v>1</v>
      </c>
      <c r="E62" s="22">
        <v>10000</v>
      </c>
      <c r="F62" s="22">
        <f>E62*D62</f>
        <v>10000</v>
      </c>
      <c r="G62" s="6"/>
      <c r="H62" s="33" t="str">
        <f>IF(G62&lt;&gt;"",($D62*G62),"")</f>
        <v/>
      </c>
      <c r="I62" s="6"/>
      <c r="J62" s="34" t="str">
        <f>IF(I62&lt;&gt;"",($D62*I62),"")</f>
        <v/>
      </c>
    </row>
    <row r="63" spans="1:10" x14ac:dyDescent="0.2">
      <c r="A63" s="153"/>
      <c r="B63" s="154"/>
      <c r="C63" s="154"/>
      <c r="D63" s="154"/>
      <c r="E63" s="154"/>
      <c r="F63" s="154"/>
      <c r="G63" s="154"/>
      <c r="H63" s="154"/>
      <c r="I63" s="154"/>
      <c r="J63" s="155"/>
    </row>
    <row r="64" spans="1:10" x14ac:dyDescent="0.2">
      <c r="A64" s="156"/>
      <c r="B64" s="157"/>
      <c r="C64" s="157"/>
      <c r="D64" s="157"/>
      <c r="E64" s="157"/>
      <c r="F64" s="157"/>
      <c r="G64" s="157"/>
      <c r="H64" s="157"/>
      <c r="I64" s="157"/>
      <c r="J64" s="158"/>
    </row>
    <row r="65" spans="1:10" ht="15" x14ac:dyDescent="0.2">
      <c r="A65" s="86" t="s">
        <v>16</v>
      </c>
      <c r="B65" s="49" t="s">
        <v>72</v>
      </c>
      <c r="C65" s="41"/>
      <c r="D65" s="46"/>
      <c r="E65" s="47"/>
      <c r="F65" s="47"/>
      <c r="G65" s="47"/>
      <c r="H65" s="103"/>
      <c r="I65" s="47"/>
      <c r="J65" s="104"/>
    </row>
    <row r="66" spans="1:10" x14ac:dyDescent="0.2">
      <c r="A66" s="89" t="s">
        <v>66</v>
      </c>
      <c r="B66" s="50" t="s">
        <v>70</v>
      </c>
      <c r="C66" s="37" t="s">
        <v>32</v>
      </c>
      <c r="D66" s="38">
        <v>6</v>
      </c>
      <c r="E66" s="22">
        <v>900</v>
      </c>
      <c r="F66" s="22">
        <f t="shared" ref="F66:F74" si="2">E66*D66</f>
        <v>5400</v>
      </c>
      <c r="G66" s="6"/>
      <c r="H66" s="33" t="str">
        <f t="shared" ref="H66:J74" si="3">IF(G66&lt;&gt;"",($D66*G66),"")</f>
        <v/>
      </c>
      <c r="I66" s="6"/>
      <c r="J66" s="34" t="str">
        <f t="shared" si="3"/>
        <v/>
      </c>
    </row>
    <row r="67" spans="1:10" x14ac:dyDescent="0.2">
      <c r="A67" s="89" t="s">
        <v>67</v>
      </c>
      <c r="B67" s="50" t="s">
        <v>69</v>
      </c>
      <c r="C67" s="37" t="s">
        <v>33</v>
      </c>
      <c r="D67" s="38">
        <v>210</v>
      </c>
      <c r="E67" s="22">
        <v>80</v>
      </c>
      <c r="F67" s="22">
        <f t="shared" si="2"/>
        <v>16800</v>
      </c>
      <c r="G67" s="6"/>
      <c r="H67" s="33" t="str">
        <f t="shared" si="3"/>
        <v/>
      </c>
      <c r="I67" s="6"/>
      <c r="J67" s="34" t="str">
        <f t="shared" si="3"/>
        <v/>
      </c>
    </row>
    <row r="68" spans="1:10" x14ac:dyDescent="0.2">
      <c r="A68" s="89" t="s">
        <v>68</v>
      </c>
      <c r="B68" s="50" t="s">
        <v>71</v>
      </c>
      <c r="C68" s="37" t="s">
        <v>33</v>
      </c>
      <c r="D68" s="38">
        <v>180</v>
      </c>
      <c r="E68" s="22">
        <v>100</v>
      </c>
      <c r="F68" s="22">
        <f t="shared" si="2"/>
        <v>18000</v>
      </c>
      <c r="G68" s="6"/>
      <c r="H68" s="33" t="str">
        <f t="shared" si="3"/>
        <v/>
      </c>
      <c r="I68" s="6"/>
      <c r="J68" s="34" t="str">
        <f t="shared" si="3"/>
        <v/>
      </c>
    </row>
    <row r="69" spans="1:10" x14ac:dyDescent="0.2">
      <c r="A69" s="89" t="s">
        <v>37</v>
      </c>
      <c r="B69" s="52" t="s">
        <v>40</v>
      </c>
      <c r="C69" s="37" t="s">
        <v>56</v>
      </c>
      <c r="D69" s="38">
        <v>10</v>
      </c>
      <c r="E69" s="22">
        <v>600</v>
      </c>
      <c r="F69" s="22">
        <f t="shared" si="2"/>
        <v>6000</v>
      </c>
      <c r="G69" s="6"/>
      <c r="H69" s="33" t="str">
        <f t="shared" si="3"/>
        <v/>
      </c>
      <c r="I69" s="6"/>
      <c r="J69" s="34" t="str">
        <f t="shared" si="3"/>
        <v/>
      </c>
    </row>
    <row r="70" spans="1:10" x14ac:dyDescent="0.2">
      <c r="A70" s="89" t="s">
        <v>34</v>
      </c>
      <c r="B70" s="53" t="s">
        <v>41</v>
      </c>
      <c r="C70" s="37" t="s">
        <v>56</v>
      </c>
      <c r="D70" s="38">
        <v>4</v>
      </c>
      <c r="E70" s="22">
        <v>450</v>
      </c>
      <c r="F70" s="22">
        <f t="shared" si="2"/>
        <v>1800</v>
      </c>
      <c r="G70" s="6"/>
      <c r="H70" s="33" t="str">
        <f t="shared" si="3"/>
        <v/>
      </c>
      <c r="I70" s="6"/>
      <c r="J70" s="34" t="str">
        <f t="shared" si="3"/>
        <v/>
      </c>
    </row>
    <row r="71" spans="1:10" x14ac:dyDescent="0.2">
      <c r="A71" s="89" t="s">
        <v>38</v>
      </c>
      <c r="B71" s="53" t="s">
        <v>107</v>
      </c>
      <c r="C71" s="37" t="s">
        <v>56</v>
      </c>
      <c r="D71" s="38">
        <v>2</v>
      </c>
      <c r="E71" s="22">
        <v>600</v>
      </c>
      <c r="F71" s="22">
        <f t="shared" si="2"/>
        <v>1200</v>
      </c>
      <c r="G71" s="6"/>
      <c r="H71" s="33" t="str">
        <f t="shared" si="3"/>
        <v/>
      </c>
      <c r="I71" s="6"/>
      <c r="J71" s="34" t="str">
        <f t="shared" si="3"/>
        <v/>
      </c>
    </row>
    <row r="72" spans="1:10" x14ac:dyDescent="0.2">
      <c r="A72" s="89" t="s">
        <v>42</v>
      </c>
      <c r="B72" s="53" t="s">
        <v>106</v>
      </c>
      <c r="C72" s="37" t="s">
        <v>56</v>
      </c>
      <c r="D72" s="38">
        <v>6</v>
      </c>
      <c r="E72" s="22">
        <v>1000</v>
      </c>
      <c r="F72" s="22">
        <f t="shared" si="2"/>
        <v>6000</v>
      </c>
      <c r="G72" s="6"/>
      <c r="H72" s="33" t="str">
        <f t="shared" si="3"/>
        <v/>
      </c>
      <c r="I72" s="6"/>
      <c r="J72" s="34" t="str">
        <f t="shared" si="3"/>
        <v/>
      </c>
    </row>
    <row r="73" spans="1:10" x14ac:dyDescent="0.2">
      <c r="A73" s="89" t="s">
        <v>43</v>
      </c>
      <c r="B73" s="54" t="s">
        <v>35</v>
      </c>
      <c r="C73" s="37" t="s">
        <v>32</v>
      </c>
      <c r="D73" s="38">
        <v>1</v>
      </c>
      <c r="E73" s="22">
        <v>10000</v>
      </c>
      <c r="F73" s="22">
        <f t="shared" si="2"/>
        <v>10000</v>
      </c>
      <c r="G73" s="6"/>
      <c r="H73" s="33" t="str">
        <f t="shared" si="3"/>
        <v/>
      </c>
      <c r="I73" s="6"/>
      <c r="J73" s="34" t="str">
        <f t="shared" si="3"/>
        <v/>
      </c>
    </row>
    <row r="74" spans="1:10" x14ac:dyDescent="0.2">
      <c r="A74" s="89" t="s">
        <v>44</v>
      </c>
      <c r="B74" s="53" t="s">
        <v>36</v>
      </c>
      <c r="C74" s="37" t="s">
        <v>32</v>
      </c>
      <c r="D74" s="38">
        <v>1</v>
      </c>
      <c r="E74" s="22">
        <v>12000</v>
      </c>
      <c r="F74" s="22">
        <f t="shared" si="2"/>
        <v>12000</v>
      </c>
      <c r="G74" s="6"/>
      <c r="H74" s="33" t="str">
        <f t="shared" si="3"/>
        <v/>
      </c>
      <c r="I74" s="6"/>
      <c r="J74" s="34" t="str">
        <f t="shared" si="3"/>
        <v/>
      </c>
    </row>
    <row r="75" spans="1:10" x14ac:dyDescent="0.2">
      <c r="A75" s="153"/>
      <c r="B75" s="154"/>
      <c r="C75" s="154"/>
      <c r="D75" s="154"/>
      <c r="E75" s="154"/>
      <c r="F75" s="154"/>
      <c r="G75" s="154"/>
      <c r="H75" s="154"/>
      <c r="I75" s="154"/>
      <c r="J75" s="155"/>
    </row>
    <row r="76" spans="1:10" x14ac:dyDescent="0.2">
      <c r="A76" s="156"/>
      <c r="B76" s="157"/>
      <c r="C76" s="157"/>
      <c r="D76" s="157"/>
      <c r="E76" s="157"/>
      <c r="F76" s="157"/>
      <c r="G76" s="157"/>
      <c r="H76" s="157"/>
      <c r="I76" s="157"/>
      <c r="J76" s="158"/>
    </row>
    <row r="77" spans="1:10" ht="15" x14ac:dyDescent="0.2">
      <c r="A77" s="86" t="s">
        <v>45</v>
      </c>
      <c r="B77" s="49" t="s">
        <v>75</v>
      </c>
      <c r="C77" s="41"/>
      <c r="D77" s="46"/>
      <c r="E77" s="47"/>
      <c r="F77" s="47"/>
      <c r="G77" s="47"/>
      <c r="H77" s="103"/>
      <c r="I77" s="47"/>
      <c r="J77" s="104"/>
    </row>
    <row r="78" spans="1:10" x14ac:dyDescent="0.2">
      <c r="A78" s="89" t="s">
        <v>77</v>
      </c>
      <c r="B78" s="45" t="s">
        <v>73</v>
      </c>
      <c r="C78" s="37" t="s">
        <v>80</v>
      </c>
      <c r="D78" s="38">
        <v>50</v>
      </c>
      <c r="E78" s="22">
        <v>50</v>
      </c>
      <c r="F78" s="22">
        <f>E78*D78</f>
        <v>2500</v>
      </c>
      <c r="G78" s="6"/>
      <c r="H78" s="33" t="str">
        <f>IF(G78&lt;&gt;"",($D78*G78),"")</f>
        <v/>
      </c>
      <c r="I78" s="6"/>
      <c r="J78" s="34" t="str">
        <f>IF(I78&lt;&gt;"",($D78*I78),"")</f>
        <v/>
      </c>
    </row>
    <row r="79" spans="1:10" x14ac:dyDescent="0.2">
      <c r="A79" s="89" t="s">
        <v>78</v>
      </c>
      <c r="B79" s="45" t="s">
        <v>76</v>
      </c>
      <c r="C79" s="37" t="s">
        <v>81</v>
      </c>
      <c r="D79" s="38">
        <v>28</v>
      </c>
      <c r="E79" s="22">
        <v>200</v>
      </c>
      <c r="F79" s="22">
        <f>E79*D79</f>
        <v>5600</v>
      </c>
      <c r="G79" s="6"/>
      <c r="H79" s="33" t="str">
        <f>IF(G79&lt;&gt;"",($D79*G79),"")</f>
        <v/>
      </c>
      <c r="I79" s="6"/>
      <c r="J79" s="34" t="str">
        <f>IF(I79&lt;&gt;"",($D79*I79),"")</f>
        <v/>
      </c>
    </row>
    <row r="80" spans="1:10" x14ac:dyDescent="0.2">
      <c r="A80" s="89" t="s">
        <v>79</v>
      </c>
      <c r="B80" s="45" t="s">
        <v>74</v>
      </c>
      <c r="C80" s="37" t="s">
        <v>33</v>
      </c>
      <c r="D80" s="38">
        <v>60</v>
      </c>
      <c r="E80" s="22">
        <v>70</v>
      </c>
      <c r="F80" s="22">
        <f>E80*D80</f>
        <v>4200</v>
      </c>
      <c r="G80" s="6"/>
      <c r="H80" s="33" t="str">
        <f>IF(G80&lt;&gt;"",($D80*G80),"")</f>
        <v/>
      </c>
      <c r="I80" s="6"/>
      <c r="J80" s="34" t="str">
        <f>IF(I80&lt;&gt;"",($D80*I80),"")</f>
        <v/>
      </c>
    </row>
    <row r="81" spans="1:10" x14ac:dyDescent="0.2">
      <c r="A81" s="89" t="s">
        <v>46</v>
      </c>
      <c r="B81" s="45" t="s">
        <v>17</v>
      </c>
      <c r="C81" s="37" t="s">
        <v>32</v>
      </c>
      <c r="D81" s="38">
        <v>1</v>
      </c>
      <c r="E81" s="22">
        <v>15000</v>
      </c>
      <c r="F81" s="22">
        <f>E81*D81</f>
        <v>15000</v>
      </c>
      <c r="G81" s="6"/>
      <c r="H81" s="33" t="str">
        <f>IF(G81&lt;&gt;"",($D81*G81),"")</f>
        <v/>
      </c>
      <c r="I81" s="6"/>
      <c r="J81" s="34" t="str">
        <f>IF(I81&lt;&gt;"",($D81*I81),"")</f>
        <v/>
      </c>
    </row>
    <row r="82" spans="1:10" x14ac:dyDescent="0.2">
      <c r="A82" s="153"/>
      <c r="B82" s="154"/>
      <c r="C82" s="154"/>
      <c r="D82" s="154"/>
      <c r="E82" s="154"/>
      <c r="F82" s="154"/>
      <c r="G82" s="154"/>
      <c r="H82" s="154"/>
      <c r="I82" s="154"/>
      <c r="J82" s="155"/>
    </row>
    <row r="83" spans="1:10" x14ac:dyDescent="0.2">
      <c r="A83" s="156"/>
      <c r="B83" s="157"/>
      <c r="C83" s="157"/>
      <c r="D83" s="157"/>
      <c r="E83" s="157"/>
      <c r="F83" s="157"/>
      <c r="G83" s="157"/>
      <c r="H83" s="157"/>
      <c r="I83" s="157"/>
      <c r="J83" s="158"/>
    </row>
    <row r="84" spans="1:10" ht="15" x14ac:dyDescent="0.2">
      <c r="A84" s="86">
        <v>5</v>
      </c>
      <c r="B84" s="49" t="s">
        <v>9</v>
      </c>
      <c r="C84" s="88"/>
      <c r="D84" s="46"/>
      <c r="E84" s="47"/>
      <c r="F84" s="47"/>
      <c r="G84" s="47"/>
      <c r="H84" s="103"/>
      <c r="I84" s="47"/>
      <c r="J84" s="104"/>
    </row>
    <row r="85" spans="1:10" x14ac:dyDescent="0.2">
      <c r="A85" s="89" t="s">
        <v>98</v>
      </c>
      <c r="B85" s="45" t="s">
        <v>99</v>
      </c>
      <c r="C85" s="37" t="s">
        <v>32</v>
      </c>
      <c r="D85" s="38">
        <v>1</v>
      </c>
      <c r="E85" s="22">
        <v>18000</v>
      </c>
      <c r="F85" s="22">
        <f>E85*D85</f>
        <v>18000</v>
      </c>
      <c r="G85" s="6"/>
      <c r="H85" s="33" t="str">
        <f>IF(G85&lt;&gt;"",($D85*G85),"")</f>
        <v/>
      </c>
      <c r="I85" s="6"/>
      <c r="J85" s="34" t="str">
        <f>IF(I85&lt;&gt;"",($D85*I85),"")</f>
        <v/>
      </c>
    </row>
    <row r="86" spans="1:10" x14ac:dyDescent="0.2">
      <c r="A86" s="89" t="s">
        <v>100</v>
      </c>
      <c r="B86" s="45" t="s">
        <v>101</v>
      </c>
      <c r="C86" s="37" t="s">
        <v>32</v>
      </c>
      <c r="D86" s="38">
        <v>1</v>
      </c>
      <c r="E86" s="22">
        <v>1000</v>
      </c>
      <c r="F86" s="22">
        <f>E86*D86</f>
        <v>1000</v>
      </c>
      <c r="G86" s="6"/>
      <c r="H86" s="33" t="str">
        <f>IF(G86&lt;&gt;"",($D86*G86),"")</f>
        <v/>
      </c>
      <c r="I86" s="6"/>
      <c r="J86" s="34" t="str">
        <f>IF(I86&lt;&gt;"",($D86*I86),"")</f>
        <v/>
      </c>
    </row>
    <row r="87" spans="1:10" x14ac:dyDescent="0.2">
      <c r="A87" s="89" t="s">
        <v>102</v>
      </c>
      <c r="B87" s="45" t="s">
        <v>103</v>
      </c>
      <c r="C87" s="37" t="s">
        <v>32</v>
      </c>
      <c r="D87" s="38">
        <v>1</v>
      </c>
      <c r="E87" s="22">
        <v>1500</v>
      </c>
      <c r="F87" s="22">
        <f>E87*D87</f>
        <v>1500</v>
      </c>
      <c r="G87" s="6"/>
      <c r="H87" s="33" t="str">
        <f>IF(G87&lt;&gt;"",($D87*G87),"")</f>
        <v/>
      </c>
      <c r="I87" s="6"/>
      <c r="J87" s="34" t="str">
        <f>IF(I87&lt;&gt;"",($D87*I87),"")</f>
        <v/>
      </c>
    </row>
    <row r="88" spans="1:10" x14ac:dyDescent="0.2">
      <c r="A88" s="153"/>
      <c r="B88" s="154"/>
      <c r="C88" s="154"/>
      <c r="D88" s="154"/>
      <c r="E88" s="154"/>
      <c r="F88" s="154"/>
      <c r="G88" s="154"/>
      <c r="H88" s="154"/>
      <c r="I88" s="154"/>
      <c r="J88" s="155"/>
    </row>
    <row r="89" spans="1:10" x14ac:dyDescent="0.2">
      <c r="A89" s="156"/>
      <c r="B89" s="157"/>
      <c r="C89" s="157"/>
      <c r="D89" s="157"/>
      <c r="E89" s="157"/>
      <c r="F89" s="157"/>
      <c r="G89" s="157"/>
      <c r="H89" s="157"/>
      <c r="I89" s="157"/>
      <c r="J89" s="158"/>
    </row>
    <row r="90" spans="1:10" ht="15" x14ac:dyDescent="0.2">
      <c r="A90" s="86">
        <v>6</v>
      </c>
      <c r="B90" s="49" t="s">
        <v>10</v>
      </c>
      <c r="C90" s="88"/>
      <c r="D90" s="46"/>
      <c r="E90" s="47"/>
      <c r="F90" s="43"/>
      <c r="G90" s="47"/>
      <c r="H90" s="103"/>
      <c r="I90" s="47"/>
      <c r="J90" s="104"/>
    </row>
    <row r="91" spans="1:10" x14ac:dyDescent="0.2">
      <c r="A91" s="89" t="s">
        <v>25</v>
      </c>
      <c r="B91" s="45" t="s">
        <v>20</v>
      </c>
      <c r="C91" s="90" t="s">
        <v>32</v>
      </c>
      <c r="D91" s="38">
        <v>1</v>
      </c>
      <c r="E91" s="22">
        <v>53000</v>
      </c>
      <c r="F91" s="22">
        <f>E91*D91</f>
        <v>53000</v>
      </c>
      <c r="G91" s="6"/>
      <c r="H91" s="33" t="str">
        <f>IF(G91&lt;&gt;"",($D91*G91),"")</f>
        <v/>
      </c>
      <c r="I91" s="6"/>
      <c r="J91" s="34" t="str">
        <f>IF(I91&lt;&gt;"",($D91*I91),"")</f>
        <v/>
      </c>
    </row>
    <row r="92" spans="1:10" x14ac:dyDescent="0.2">
      <c r="A92" s="153"/>
      <c r="B92" s="154"/>
      <c r="C92" s="154"/>
      <c r="D92" s="154"/>
      <c r="E92" s="154"/>
      <c r="F92" s="154"/>
      <c r="G92" s="154"/>
      <c r="H92" s="154"/>
      <c r="I92" s="154"/>
      <c r="J92" s="155"/>
    </row>
    <row r="93" spans="1:10" x14ac:dyDescent="0.2">
      <c r="A93" s="156"/>
      <c r="B93" s="157"/>
      <c r="C93" s="157"/>
      <c r="D93" s="157"/>
      <c r="E93" s="157"/>
      <c r="F93" s="157"/>
      <c r="G93" s="157"/>
      <c r="H93" s="157"/>
      <c r="I93" s="157"/>
      <c r="J93" s="158"/>
    </row>
    <row r="94" spans="1:10" ht="15" x14ac:dyDescent="0.25">
      <c r="A94" s="86" t="s">
        <v>27</v>
      </c>
      <c r="B94" s="105" t="s">
        <v>114</v>
      </c>
      <c r="C94" s="88"/>
      <c r="D94" s="46"/>
      <c r="E94" s="47"/>
      <c r="F94" s="47"/>
      <c r="G94" s="47"/>
      <c r="H94" s="103"/>
      <c r="I94" s="47"/>
      <c r="J94" s="104"/>
    </row>
    <row r="95" spans="1:10" x14ac:dyDescent="0.2">
      <c r="A95" s="89" t="s">
        <v>90</v>
      </c>
      <c r="B95" s="50" t="s">
        <v>88</v>
      </c>
      <c r="C95" s="90" t="s">
        <v>32</v>
      </c>
      <c r="D95" s="38">
        <v>6</v>
      </c>
      <c r="E95" s="22">
        <v>970</v>
      </c>
      <c r="F95" s="33">
        <f>D95*E95</f>
        <v>5820</v>
      </c>
      <c r="G95" s="6"/>
      <c r="H95" s="33" t="str">
        <f t="shared" ref="H95:J107" si="4">IF(G95&lt;&gt;"",($D95*G95),"")</f>
        <v/>
      </c>
      <c r="I95" s="6"/>
      <c r="J95" s="34" t="str">
        <f t="shared" si="4"/>
        <v/>
      </c>
    </row>
    <row r="96" spans="1:10" x14ac:dyDescent="0.2">
      <c r="A96" s="89" t="s">
        <v>91</v>
      </c>
      <c r="B96" s="45" t="s">
        <v>84</v>
      </c>
      <c r="C96" s="90" t="s">
        <v>32</v>
      </c>
      <c r="D96" s="38">
        <v>2</v>
      </c>
      <c r="E96" s="22">
        <v>4000</v>
      </c>
      <c r="F96" s="33">
        <f>D96*E96</f>
        <v>8000</v>
      </c>
      <c r="G96" s="6"/>
      <c r="H96" s="33" t="str">
        <f t="shared" si="4"/>
        <v/>
      </c>
      <c r="I96" s="6"/>
      <c r="J96" s="34" t="str">
        <f t="shared" si="4"/>
        <v/>
      </c>
    </row>
    <row r="97" spans="1:10" x14ac:dyDescent="0.2">
      <c r="A97" s="89" t="s">
        <v>92</v>
      </c>
      <c r="B97" s="45" t="s">
        <v>85</v>
      </c>
      <c r="C97" s="90" t="s">
        <v>32</v>
      </c>
      <c r="D97" s="38">
        <v>2</v>
      </c>
      <c r="E97" s="22">
        <v>105</v>
      </c>
      <c r="F97" s="33">
        <f>D97*E97</f>
        <v>210</v>
      </c>
      <c r="G97" s="6"/>
      <c r="H97" s="33" t="str">
        <f t="shared" si="4"/>
        <v/>
      </c>
      <c r="I97" s="6"/>
      <c r="J97" s="34" t="str">
        <f t="shared" si="4"/>
        <v/>
      </c>
    </row>
    <row r="98" spans="1:10" x14ac:dyDescent="0.2">
      <c r="A98" s="89" t="s">
        <v>93</v>
      </c>
      <c r="B98" s="45" t="s">
        <v>86</v>
      </c>
      <c r="C98" s="90" t="s">
        <v>32</v>
      </c>
      <c r="D98" s="38">
        <v>20</v>
      </c>
      <c r="E98" s="22">
        <v>55</v>
      </c>
      <c r="F98" s="33">
        <f>D98*E98</f>
        <v>1100</v>
      </c>
      <c r="G98" s="6"/>
      <c r="H98" s="33" t="str">
        <f t="shared" si="4"/>
        <v/>
      </c>
      <c r="I98" s="6"/>
      <c r="J98" s="34" t="str">
        <f t="shared" si="4"/>
        <v/>
      </c>
    </row>
    <row r="99" spans="1:10" x14ac:dyDescent="0.2">
      <c r="A99" s="89" t="s">
        <v>28</v>
      </c>
      <c r="B99" s="45" t="s">
        <v>22</v>
      </c>
      <c r="C99" s="90" t="s">
        <v>33</v>
      </c>
      <c r="D99" s="38">
        <v>1985</v>
      </c>
      <c r="E99" s="22">
        <v>14.6</v>
      </c>
      <c r="F99" s="22">
        <f>E99*D99</f>
        <v>28981</v>
      </c>
      <c r="G99" s="6"/>
      <c r="H99" s="33" t="str">
        <f t="shared" si="4"/>
        <v/>
      </c>
      <c r="I99" s="6"/>
      <c r="J99" s="34" t="str">
        <f t="shared" si="4"/>
        <v/>
      </c>
    </row>
    <row r="100" spans="1:10" x14ac:dyDescent="0.2">
      <c r="A100" s="89" t="s">
        <v>29</v>
      </c>
      <c r="B100" s="45" t="s">
        <v>23</v>
      </c>
      <c r="C100" s="90" t="s">
        <v>33</v>
      </c>
      <c r="D100" s="38">
        <v>12600</v>
      </c>
      <c r="E100" s="22">
        <v>3.8</v>
      </c>
      <c r="F100" s="22">
        <f>E100*D100</f>
        <v>47880</v>
      </c>
      <c r="G100" s="6"/>
      <c r="H100" s="33" t="str">
        <f t="shared" si="4"/>
        <v/>
      </c>
      <c r="I100" s="6"/>
      <c r="J100" s="34" t="str">
        <f t="shared" si="4"/>
        <v/>
      </c>
    </row>
    <row r="101" spans="1:10" x14ac:dyDescent="0.2">
      <c r="A101" s="89" t="s">
        <v>30</v>
      </c>
      <c r="B101" s="45" t="s">
        <v>24</v>
      </c>
      <c r="C101" s="90" t="s">
        <v>33</v>
      </c>
      <c r="D101" s="38">
        <v>870</v>
      </c>
      <c r="E101" s="22">
        <v>1.1499999999999999</v>
      </c>
      <c r="F101" s="22">
        <f>E101*D101</f>
        <v>1000.4999999999999</v>
      </c>
      <c r="G101" s="6"/>
      <c r="H101" s="33" t="str">
        <f t="shared" si="4"/>
        <v/>
      </c>
      <c r="I101" s="6"/>
      <c r="J101" s="34" t="str">
        <f t="shared" si="4"/>
        <v/>
      </c>
    </row>
    <row r="102" spans="1:10" x14ac:dyDescent="0.2">
      <c r="A102" s="89" t="s">
        <v>31</v>
      </c>
      <c r="B102" s="45" t="s">
        <v>82</v>
      </c>
      <c r="C102" s="90" t="s">
        <v>32</v>
      </c>
      <c r="D102" s="38">
        <v>2</v>
      </c>
      <c r="E102" s="22">
        <v>5400</v>
      </c>
      <c r="F102" s="33">
        <f t="shared" ref="F102:F107" si="5">D102*E102</f>
        <v>10800</v>
      </c>
      <c r="G102" s="6"/>
      <c r="H102" s="33" t="str">
        <f t="shared" si="4"/>
        <v/>
      </c>
      <c r="I102" s="6"/>
      <c r="J102" s="34" t="str">
        <f t="shared" si="4"/>
        <v/>
      </c>
    </row>
    <row r="103" spans="1:10" x14ac:dyDescent="0.2">
      <c r="A103" s="89" t="s">
        <v>94</v>
      </c>
      <c r="B103" s="45" t="s">
        <v>83</v>
      </c>
      <c r="C103" s="90" t="s">
        <v>32</v>
      </c>
      <c r="D103" s="38">
        <v>1</v>
      </c>
      <c r="E103" s="22">
        <v>7400</v>
      </c>
      <c r="F103" s="33">
        <f t="shared" si="5"/>
        <v>7400</v>
      </c>
      <c r="G103" s="6"/>
      <c r="H103" s="33" t="str">
        <f t="shared" si="4"/>
        <v/>
      </c>
      <c r="I103" s="6"/>
      <c r="J103" s="34" t="str">
        <f t="shared" si="4"/>
        <v/>
      </c>
    </row>
    <row r="104" spans="1:10" x14ac:dyDescent="0.2">
      <c r="A104" s="89" t="s">
        <v>95</v>
      </c>
      <c r="B104" s="45" t="s">
        <v>87</v>
      </c>
      <c r="C104" s="90" t="s">
        <v>33</v>
      </c>
      <c r="D104" s="38">
        <v>45</v>
      </c>
      <c r="E104" s="22">
        <v>45</v>
      </c>
      <c r="F104" s="33">
        <f t="shared" si="5"/>
        <v>2025</v>
      </c>
      <c r="G104" s="6"/>
      <c r="H104" s="33" t="str">
        <f t="shared" si="4"/>
        <v/>
      </c>
      <c r="I104" s="6"/>
      <c r="J104" s="34" t="str">
        <f t="shared" si="4"/>
        <v/>
      </c>
    </row>
    <row r="105" spans="1:10" x14ac:dyDescent="0.2">
      <c r="A105" s="89" t="s">
        <v>104</v>
      </c>
      <c r="B105" s="45" t="s">
        <v>89</v>
      </c>
      <c r="C105" s="90" t="s">
        <v>32</v>
      </c>
      <c r="D105" s="38">
        <v>3</v>
      </c>
      <c r="E105" s="22">
        <v>250</v>
      </c>
      <c r="F105" s="33">
        <f t="shared" si="5"/>
        <v>750</v>
      </c>
      <c r="G105" s="6"/>
      <c r="H105" s="33" t="str">
        <f t="shared" si="4"/>
        <v/>
      </c>
      <c r="I105" s="6"/>
      <c r="J105" s="34" t="str">
        <f t="shared" si="4"/>
        <v/>
      </c>
    </row>
    <row r="106" spans="1:10" x14ac:dyDescent="0.2">
      <c r="A106" s="89" t="s">
        <v>96</v>
      </c>
      <c r="B106" s="45" t="s">
        <v>113</v>
      </c>
      <c r="C106" s="37" t="s">
        <v>4</v>
      </c>
      <c r="D106" s="38">
        <v>1</v>
      </c>
      <c r="E106" s="22">
        <v>7500</v>
      </c>
      <c r="F106" s="33">
        <f t="shared" si="5"/>
        <v>7500</v>
      </c>
      <c r="G106" s="6"/>
      <c r="H106" s="33" t="str">
        <f t="shared" si="4"/>
        <v/>
      </c>
      <c r="I106" s="6"/>
      <c r="J106" s="34" t="str">
        <f t="shared" si="4"/>
        <v/>
      </c>
    </row>
    <row r="107" spans="1:10" x14ac:dyDescent="0.2">
      <c r="A107" s="89" t="s">
        <v>112</v>
      </c>
      <c r="B107" s="45" t="s">
        <v>111</v>
      </c>
      <c r="C107" s="37" t="s">
        <v>4</v>
      </c>
      <c r="D107" s="38">
        <v>1</v>
      </c>
      <c r="E107" s="22">
        <v>1600</v>
      </c>
      <c r="F107" s="33">
        <f t="shared" si="5"/>
        <v>1600</v>
      </c>
      <c r="G107" s="6"/>
      <c r="H107" s="33" t="str">
        <f t="shared" si="4"/>
        <v/>
      </c>
      <c r="I107" s="6"/>
      <c r="J107" s="34" t="str">
        <f t="shared" si="4"/>
        <v/>
      </c>
    </row>
    <row r="108" spans="1:10" x14ac:dyDescent="0.2">
      <c r="A108" s="153"/>
      <c r="B108" s="154"/>
      <c r="C108" s="154"/>
      <c r="D108" s="154"/>
      <c r="E108" s="154"/>
      <c r="F108" s="154"/>
      <c r="G108" s="154"/>
      <c r="H108" s="154"/>
      <c r="I108" s="154"/>
      <c r="J108" s="155"/>
    </row>
    <row r="109" spans="1:10" x14ac:dyDescent="0.2">
      <c r="A109" s="156"/>
      <c r="B109" s="157"/>
      <c r="C109" s="157"/>
      <c r="D109" s="157"/>
      <c r="E109" s="157"/>
      <c r="F109" s="157"/>
      <c r="G109" s="157"/>
      <c r="H109" s="157"/>
      <c r="I109" s="157"/>
      <c r="J109" s="158"/>
    </row>
    <row r="110" spans="1:10" ht="15" x14ac:dyDescent="0.2">
      <c r="A110" s="89">
        <v>7</v>
      </c>
      <c r="B110" s="36" t="s">
        <v>52</v>
      </c>
      <c r="C110" s="90" t="s">
        <v>6</v>
      </c>
      <c r="D110" s="22">
        <v>5000</v>
      </c>
      <c r="E110" s="22">
        <v>5000</v>
      </c>
      <c r="F110" s="33">
        <f>D110*E110</f>
        <v>25000000</v>
      </c>
      <c r="G110" s="22"/>
      <c r="H110" s="22">
        <v>5000</v>
      </c>
      <c r="I110" s="22"/>
      <c r="J110" s="64">
        <v>5000</v>
      </c>
    </row>
    <row r="111" spans="1:10" ht="15" x14ac:dyDescent="0.2">
      <c r="A111" s="89">
        <v>8</v>
      </c>
      <c r="B111" s="36" t="s">
        <v>11</v>
      </c>
      <c r="C111" s="90" t="s">
        <v>6</v>
      </c>
      <c r="D111" s="22">
        <v>5000</v>
      </c>
      <c r="E111" s="22">
        <v>5000</v>
      </c>
      <c r="F111" s="33">
        <f>D111*E111</f>
        <v>25000000</v>
      </c>
      <c r="G111" s="22"/>
      <c r="H111" s="22">
        <v>5000</v>
      </c>
      <c r="I111" s="22"/>
      <c r="J111" s="64">
        <v>5000</v>
      </c>
    </row>
    <row r="112" spans="1:10" ht="15" x14ac:dyDescent="0.2">
      <c r="A112" s="89">
        <v>9</v>
      </c>
      <c r="B112" s="36" t="s">
        <v>12</v>
      </c>
      <c r="C112" s="90" t="s">
        <v>6</v>
      </c>
      <c r="D112" s="22">
        <v>2000</v>
      </c>
      <c r="E112" s="22">
        <v>2000</v>
      </c>
      <c r="F112" s="33">
        <f>D112*E112</f>
        <v>4000000</v>
      </c>
      <c r="G112" s="22"/>
      <c r="H112" s="22">
        <v>2000</v>
      </c>
      <c r="I112" s="22"/>
      <c r="J112" s="64">
        <v>2000</v>
      </c>
    </row>
    <row r="113" spans="1:10" ht="15" customHeight="1" x14ac:dyDescent="0.2">
      <c r="A113" s="126" t="s">
        <v>170</v>
      </c>
      <c r="B113" s="127"/>
      <c r="C113" s="127"/>
      <c r="D113" s="127"/>
      <c r="E113" s="106"/>
      <c r="F113" s="66">
        <f>SUM(F49:F112)</f>
        <v>54473666.5</v>
      </c>
      <c r="G113" s="66"/>
      <c r="H113" s="66" t="str">
        <f>IF(G6&lt;&gt;"",SUM(H49:H112),"")</f>
        <v/>
      </c>
      <c r="I113" s="66"/>
      <c r="J113" s="67" t="str">
        <f>IF(I6&lt;&gt;"",SUM(J49:J112),"")</f>
        <v/>
      </c>
    </row>
    <row r="114" spans="1:10" ht="15" customHeight="1" x14ac:dyDescent="0.2">
      <c r="A114" s="126" t="s">
        <v>199</v>
      </c>
      <c r="B114" s="127"/>
      <c r="C114" s="127"/>
      <c r="D114" s="127"/>
      <c r="E114" s="106"/>
      <c r="F114" s="66"/>
      <c r="G114" s="66"/>
      <c r="H114" s="66" t="str">
        <f>IF(G6&lt;&gt;"",SUM(H113+H45),"")</f>
        <v/>
      </c>
      <c r="I114" s="66"/>
      <c r="J114" s="67" t="str">
        <f>IF(I6&lt;&gt;"",SUM(J113+J45),"")</f>
        <v/>
      </c>
    </row>
    <row r="115" spans="1:10" ht="14.25" customHeight="1" x14ac:dyDescent="0.2">
      <c r="A115" s="89">
        <v>10</v>
      </c>
      <c r="B115" s="45" t="s">
        <v>200</v>
      </c>
      <c r="C115" s="68">
        <v>0.1</v>
      </c>
      <c r="D115" s="32">
        <v>1</v>
      </c>
      <c r="E115" s="22"/>
      <c r="F115" s="22">
        <f>F113*0.05</f>
        <v>2723683.3250000002</v>
      </c>
      <c r="G115" s="22"/>
      <c r="H115" s="22" t="str">
        <f>IF(H114&lt;&gt;"",SUM($C115*H114),"")</f>
        <v/>
      </c>
      <c r="I115" s="22"/>
      <c r="J115" s="64" t="str">
        <f>IF(J114&lt;&gt;"",SUM($C115*J114),"")</f>
        <v/>
      </c>
    </row>
    <row r="116" spans="1:10" ht="15" customHeight="1" thickBot="1" x14ac:dyDescent="0.25">
      <c r="A116" s="128" t="s">
        <v>196</v>
      </c>
      <c r="B116" s="129"/>
      <c r="C116" s="129"/>
      <c r="D116" s="129"/>
      <c r="E116" s="107"/>
      <c r="F116" s="70">
        <f>SUM(F113:F115)</f>
        <v>57197349.825000003</v>
      </c>
      <c r="G116" s="70"/>
      <c r="H116" s="70" t="str">
        <f>IF(G6&lt;&gt;"",SUM(H114+H115+H45),"")</f>
        <v/>
      </c>
      <c r="I116" s="70"/>
      <c r="J116" s="71" t="str">
        <f>IF(I6&lt;&gt;"",SUM(J114+J115+J45),"")</f>
        <v/>
      </c>
    </row>
    <row r="117" spans="1:10" x14ac:dyDescent="0.2">
      <c r="A117" s="108"/>
      <c r="B117" s="109"/>
      <c r="C117" s="110"/>
      <c r="D117" s="108"/>
      <c r="E117" s="111"/>
      <c r="F117" s="112"/>
      <c r="G117" s="111"/>
      <c r="H117" s="112"/>
      <c r="I117" s="111"/>
      <c r="J117" s="112"/>
    </row>
    <row r="118" spans="1:10" customFormat="1" ht="15" x14ac:dyDescent="0.25">
      <c r="A118" s="114" t="s">
        <v>191</v>
      </c>
      <c r="B118" s="114"/>
      <c r="C118" s="114"/>
      <c r="D118" s="77"/>
      <c r="E118" s="77"/>
      <c r="F118" s="77"/>
      <c r="G118" s="77"/>
      <c r="H118" s="77"/>
      <c r="I118" s="77"/>
      <c r="J118" s="77"/>
    </row>
    <row r="119" spans="1:10" customFormat="1" ht="15.75" x14ac:dyDescent="0.25">
      <c r="A119" s="78"/>
      <c r="B119" s="78"/>
      <c r="C119" s="78"/>
      <c r="D119" s="77"/>
      <c r="E119" s="77"/>
      <c r="F119" s="77"/>
      <c r="G119" s="77"/>
      <c r="H119" s="77"/>
      <c r="I119" s="77"/>
      <c r="J119" s="77"/>
    </row>
    <row r="120" spans="1:10" customFormat="1" ht="15.75" x14ac:dyDescent="0.25">
      <c r="A120" s="78"/>
      <c r="B120" s="78"/>
      <c r="C120" s="78"/>
      <c r="D120" s="77"/>
      <c r="E120" s="77"/>
      <c r="F120" s="77"/>
      <c r="G120" s="77"/>
      <c r="H120" s="77"/>
      <c r="I120" s="77"/>
      <c r="J120" s="77"/>
    </row>
    <row r="121" spans="1:10" customFormat="1" ht="15" x14ac:dyDescent="0.25">
      <c r="A121" s="114" t="s">
        <v>192</v>
      </c>
      <c r="B121" s="114"/>
      <c r="C121" s="114"/>
      <c r="D121" s="77"/>
      <c r="E121" s="77"/>
      <c r="F121" s="77"/>
      <c r="G121" s="77"/>
      <c r="H121" s="77"/>
      <c r="I121" s="77"/>
      <c r="J121" s="77"/>
    </row>
  </sheetData>
  <sheetProtection algorithmName="SHA-512" hashValue="sWQMqymZRYrjypC4FrPeRqeX6YF8Dx57dA+x9XOp7r1O4CmIuzYknGTsWnk3csNA2B1B2eXnCkZ5zLxlLg5bwA==" saltValue="m9w7SmsfHroGh35n5iIwfw==" spinCount="100000" sheet="1" objects="1" scenarios="1" selectLockedCells="1"/>
  <mergeCells count="25">
    <mergeCell ref="A46:J47"/>
    <mergeCell ref="A118:C118"/>
    <mergeCell ref="A121:C121"/>
    <mergeCell ref="A4:J4"/>
    <mergeCell ref="A48:D48"/>
    <mergeCell ref="A113:D113"/>
    <mergeCell ref="A116:D116"/>
    <mergeCell ref="A114:D114"/>
    <mergeCell ref="A7:J8"/>
    <mergeCell ref="A108:J109"/>
    <mergeCell ref="A92:J93"/>
    <mergeCell ref="A88:J89"/>
    <mergeCell ref="A82:J83"/>
    <mergeCell ref="A75:J76"/>
    <mergeCell ref="A63:J64"/>
    <mergeCell ref="A57:J58"/>
    <mergeCell ref="A51:J52"/>
    <mergeCell ref="A1:D1"/>
    <mergeCell ref="E1:F1"/>
    <mergeCell ref="A45:D45"/>
    <mergeCell ref="A5:D5"/>
    <mergeCell ref="A2:D2"/>
    <mergeCell ref="A38:J39"/>
    <mergeCell ref="G1:J2"/>
    <mergeCell ref="A42:J43"/>
  </mergeCells>
  <pageMargins left="0.25" right="0.25" top="0.75" bottom="0.75" header="0.3" footer="0.3"/>
  <pageSetup scale="58" orientation="portrait" r:id="rId1"/>
  <rowBreaks count="1" manualBreakCount="1">
    <brk id="4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A021-33BF-49C0-8DD4-56736D39B136}">
  <dimension ref="A1:J95"/>
  <sheetViews>
    <sheetView zoomScaleNormal="100" workbookViewId="0">
      <pane ySplit="3" topLeftCell="A4" activePane="bottomLeft" state="frozen"/>
      <selection pane="bottomLeft" activeCell="G1" sqref="G1:J2"/>
    </sheetView>
  </sheetViews>
  <sheetFormatPr defaultRowHeight="14.25" x14ac:dyDescent="0.2"/>
  <cols>
    <col min="1" max="1" width="10.7109375" style="4" customWidth="1"/>
    <col min="2" max="2" width="57.7109375" style="3" customWidth="1"/>
    <col min="3" max="3" width="10.7109375" style="4" customWidth="1"/>
    <col min="4" max="4" width="14.7109375" style="4" customWidth="1"/>
    <col min="5" max="5" width="12.7109375" style="11" hidden="1" customWidth="1"/>
    <col min="6" max="6" width="16.28515625" style="11" hidden="1" customWidth="1"/>
    <col min="7" max="10" width="14.7109375" style="8" customWidth="1"/>
    <col min="11" max="16384" width="9.140625" style="1"/>
  </cols>
  <sheetData>
    <row r="1" spans="1:10" ht="45" customHeight="1" thickBot="1" x14ac:dyDescent="0.25">
      <c r="A1" s="143" t="s">
        <v>204</v>
      </c>
      <c r="B1" s="144"/>
      <c r="C1" s="144"/>
      <c r="D1" s="137"/>
      <c r="E1" s="136" t="s">
        <v>169</v>
      </c>
      <c r="F1" s="137"/>
      <c r="G1" s="218"/>
      <c r="H1" s="219"/>
      <c r="I1" s="219"/>
      <c r="J1" s="220"/>
    </row>
    <row r="2" spans="1:10" ht="36.4" customHeight="1" thickBot="1" x14ac:dyDescent="0.25">
      <c r="A2" s="150" t="s">
        <v>201</v>
      </c>
      <c r="B2" s="151"/>
      <c r="C2" s="151"/>
      <c r="D2" s="152"/>
      <c r="E2" s="23"/>
      <c r="F2" s="24"/>
      <c r="G2" s="221"/>
      <c r="H2" s="222"/>
      <c r="I2" s="222"/>
      <c r="J2" s="223"/>
    </row>
    <row r="3" spans="1:10" s="12" customFormat="1" ht="60" x14ac:dyDescent="0.25">
      <c r="A3" s="25" t="s">
        <v>0</v>
      </c>
      <c r="B3" s="26" t="s">
        <v>1</v>
      </c>
      <c r="C3" s="27" t="s">
        <v>2</v>
      </c>
      <c r="D3" s="26" t="s">
        <v>3</v>
      </c>
      <c r="E3" s="28" t="s">
        <v>168</v>
      </c>
      <c r="F3" s="27" t="s">
        <v>167</v>
      </c>
      <c r="G3" s="28" t="s">
        <v>108</v>
      </c>
      <c r="H3" s="29" t="s">
        <v>109</v>
      </c>
      <c r="I3" s="28" t="s">
        <v>190</v>
      </c>
      <c r="J3" s="29" t="s">
        <v>109</v>
      </c>
    </row>
    <row r="4" spans="1:10" s="12" customFormat="1" ht="15" x14ac:dyDescent="0.25">
      <c r="A4" s="185" t="s">
        <v>205</v>
      </c>
      <c r="B4" s="186"/>
      <c r="C4" s="186"/>
      <c r="D4" s="187"/>
      <c r="E4" s="188"/>
      <c r="F4" s="189"/>
      <c r="G4" s="188"/>
      <c r="H4" s="188"/>
      <c r="I4" s="188"/>
      <c r="J4" s="190"/>
    </row>
    <row r="5" spans="1:10" ht="15.6" customHeight="1" x14ac:dyDescent="0.25">
      <c r="A5" s="85">
        <v>1</v>
      </c>
      <c r="B5" s="31" t="s">
        <v>13</v>
      </c>
      <c r="C5" s="32" t="s">
        <v>4</v>
      </c>
      <c r="D5" s="32">
        <v>1</v>
      </c>
      <c r="E5" s="191">
        <v>28000</v>
      </c>
      <c r="F5" s="191">
        <f>E5</f>
        <v>28000</v>
      </c>
      <c r="G5" s="6"/>
      <c r="H5" s="33" t="str">
        <f>IF(G5&lt;&gt;"",($D5*G5),"")</f>
        <v/>
      </c>
      <c r="I5" s="6"/>
      <c r="J5" s="34" t="str">
        <f>IF(I5&lt;&gt;"",($D5*I5),"")</f>
        <v/>
      </c>
    </row>
    <row r="6" spans="1:10" ht="15.6" customHeight="1" x14ac:dyDescent="0.2">
      <c r="A6" s="171"/>
      <c r="B6" s="172"/>
      <c r="C6" s="172"/>
      <c r="D6" s="172"/>
      <c r="E6" s="172"/>
      <c r="F6" s="172"/>
      <c r="G6" s="172"/>
      <c r="H6" s="172"/>
      <c r="I6" s="172"/>
      <c r="J6" s="173"/>
    </row>
    <row r="7" spans="1:10" ht="15.6" customHeight="1" x14ac:dyDescent="0.2">
      <c r="A7" s="174"/>
      <c r="B7" s="175"/>
      <c r="C7" s="175"/>
      <c r="D7" s="175"/>
      <c r="E7" s="175"/>
      <c r="F7" s="175"/>
      <c r="G7" s="175"/>
      <c r="H7" s="175"/>
      <c r="I7" s="175"/>
      <c r="J7" s="176"/>
    </row>
    <row r="8" spans="1:10" s="12" customFormat="1" ht="15" x14ac:dyDescent="0.2">
      <c r="A8" s="86">
        <v>3</v>
      </c>
      <c r="B8" s="40" t="s">
        <v>5</v>
      </c>
      <c r="C8" s="41"/>
      <c r="D8" s="42"/>
      <c r="E8" s="192"/>
      <c r="F8" s="192"/>
      <c r="G8" s="56"/>
      <c r="H8" s="56" t="str">
        <f t="shared" ref="H8:J18" si="0">IF(G8&lt;&gt;"",($D8*G8),"")</f>
        <v/>
      </c>
      <c r="I8" s="56"/>
      <c r="J8" s="57" t="str">
        <f t="shared" si="0"/>
        <v/>
      </c>
    </row>
    <row r="9" spans="1:10" s="12" customFormat="1" x14ac:dyDescent="0.2">
      <c r="A9" s="89" t="s">
        <v>48</v>
      </c>
      <c r="B9" s="45" t="s">
        <v>18</v>
      </c>
      <c r="C9" s="37" t="s">
        <v>32</v>
      </c>
      <c r="D9" s="32">
        <v>1</v>
      </c>
      <c r="E9" s="191">
        <v>10300</v>
      </c>
      <c r="F9" s="191">
        <f t="shared" ref="F9:F18" si="1">D9*E9</f>
        <v>10300</v>
      </c>
      <c r="G9" s="6"/>
      <c r="H9" s="22" t="str">
        <f t="shared" si="0"/>
        <v/>
      </c>
      <c r="I9" s="6"/>
      <c r="J9" s="64" t="str">
        <f t="shared" si="0"/>
        <v/>
      </c>
    </row>
    <row r="10" spans="1:10" s="12" customFormat="1" x14ac:dyDescent="0.2">
      <c r="A10" s="89" t="s">
        <v>49</v>
      </c>
      <c r="B10" s="45" t="s">
        <v>19</v>
      </c>
      <c r="C10" s="37" t="s">
        <v>32</v>
      </c>
      <c r="D10" s="32">
        <v>1</v>
      </c>
      <c r="E10" s="191">
        <v>10200</v>
      </c>
      <c r="F10" s="191">
        <f t="shared" si="1"/>
        <v>10200</v>
      </c>
      <c r="G10" s="6"/>
      <c r="H10" s="22" t="str">
        <f t="shared" si="0"/>
        <v/>
      </c>
      <c r="I10" s="6"/>
      <c r="J10" s="64" t="str">
        <f t="shared" si="0"/>
        <v/>
      </c>
    </row>
    <row r="11" spans="1:10" s="12" customFormat="1" x14ac:dyDescent="0.2">
      <c r="A11" s="89" t="s">
        <v>50</v>
      </c>
      <c r="B11" s="45" t="s">
        <v>189</v>
      </c>
      <c r="C11" s="37" t="s">
        <v>4</v>
      </c>
      <c r="D11" s="91">
        <v>1</v>
      </c>
      <c r="E11" s="191">
        <v>75000</v>
      </c>
      <c r="F11" s="191">
        <f t="shared" si="1"/>
        <v>75000</v>
      </c>
      <c r="G11" s="6"/>
      <c r="H11" s="22" t="str">
        <f t="shared" si="0"/>
        <v/>
      </c>
      <c r="I11" s="6"/>
      <c r="J11" s="64" t="str">
        <f t="shared" si="0"/>
        <v/>
      </c>
    </row>
    <row r="12" spans="1:10" s="12" customFormat="1" x14ac:dyDescent="0.2">
      <c r="A12" s="89" t="s">
        <v>51</v>
      </c>
      <c r="B12" s="45" t="s">
        <v>47</v>
      </c>
      <c r="C12" s="37" t="s">
        <v>4</v>
      </c>
      <c r="D12" s="38">
        <v>1</v>
      </c>
      <c r="E12" s="191">
        <v>5000</v>
      </c>
      <c r="F12" s="191">
        <f t="shared" si="1"/>
        <v>5000</v>
      </c>
      <c r="G12" s="6"/>
      <c r="H12" s="22" t="str">
        <f t="shared" si="0"/>
        <v/>
      </c>
      <c r="I12" s="6"/>
      <c r="J12" s="64" t="str">
        <f t="shared" si="0"/>
        <v/>
      </c>
    </row>
    <row r="13" spans="1:10" s="12" customFormat="1" x14ac:dyDescent="0.2">
      <c r="A13" s="89" t="s">
        <v>162</v>
      </c>
      <c r="B13" s="45" t="s">
        <v>188</v>
      </c>
      <c r="C13" s="37" t="s">
        <v>32</v>
      </c>
      <c r="D13" s="91">
        <v>1</v>
      </c>
      <c r="E13" s="191">
        <v>515</v>
      </c>
      <c r="F13" s="191">
        <f t="shared" si="1"/>
        <v>515</v>
      </c>
      <c r="G13" s="6"/>
      <c r="H13" s="22" t="str">
        <f t="shared" si="0"/>
        <v/>
      </c>
      <c r="I13" s="6"/>
      <c r="J13" s="64" t="str">
        <f t="shared" si="0"/>
        <v/>
      </c>
    </row>
    <row r="14" spans="1:10" s="12" customFormat="1" x14ac:dyDescent="0.2">
      <c r="A14" s="89" t="s">
        <v>160</v>
      </c>
      <c r="B14" s="45" t="s">
        <v>187</v>
      </c>
      <c r="C14" s="37" t="s">
        <v>32</v>
      </c>
      <c r="D14" s="91">
        <v>1</v>
      </c>
      <c r="E14" s="191">
        <v>1000</v>
      </c>
      <c r="F14" s="191">
        <f t="shared" si="1"/>
        <v>1000</v>
      </c>
      <c r="G14" s="6"/>
      <c r="H14" s="22" t="str">
        <f t="shared" si="0"/>
        <v/>
      </c>
      <c r="I14" s="6"/>
      <c r="J14" s="64" t="str">
        <f t="shared" si="0"/>
        <v/>
      </c>
    </row>
    <row r="15" spans="1:10" s="12" customFormat="1" x14ac:dyDescent="0.2">
      <c r="A15" s="89" t="s">
        <v>158</v>
      </c>
      <c r="B15" s="45" t="s">
        <v>186</v>
      </c>
      <c r="C15" s="37" t="s">
        <v>32</v>
      </c>
      <c r="D15" s="91">
        <v>1</v>
      </c>
      <c r="E15" s="191">
        <v>830</v>
      </c>
      <c r="F15" s="191">
        <f t="shared" si="1"/>
        <v>830</v>
      </c>
      <c r="G15" s="6"/>
      <c r="H15" s="22" t="str">
        <f t="shared" si="0"/>
        <v/>
      </c>
      <c r="I15" s="6"/>
      <c r="J15" s="64" t="str">
        <f t="shared" si="0"/>
        <v/>
      </c>
    </row>
    <row r="16" spans="1:10" s="12" customFormat="1" x14ac:dyDescent="0.2">
      <c r="A16" s="89" t="s">
        <v>156</v>
      </c>
      <c r="B16" s="45" t="s">
        <v>185</v>
      </c>
      <c r="C16" s="37" t="s">
        <v>32</v>
      </c>
      <c r="D16" s="91">
        <v>1</v>
      </c>
      <c r="E16" s="191">
        <v>730</v>
      </c>
      <c r="F16" s="191">
        <f t="shared" si="1"/>
        <v>730</v>
      </c>
      <c r="G16" s="6"/>
      <c r="H16" s="22" t="str">
        <f t="shared" si="0"/>
        <v/>
      </c>
      <c r="I16" s="6"/>
      <c r="J16" s="64" t="str">
        <f t="shared" si="0"/>
        <v/>
      </c>
    </row>
    <row r="17" spans="1:10" s="12" customFormat="1" x14ac:dyDescent="0.2">
      <c r="A17" s="89" t="s">
        <v>154</v>
      </c>
      <c r="B17" s="45" t="s">
        <v>184</v>
      </c>
      <c r="C17" s="37" t="s">
        <v>32</v>
      </c>
      <c r="D17" s="32">
        <v>3</v>
      </c>
      <c r="E17" s="191">
        <v>7800</v>
      </c>
      <c r="F17" s="191">
        <f t="shared" si="1"/>
        <v>23400</v>
      </c>
      <c r="G17" s="6"/>
      <c r="H17" s="22" t="str">
        <f t="shared" si="0"/>
        <v/>
      </c>
      <c r="I17" s="6"/>
      <c r="J17" s="64" t="str">
        <f t="shared" si="0"/>
        <v/>
      </c>
    </row>
    <row r="18" spans="1:10" s="12" customFormat="1" x14ac:dyDescent="0.2">
      <c r="A18" s="89" t="s">
        <v>152</v>
      </c>
      <c r="B18" s="45" t="s">
        <v>183</v>
      </c>
      <c r="C18" s="37" t="s">
        <v>32</v>
      </c>
      <c r="D18" s="32">
        <v>1</v>
      </c>
      <c r="E18" s="191">
        <v>4000</v>
      </c>
      <c r="F18" s="191">
        <f t="shared" si="1"/>
        <v>4000</v>
      </c>
      <c r="G18" s="6"/>
      <c r="H18" s="22" t="str">
        <f t="shared" si="0"/>
        <v/>
      </c>
      <c r="I18" s="6"/>
      <c r="J18" s="64" t="str">
        <f t="shared" si="0"/>
        <v/>
      </c>
    </row>
    <row r="19" spans="1:10" s="12" customFormat="1" ht="15" customHeight="1" x14ac:dyDescent="0.25">
      <c r="A19" s="193" t="str">
        <f>IF(G20&lt;&gt;"",($D20*G20),"")</f>
        <v/>
      </c>
      <c r="B19" s="194"/>
      <c r="C19" s="194"/>
      <c r="D19" s="194"/>
      <c r="E19" s="194"/>
      <c r="F19" s="194"/>
      <c r="G19" s="194"/>
      <c r="H19" s="194"/>
      <c r="I19" s="194"/>
      <c r="J19" s="195"/>
    </row>
    <row r="20" spans="1:10" x14ac:dyDescent="0.2">
      <c r="A20" s="196"/>
      <c r="B20" s="197"/>
      <c r="C20" s="197"/>
      <c r="D20" s="197"/>
      <c r="E20" s="197"/>
      <c r="F20" s="197"/>
      <c r="G20" s="197"/>
      <c r="H20" s="197"/>
      <c r="I20" s="197"/>
      <c r="J20" s="198"/>
    </row>
    <row r="21" spans="1:10" ht="15" x14ac:dyDescent="0.2">
      <c r="A21" s="86">
        <v>4</v>
      </c>
      <c r="B21" s="40" t="s">
        <v>8</v>
      </c>
      <c r="C21" s="41"/>
      <c r="D21" s="46"/>
      <c r="E21" s="192"/>
      <c r="F21" s="192"/>
      <c r="G21" s="56"/>
      <c r="H21" s="56" t="str">
        <f t="shared" ref="H21:J27" si="2">IF(G21&lt;&gt;"",($D21*G21),"")</f>
        <v/>
      </c>
      <c r="I21" s="56"/>
      <c r="J21" s="57" t="str">
        <f t="shared" si="2"/>
        <v/>
      </c>
    </row>
    <row r="22" spans="1:10" ht="15" x14ac:dyDescent="0.2">
      <c r="A22" s="86" t="s">
        <v>15</v>
      </c>
      <c r="B22" s="49" t="s">
        <v>65</v>
      </c>
      <c r="C22" s="41"/>
      <c r="D22" s="46"/>
      <c r="E22" s="192"/>
      <c r="F22" s="192"/>
      <c r="G22" s="56"/>
      <c r="H22" s="56" t="str">
        <f t="shared" si="2"/>
        <v/>
      </c>
      <c r="I22" s="56"/>
      <c r="J22" s="57" t="str">
        <f t="shared" si="2"/>
        <v/>
      </c>
    </row>
    <row r="23" spans="1:10" x14ac:dyDescent="0.2">
      <c r="A23" s="89" t="s">
        <v>43</v>
      </c>
      <c r="B23" s="45" t="s">
        <v>17</v>
      </c>
      <c r="C23" s="37" t="s">
        <v>32</v>
      </c>
      <c r="D23" s="32">
        <v>1</v>
      </c>
      <c r="E23" s="191">
        <v>15000</v>
      </c>
      <c r="F23" s="191">
        <f>E23*D23</f>
        <v>15000</v>
      </c>
      <c r="G23" s="6"/>
      <c r="H23" s="22" t="str">
        <f t="shared" si="2"/>
        <v/>
      </c>
      <c r="I23" s="6"/>
      <c r="J23" s="64" t="str">
        <f t="shared" si="2"/>
        <v/>
      </c>
    </row>
    <row r="24" spans="1:10" x14ac:dyDescent="0.2">
      <c r="A24" s="89" t="s">
        <v>44</v>
      </c>
      <c r="B24" s="45" t="s">
        <v>182</v>
      </c>
      <c r="C24" s="37" t="s">
        <v>80</v>
      </c>
      <c r="D24" s="38">
        <v>1850</v>
      </c>
      <c r="E24" s="191">
        <v>8</v>
      </c>
      <c r="F24" s="191">
        <f>D24*E24</f>
        <v>14800</v>
      </c>
      <c r="G24" s="6"/>
      <c r="H24" s="22" t="str">
        <f t="shared" si="2"/>
        <v/>
      </c>
      <c r="I24" s="6"/>
      <c r="J24" s="64" t="str">
        <f t="shared" si="2"/>
        <v/>
      </c>
    </row>
    <row r="25" spans="1:10" x14ac:dyDescent="0.2">
      <c r="A25" s="89" t="s">
        <v>45</v>
      </c>
      <c r="B25" s="45" t="s">
        <v>181</v>
      </c>
      <c r="C25" s="37" t="s">
        <v>80</v>
      </c>
      <c r="D25" s="38">
        <v>750</v>
      </c>
      <c r="E25" s="191">
        <v>40</v>
      </c>
      <c r="F25" s="191">
        <f>D25*E25</f>
        <v>30000</v>
      </c>
      <c r="G25" s="6"/>
      <c r="H25" s="22" t="str">
        <f t="shared" si="2"/>
        <v/>
      </c>
      <c r="I25" s="6"/>
      <c r="J25" s="64" t="str">
        <f t="shared" si="2"/>
        <v/>
      </c>
    </row>
    <row r="26" spans="1:10" x14ac:dyDescent="0.2">
      <c r="A26" s="89" t="s">
        <v>46</v>
      </c>
      <c r="B26" s="45" t="s">
        <v>180</v>
      </c>
      <c r="C26" s="37" t="s">
        <v>80</v>
      </c>
      <c r="D26" s="38">
        <v>1850</v>
      </c>
      <c r="E26" s="191">
        <v>15</v>
      </c>
      <c r="F26" s="191">
        <f>D26*E26</f>
        <v>27750</v>
      </c>
      <c r="G26" s="6"/>
      <c r="H26" s="22" t="str">
        <f t="shared" si="2"/>
        <v/>
      </c>
      <c r="I26" s="6"/>
      <c r="J26" s="64" t="str">
        <f t="shared" si="2"/>
        <v/>
      </c>
    </row>
    <row r="27" spans="1:10" x14ac:dyDescent="0.2">
      <c r="A27" s="89" t="s">
        <v>179</v>
      </c>
      <c r="B27" s="45" t="s">
        <v>178</v>
      </c>
      <c r="C27" s="37" t="s">
        <v>80</v>
      </c>
      <c r="D27" s="38">
        <v>32</v>
      </c>
      <c r="E27" s="191">
        <v>45</v>
      </c>
      <c r="F27" s="191">
        <f>D27*E27</f>
        <v>1440</v>
      </c>
      <c r="G27" s="6"/>
      <c r="H27" s="22" t="str">
        <f t="shared" si="2"/>
        <v/>
      </c>
      <c r="I27" s="6"/>
      <c r="J27" s="64" t="str">
        <f t="shared" si="2"/>
        <v/>
      </c>
    </row>
    <row r="28" spans="1:10" x14ac:dyDescent="0.2">
      <c r="A28" s="153"/>
      <c r="B28" s="154"/>
      <c r="C28" s="154"/>
      <c r="D28" s="154"/>
      <c r="E28" s="154"/>
      <c r="F28" s="154"/>
      <c r="G28" s="154"/>
      <c r="H28" s="154"/>
      <c r="I28" s="154"/>
      <c r="J28" s="155"/>
    </row>
    <row r="29" spans="1:10" x14ac:dyDescent="0.2">
      <c r="A29" s="156"/>
      <c r="B29" s="157"/>
      <c r="C29" s="157"/>
      <c r="D29" s="157"/>
      <c r="E29" s="157"/>
      <c r="F29" s="157"/>
      <c r="G29" s="157"/>
      <c r="H29" s="157"/>
      <c r="I29" s="157"/>
      <c r="J29" s="158"/>
    </row>
    <row r="30" spans="1:10" ht="15" x14ac:dyDescent="0.2">
      <c r="A30" s="89">
        <v>9</v>
      </c>
      <c r="B30" s="36" t="s">
        <v>12</v>
      </c>
      <c r="C30" s="37" t="s">
        <v>6</v>
      </c>
      <c r="D30" s="22">
        <v>1000</v>
      </c>
      <c r="E30" s="191">
        <v>1000</v>
      </c>
      <c r="F30" s="191">
        <f>D30</f>
        <v>1000</v>
      </c>
      <c r="G30" s="22"/>
      <c r="H30" s="22">
        <v>1000</v>
      </c>
      <c r="I30" s="22"/>
      <c r="J30" s="64">
        <v>1000</v>
      </c>
    </row>
    <row r="31" spans="1:10" ht="15" customHeight="1" x14ac:dyDescent="0.2">
      <c r="A31" s="126" t="s">
        <v>177</v>
      </c>
      <c r="B31" s="127"/>
      <c r="C31" s="127"/>
      <c r="D31" s="127"/>
      <c r="E31" s="106"/>
      <c r="F31" s="199">
        <f>SUM(F5:F30)</f>
        <v>248965</v>
      </c>
      <c r="G31" s="66"/>
      <c r="H31" s="66" t="str">
        <f>IF(G5&lt;&gt;"",SUM(H5:H30),"")</f>
        <v/>
      </c>
      <c r="I31" s="66"/>
      <c r="J31" s="67" t="str">
        <f>IF(I5&lt;&gt;"",SUM(J5:J30),"")</f>
        <v/>
      </c>
    </row>
    <row r="32" spans="1:10" x14ac:dyDescent="0.2">
      <c r="A32" s="171"/>
      <c r="B32" s="172"/>
      <c r="C32" s="172"/>
      <c r="D32" s="172"/>
      <c r="E32" s="172"/>
      <c r="F32" s="172"/>
      <c r="G32" s="172"/>
      <c r="H32" s="172"/>
      <c r="I32" s="172"/>
      <c r="J32" s="173"/>
    </row>
    <row r="33" spans="1:10" x14ac:dyDescent="0.2">
      <c r="A33" s="174"/>
      <c r="B33" s="175"/>
      <c r="C33" s="175"/>
      <c r="D33" s="175"/>
      <c r="E33" s="175"/>
      <c r="F33" s="175"/>
      <c r="G33" s="175"/>
      <c r="H33" s="175"/>
      <c r="I33" s="175"/>
      <c r="J33" s="176"/>
    </row>
    <row r="34" spans="1:10" ht="15" customHeight="1" x14ac:dyDescent="0.25">
      <c r="A34" s="168" t="s">
        <v>206</v>
      </c>
      <c r="B34" s="169"/>
      <c r="C34" s="169"/>
      <c r="D34" s="170"/>
      <c r="E34" s="96"/>
      <c r="F34" s="96"/>
      <c r="G34" s="200"/>
      <c r="H34" s="200"/>
      <c r="I34" s="200"/>
      <c r="J34" s="201"/>
    </row>
    <row r="35" spans="1:10" ht="15" x14ac:dyDescent="0.25">
      <c r="A35" s="85">
        <v>1</v>
      </c>
      <c r="B35" s="31" t="s">
        <v>13</v>
      </c>
      <c r="C35" s="32" t="s">
        <v>4</v>
      </c>
      <c r="D35" s="32">
        <v>1</v>
      </c>
      <c r="E35" s="22">
        <v>60000</v>
      </c>
      <c r="F35" s="33">
        <f>E35</f>
        <v>60000</v>
      </c>
      <c r="G35" s="6"/>
      <c r="H35" s="22" t="str">
        <f>IF(G35&lt;&gt;"",($D35*G35),"")</f>
        <v/>
      </c>
      <c r="I35" s="6"/>
      <c r="J35" s="64" t="str">
        <f>IF(I35&lt;&gt;"",($D35*I35),"")</f>
        <v/>
      </c>
    </row>
    <row r="36" spans="1:10" ht="15" x14ac:dyDescent="0.2">
      <c r="A36" s="89">
        <v>2</v>
      </c>
      <c r="B36" s="36" t="s">
        <v>7</v>
      </c>
      <c r="C36" s="37" t="s">
        <v>6</v>
      </c>
      <c r="D36" s="38">
        <v>1</v>
      </c>
      <c r="E36" s="22">
        <v>5000</v>
      </c>
      <c r="F36" s="22">
        <f>D36*E36</f>
        <v>5000</v>
      </c>
      <c r="G36" s="6"/>
      <c r="H36" s="22" t="str">
        <f>IF(G36&lt;&gt;"",($D36*G36),"")</f>
        <v/>
      </c>
      <c r="I36" s="6"/>
      <c r="J36" s="64" t="str">
        <f>IF(I36&lt;&gt;"",($D36*I36),"")</f>
        <v/>
      </c>
    </row>
    <row r="37" spans="1:10" ht="15" x14ac:dyDescent="0.2">
      <c r="A37" s="86">
        <v>3</v>
      </c>
      <c r="B37" s="40" t="s">
        <v>5</v>
      </c>
      <c r="C37" s="41"/>
      <c r="D37" s="42"/>
      <c r="E37" s="43"/>
      <c r="F37" s="47"/>
      <c r="G37" s="103"/>
      <c r="H37" s="103"/>
      <c r="I37" s="103"/>
      <c r="J37" s="104"/>
    </row>
    <row r="38" spans="1:10" ht="15" x14ac:dyDescent="0.2">
      <c r="A38" s="86">
        <v>4</v>
      </c>
      <c r="B38" s="40" t="s">
        <v>8</v>
      </c>
      <c r="C38" s="41"/>
      <c r="D38" s="46"/>
      <c r="E38" s="47"/>
      <c r="F38" s="47"/>
      <c r="G38" s="103"/>
      <c r="H38" s="103"/>
      <c r="I38" s="103"/>
      <c r="J38" s="104"/>
    </row>
    <row r="39" spans="1:10" ht="15" x14ac:dyDescent="0.2">
      <c r="A39" s="86" t="s">
        <v>14</v>
      </c>
      <c r="B39" s="49" t="s">
        <v>39</v>
      </c>
      <c r="C39" s="41"/>
      <c r="D39" s="46"/>
      <c r="E39" s="47"/>
      <c r="F39" s="47"/>
      <c r="G39" s="103"/>
      <c r="H39" s="103"/>
      <c r="I39" s="103"/>
      <c r="J39" s="104"/>
    </row>
    <row r="40" spans="1:10" x14ac:dyDescent="0.2">
      <c r="A40" s="89" t="s">
        <v>54</v>
      </c>
      <c r="B40" s="50" t="s">
        <v>55</v>
      </c>
      <c r="C40" s="37" t="s">
        <v>56</v>
      </c>
      <c r="D40" s="38">
        <v>15</v>
      </c>
      <c r="E40" s="22">
        <v>40</v>
      </c>
      <c r="F40" s="22">
        <f>E40*D40</f>
        <v>600</v>
      </c>
      <c r="G40" s="6"/>
      <c r="H40" s="22" t="str">
        <f>IF(G40&lt;&gt;"",($D40*G40),"")</f>
        <v/>
      </c>
      <c r="I40" s="6"/>
      <c r="J40" s="64" t="str">
        <f>IF(I40&lt;&gt;"",($D40*I40),"")</f>
        <v/>
      </c>
    </row>
    <row r="41" spans="1:10" x14ac:dyDescent="0.2">
      <c r="A41" s="89" t="s">
        <v>57</v>
      </c>
      <c r="B41" s="50" t="s">
        <v>58</v>
      </c>
      <c r="C41" s="37" t="s">
        <v>56</v>
      </c>
      <c r="D41" s="38">
        <v>20</v>
      </c>
      <c r="E41" s="22">
        <v>50</v>
      </c>
      <c r="F41" s="22">
        <f>E41*D41</f>
        <v>1000</v>
      </c>
      <c r="G41" s="6"/>
      <c r="H41" s="22" t="str">
        <f>IF(G41&lt;&gt;"",($D41*G41),"")</f>
        <v/>
      </c>
      <c r="I41" s="6"/>
      <c r="J41" s="64" t="str">
        <f>IF(I41&lt;&gt;"",($D41*I41),"")</f>
        <v/>
      </c>
    </row>
    <row r="42" spans="1:10" x14ac:dyDescent="0.2">
      <c r="A42" s="153"/>
      <c r="B42" s="154"/>
      <c r="C42" s="154"/>
      <c r="D42" s="154"/>
      <c r="E42" s="154"/>
      <c r="F42" s="154"/>
      <c r="G42" s="154"/>
      <c r="H42" s="154"/>
      <c r="I42" s="154"/>
      <c r="J42" s="155"/>
    </row>
    <row r="43" spans="1:10" x14ac:dyDescent="0.2">
      <c r="A43" s="156"/>
      <c r="B43" s="157"/>
      <c r="C43" s="157"/>
      <c r="D43" s="157"/>
      <c r="E43" s="157"/>
      <c r="F43" s="157"/>
      <c r="G43" s="157"/>
      <c r="H43" s="157"/>
      <c r="I43" s="157"/>
      <c r="J43" s="158"/>
    </row>
    <row r="44" spans="1:10" ht="15" x14ac:dyDescent="0.2">
      <c r="A44" s="86" t="s">
        <v>15</v>
      </c>
      <c r="B44" s="40" t="s">
        <v>65</v>
      </c>
      <c r="C44" s="41"/>
      <c r="D44" s="46"/>
      <c r="E44" s="47"/>
      <c r="F44" s="47"/>
      <c r="G44" s="56"/>
      <c r="H44" s="56"/>
      <c r="I44" s="56"/>
      <c r="J44" s="57"/>
    </row>
    <row r="45" spans="1:10" x14ac:dyDescent="0.2">
      <c r="A45" s="89" t="s">
        <v>59</v>
      </c>
      <c r="B45" s="45" t="s">
        <v>60</v>
      </c>
      <c r="C45" s="37" t="s">
        <v>4</v>
      </c>
      <c r="D45" s="38">
        <v>1</v>
      </c>
      <c r="E45" s="22">
        <v>75000</v>
      </c>
      <c r="F45" s="22">
        <f t="shared" ref="F45:F52" si="3">E45*D45</f>
        <v>75000</v>
      </c>
      <c r="G45" s="6"/>
      <c r="H45" s="22" t="str">
        <f t="shared" ref="H45:J52" si="4">IF(G45&lt;&gt;"",($D45*G45),"")</f>
        <v/>
      </c>
      <c r="I45" s="6"/>
      <c r="J45" s="64" t="str">
        <f t="shared" si="4"/>
        <v/>
      </c>
    </row>
    <row r="46" spans="1:10" x14ac:dyDescent="0.2">
      <c r="A46" s="89" t="s">
        <v>61</v>
      </c>
      <c r="B46" s="45" t="s">
        <v>62</v>
      </c>
      <c r="C46" s="37" t="s">
        <v>4</v>
      </c>
      <c r="D46" s="38">
        <v>1</v>
      </c>
      <c r="E46" s="22">
        <v>25000</v>
      </c>
      <c r="F46" s="22">
        <f t="shared" si="3"/>
        <v>25000</v>
      </c>
      <c r="G46" s="6"/>
      <c r="H46" s="22" t="str">
        <f t="shared" si="4"/>
        <v/>
      </c>
      <c r="I46" s="6"/>
      <c r="J46" s="64" t="str">
        <f t="shared" si="4"/>
        <v/>
      </c>
    </row>
    <row r="47" spans="1:10" x14ac:dyDescent="0.2">
      <c r="A47" s="89" t="s">
        <v>63</v>
      </c>
      <c r="B47" s="45" t="s">
        <v>64</v>
      </c>
      <c r="C47" s="37" t="s">
        <v>4</v>
      </c>
      <c r="D47" s="38">
        <v>1</v>
      </c>
      <c r="E47" s="22">
        <v>10000</v>
      </c>
      <c r="F47" s="22">
        <f t="shared" si="3"/>
        <v>10000</v>
      </c>
      <c r="G47" s="6"/>
      <c r="H47" s="22" t="str">
        <f t="shared" si="4"/>
        <v/>
      </c>
      <c r="I47" s="6"/>
      <c r="J47" s="64" t="str">
        <f t="shared" si="4"/>
        <v/>
      </c>
    </row>
    <row r="48" spans="1:10" x14ac:dyDescent="0.2">
      <c r="A48" s="89" t="s">
        <v>16</v>
      </c>
      <c r="B48" s="50" t="s">
        <v>176</v>
      </c>
      <c r="C48" s="37" t="s">
        <v>4</v>
      </c>
      <c r="D48" s="38">
        <v>1</v>
      </c>
      <c r="E48" s="22">
        <v>25000</v>
      </c>
      <c r="F48" s="22">
        <f t="shared" si="3"/>
        <v>25000</v>
      </c>
      <c r="G48" s="6"/>
      <c r="H48" s="22" t="str">
        <f t="shared" si="4"/>
        <v/>
      </c>
      <c r="I48" s="6"/>
      <c r="J48" s="64" t="str">
        <f t="shared" si="4"/>
        <v/>
      </c>
    </row>
    <row r="49" spans="1:10" x14ac:dyDescent="0.2">
      <c r="A49" s="89" t="s">
        <v>37</v>
      </c>
      <c r="B49" s="52" t="s">
        <v>175</v>
      </c>
      <c r="C49" s="37" t="s">
        <v>174</v>
      </c>
      <c r="D49" s="38">
        <v>1</v>
      </c>
      <c r="E49" s="22">
        <v>15000</v>
      </c>
      <c r="F49" s="22">
        <f t="shared" si="3"/>
        <v>15000</v>
      </c>
      <c r="G49" s="6"/>
      <c r="H49" s="22" t="str">
        <f t="shared" si="4"/>
        <v/>
      </c>
      <c r="I49" s="6"/>
      <c r="J49" s="64" t="str">
        <f t="shared" si="4"/>
        <v/>
      </c>
    </row>
    <row r="50" spans="1:10" x14ac:dyDescent="0.2">
      <c r="A50" s="89" t="s">
        <v>34</v>
      </c>
      <c r="B50" s="53" t="s">
        <v>41</v>
      </c>
      <c r="C50" s="37" t="s">
        <v>56</v>
      </c>
      <c r="D50" s="38">
        <v>20</v>
      </c>
      <c r="E50" s="22">
        <v>450</v>
      </c>
      <c r="F50" s="22">
        <f t="shared" si="3"/>
        <v>9000</v>
      </c>
      <c r="G50" s="6"/>
      <c r="H50" s="22" t="str">
        <f t="shared" si="4"/>
        <v/>
      </c>
      <c r="I50" s="6"/>
      <c r="J50" s="64" t="str">
        <f t="shared" si="4"/>
        <v/>
      </c>
    </row>
    <row r="51" spans="1:10" x14ac:dyDescent="0.2">
      <c r="A51" s="89" t="s">
        <v>38</v>
      </c>
      <c r="B51" s="53" t="s">
        <v>36</v>
      </c>
      <c r="C51" s="37" t="s">
        <v>32</v>
      </c>
      <c r="D51" s="38">
        <v>1</v>
      </c>
      <c r="E51" s="22">
        <v>12000</v>
      </c>
      <c r="F51" s="22">
        <f t="shared" si="3"/>
        <v>12000</v>
      </c>
      <c r="G51" s="6"/>
      <c r="H51" s="22" t="str">
        <f t="shared" si="4"/>
        <v/>
      </c>
      <c r="I51" s="6"/>
      <c r="J51" s="64" t="str">
        <f t="shared" si="4"/>
        <v/>
      </c>
    </row>
    <row r="52" spans="1:10" x14ac:dyDescent="0.2">
      <c r="A52" s="89" t="s">
        <v>42</v>
      </c>
      <c r="B52" s="45" t="s">
        <v>173</v>
      </c>
      <c r="C52" s="37" t="s">
        <v>81</v>
      </c>
      <c r="D52" s="38">
        <v>6</v>
      </c>
      <c r="E52" s="22">
        <v>800</v>
      </c>
      <c r="F52" s="22">
        <f t="shared" si="3"/>
        <v>4800</v>
      </c>
      <c r="G52" s="6"/>
      <c r="H52" s="22" t="str">
        <f t="shared" si="4"/>
        <v/>
      </c>
      <c r="I52" s="6"/>
      <c r="J52" s="64" t="str">
        <f t="shared" si="4"/>
        <v/>
      </c>
    </row>
    <row r="53" spans="1:10" x14ac:dyDescent="0.2">
      <c r="A53" s="153"/>
      <c r="B53" s="154"/>
      <c r="C53" s="154"/>
      <c r="D53" s="154"/>
      <c r="E53" s="154"/>
      <c r="F53" s="154"/>
      <c r="G53" s="154"/>
      <c r="H53" s="154"/>
      <c r="I53" s="154"/>
      <c r="J53" s="155"/>
    </row>
    <row r="54" spans="1:10" x14ac:dyDescent="0.2">
      <c r="A54" s="156"/>
      <c r="B54" s="157"/>
      <c r="C54" s="157"/>
      <c r="D54" s="157"/>
      <c r="E54" s="157"/>
      <c r="F54" s="157"/>
      <c r="G54" s="157"/>
      <c r="H54" s="157"/>
      <c r="I54" s="157"/>
      <c r="J54" s="158"/>
    </row>
    <row r="55" spans="1:10" ht="15" x14ac:dyDescent="0.2">
      <c r="A55" s="86">
        <v>5</v>
      </c>
      <c r="B55" s="87" t="s">
        <v>9</v>
      </c>
      <c r="C55" s="41"/>
      <c r="D55" s="46"/>
      <c r="E55" s="47"/>
      <c r="F55" s="47"/>
      <c r="G55" s="103"/>
      <c r="H55" s="103"/>
      <c r="I55" s="103"/>
      <c r="J55" s="104"/>
    </row>
    <row r="56" spans="1:10" x14ac:dyDescent="0.2">
      <c r="A56" s="89" t="s">
        <v>98</v>
      </c>
      <c r="B56" s="45" t="s">
        <v>99</v>
      </c>
      <c r="C56" s="37" t="s">
        <v>32</v>
      </c>
      <c r="D56" s="38">
        <v>1</v>
      </c>
      <c r="E56" s="22">
        <v>15000</v>
      </c>
      <c r="F56" s="22">
        <f>E56*D56</f>
        <v>15000</v>
      </c>
      <c r="G56" s="6"/>
      <c r="H56" s="22" t="str">
        <f>IF(G56&lt;&gt;"",($D56*G56),"")</f>
        <v/>
      </c>
      <c r="I56" s="6"/>
      <c r="J56" s="64" t="str">
        <f>IF(I56&lt;&gt;"",($D56*I56),"")</f>
        <v/>
      </c>
    </row>
    <row r="57" spans="1:10" x14ac:dyDescent="0.2">
      <c r="A57" s="89" t="s">
        <v>100</v>
      </c>
      <c r="B57" s="45" t="s">
        <v>101</v>
      </c>
      <c r="C57" s="37" t="s">
        <v>32</v>
      </c>
      <c r="D57" s="38">
        <v>1</v>
      </c>
      <c r="E57" s="22">
        <v>1000</v>
      </c>
      <c r="F57" s="22">
        <f>E57*D57</f>
        <v>1000</v>
      </c>
      <c r="G57" s="6"/>
      <c r="H57" s="22" t="str">
        <f>IF(G57&lt;&gt;"",($D57*G57),"")</f>
        <v/>
      </c>
      <c r="I57" s="6"/>
      <c r="J57" s="64" t="str">
        <f>IF(I57&lt;&gt;"",($D57*I57),"")</f>
        <v/>
      </c>
    </row>
    <row r="58" spans="1:10" x14ac:dyDescent="0.2">
      <c r="A58" s="89" t="s">
        <v>102</v>
      </c>
      <c r="B58" s="45" t="s">
        <v>103</v>
      </c>
      <c r="C58" s="37" t="s">
        <v>32</v>
      </c>
      <c r="D58" s="38">
        <v>1</v>
      </c>
      <c r="E58" s="22">
        <v>1500</v>
      </c>
      <c r="F58" s="22">
        <f>E58*D58</f>
        <v>1500</v>
      </c>
      <c r="G58" s="6"/>
      <c r="H58" s="22" t="str">
        <f>IF(G58&lt;&gt;"",($D58*G58),"")</f>
        <v/>
      </c>
      <c r="I58" s="6"/>
      <c r="J58" s="64" t="str">
        <f>IF(I58&lt;&gt;"",($D58*I58),"")</f>
        <v/>
      </c>
    </row>
    <row r="59" spans="1:10" x14ac:dyDescent="0.2">
      <c r="A59" s="153"/>
      <c r="B59" s="154"/>
      <c r="C59" s="154"/>
      <c r="D59" s="154"/>
      <c r="E59" s="154"/>
      <c r="F59" s="154"/>
      <c r="G59" s="154"/>
      <c r="H59" s="154"/>
      <c r="I59" s="154"/>
      <c r="J59" s="155"/>
    </row>
    <row r="60" spans="1:10" x14ac:dyDescent="0.2">
      <c r="A60" s="156"/>
      <c r="B60" s="157"/>
      <c r="C60" s="157"/>
      <c r="D60" s="157"/>
      <c r="E60" s="157"/>
      <c r="F60" s="157"/>
      <c r="G60" s="157"/>
      <c r="H60" s="157"/>
      <c r="I60" s="157"/>
      <c r="J60" s="158"/>
    </row>
    <row r="61" spans="1:10" ht="15" x14ac:dyDescent="0.2">
      <c r="A61" s="86">
        <v>6</v>
      </c>
      <c r="B61" s="40" t="s">
        <v>10</v>
      </c>
      <c r="C61" s="41"/>
      <c r="D61" s="46"/>
      <c r="E61" s="47"/>
      <c r="F61" s="47"/>
      <c r="G61" s="103"/>
      <c r="H61" s="103"/>
      <c r="I61" s="103"/>
      <c r="J61" s="104"/>
    </row>
    <row r="62" spans="1:10" x14ac:dyDescent="0.2">
      <c r="A62" s="89" t="s">
        <v>25</v>
      </c>
      <c r="B62" s="45" t="s">
        <v>20</v>
      </c>
      <c r="C62" s="90" t="s">
        <v>32</v>
      </c>
      <c r="D62" s="38">
        <v>1</v>
      </c>
      <c r="E62" s="22">
        <v>73000</v>
      </c>
      <c r="F62" s="22">
        <f>E62*D62</f>
        <v>73000</v>
      </c>
      <c r="G62" s="6"/>
      <c r="H62" s="22" t="str">
        <f>IF(G62&lt;&gt;"",($D62*G62),"")</f>
        <v/>
      </c>
      <c r="I62" s="6"/>
      <c r="J62" s="64" t="str">
        <f>IF(I62&lt;&gt;"",($D62*I62),"")</f>
        <v/>
      </c>
    </row>
    <row r="63" spans="1:10" x14ac:dyDescent="0.2">
      <c r="A63" s="89" t="s">
        <v>26</v>
      </c>
      <c r="B63" s="45" t="s">
        <v>21</v>
      </c>
      <c r="C63" s="90" t="s">
        <v>32</v>
      </c>
      <c r="D63" s="38">
        <v>3</v>
      </c>
      <c r="E63" s="22">
        <v>69000</v>
      </c>
      <c r="F63" s="22">
        <f>E63*D63</f>
        <v>207000</v>
      </c>
      <c r="G63" s="6"/>
      <c r="H63" s="22" t="str">
        <f>IF(G63&lt;&gt;"",($D63*G63),"")</f>
        <v/>
      </c>
      <c r="I63" s="6"/>
      <c r="J63" s="64" t="str">
        <f>IF(I63&lt;&gt;"",($D63*I63),"")</f>
        <v/>
      </c>
    </row>
    <row r="64" spans="1:10" x14ac:dyDescent="0.2">
      <c r="A64" s="153"/>
      <c r="B64" s="154"/>
      <c r="C64" s="154"/>
      <c r="D64" s="154"/>
      <c r="E64" s="154"/>
      <c r="F64" s="154"/>
      <c r="G64" s="154"/>
      <c r="H64" s="154"/>
      <c r="I64" s="154"/>
      <c r="J64" s="155"/>
    </row>
    <row r="65" spans="1:10" x14ac:dyDescent="0.2">
      <c r="A65" s="156"/>
      <c r="B65" s="157"/>
      <c r="C65" s="157"/>
      <c r="D65" s="157"/>
      <c r="E65" s="157"/>
      <c r="F65" s="157"/>
      <c r="G65" s="157"/>
      <c r="H65" s="157"/>
      <c r="I65" s="157"/>
      <c r="J65" s="158"/>
    </row>
    <row r="66" spans="1:10" ht="15" x14ac:dyDescent="0.25">
      <c r="A66" s="86" t="s">
        <v>27</v>
      </c>
      <c r="B66" s="202" t="s">
        <v>114</v>
      </c>
      <c r="C66" s="88"/>
      <c r="D66" s="46"/>
      <c r="E66" s="47"/>
      <c r="F66" s="47"/>
      <c r="G66" s="103"/>
      <c r="H66" s="103"/>
      <c r="I66" s="103"/>
      <c r="J66" s="104"/>
    </row>
    <row r="67" spans="1:10" x14ac:dyDescent="0.2">
      <c r="A67" s="89" t="s">
        <v>90</v>
      </c>
      <c r="B67" s="50" t="s">
        <v>88</v>
      </c>
      <c r="C67" s="90" t="s">
        <v>32</v>
      </c>
      <c r="D67" s="38">
        <v>6</v>
      </c>
      <c r="E67" s="22">
        <v>970</v>
      </c>
      <c r="F67" s="22">
        <f t="shared" ref="F67:F80" si="5">E67*D67</f>
        <v>5820</v>
      </c>
      <c r="G67" s="6"/>
      <c r="H67" s="22" t="str">
        <f t="shared" ref="H67:J80" si="6">IF(G67&lt;&gt;"",($D67*G67),"")</f>
        <v/>
      </c>
      <c r="I67" s="6"/>
      <c r="J67" s="64" t="str">
        <f t="shared" si="6"/>
        <v/>
      </c>
    </row>
    <row r="68" spans="1:10" x14ac:dyDescent="0.2">
      <c r="A68" s="89" t="s">
        <v>91</v>
      </c>
      <c r="B68" s="45" t="s">
        <v>84</v>
      </c>
      <c r="C68" s="90" t="s">
        <v>32</v>
      </c>
      <c r="D68" s="38">
        <v>2</v>
      </c>
      <c r="E68" s="22">
        <v>4000</v>
      </c>
      <c r="F68" s="22">
        <f t="shared" si="5"/>
        <v>8000</v>
      </c>
      <c r="G68" s="6"/>
      <c r="H68" s="22" t="str">
        <f t="shared" si="6"/>
        <v/>
      </c>
      <c r="I68" s="6"/>
      <c r="J68" s="64" t="str">
        <f t="shared" si="6"/>
        <v/>
      </c>
    </row>
    <row r="69" spans="1:10" x14ac:dyDescent="0.2">
      <c r="A69" s="89" t="s">
        <v>92</v>
      </c>
      <c r="B69" s="45" t="s">
        <v>85</v>
      </c>
      <c r="C69" s="90" t="s">
        <v>32</v>
      </c>
      <c r="D69" s="38">
        <v>2</v>
      </c>
      <c r="E69" s="22">
        <v>105</v>
      </c>
      <c r="F69" s="22">
        <f t="shared" si="5"/>
        <v>210</v>
      </c>
      <c r="G69" s="6"/>
      <c r="H69" s="22" t="str">
        <f t="shared" si="6"/>
        <v/>
      </c>
      <c r="I69" s="6"/>
      <c r="J69" s="64" t="str">
        <f t="shared" si="6"/>
        <v/>
      </c>
    </row>
    <row r="70" spans="1:10" x14ac:dyDescent="0.2">
      <c r="A70" s="89" t="s">
        <v>93</v>
      </c>
      <c r="B70" s="45" t="s">
        <v>86</v>
      </c>
      <c r="C70" s="90" t="s">
        <v>32</v>
      </c>
      <c r="D70" s="38">
        <v>20</v>
      </c>
      <c r="E70" s="22">
        <v>55</v>
      </c>
      <c r="F70" s="22">
        <f t="shared" si="5"/>
        <v>1100</v>
      </c>
      <c r="G70" s="6"/>
      <c r="H70" s="22" t="str">
        <f t="shared" si="6"/>
        <v/>
      </c>
      <c r="I70" s="6"/>
      <c r="J70" s="64" t="str">
        <f t="shared" si="6"/>
        <v/>
      </c>
    </row>
    <row r="71" spans="1:10" x14ac:dyDescent="0.2">
      <c r="A71" s="89" t="s">
        <v>28</v>
      </c>
      <c r="B71" s="45" t="s">
        <v>22</v>
      </c>
      <c r="C71" s="90" t="s">
        <v>33</v>
      </c>
      <c r="D71" s="38">
        <v>3800</v>
      </c>
      <c r="E71" s="22">
        <v>13.7</v>
      </c>
      <c r="F71" s="22">
        <f t="shared" si="5"/>
        <v>52060</v>
      </c>
      <c r="G71" s="6"/>
      <c r="H71" s="22" t="str">
        <f t="shared" si="6"/>
        <v/>
      </c>
      <c r="I71" s="6"/>
      <c r="J71" s="64" t="str">
        <f t="shared" si="6"/>
        <v/>
      </c>
    </row>
    <row r="72" spans="1:10" x14ac:dyDescent="0.2">
      <c r="A72" s="89" t="s">
        <v>29</v>
      </c>
      <c r="B72" s="45" t="s">
        <v>23</v>
      </c>
      <c r="C72" s="90" t="s">
        <v>33</v>
      </c>
      <c r="D72" s="38">
        <v>15900</v>
      </c>
      <c r="E72" s="22">
        <v>4.3</v>
      </c>
      <c r="F72" s="22">
        <f t="shared" si="5"/>
        <v>68370</v>
      </c>
      <c r="G72" s="6"/>
      <c r="H72" s="22" t="str">
        <f t="shared" si="6"/>
        <v/>
      </c>
      <c r="I72" s="6"/>
      <c r="J72" s="64" t="str">
        <f t="shared" si="6"/>
        <v/>
      </c>
    </row>
    <row r="73" spans="1:10" x14ac:dyDescent="0.2">
      <c r="A73" s="89" t="s">
        <v>30</v>
      </c>
      <c r="B73" s="45" t="s">
        <v>24</v>
      </c>
      <c r="C73" s="90" t="s">
        <v>33</v>
      </c>
      <c r="D73" s="38">
        <v>900</v>
      </c>
      <c r="E73" s="22">
        <v>1.1499999999999999</v>
      </c>
      <c r="F73" s="22">
        <f t="shared" si="5"/>
        <v>1035</v>
      </c>
      <c r="G73" s="6"/>
      <c r="H73" s="22" t="str">
        <f t="shared" si="6"/>
        <v/>
      </c>
      <c r="I73" s="6"/>
      <c r="J73" s="64" t="str">
        <f t="shared" si="6"/>
        <v/>
      </c>
    </row>
    <row r="74" spans="1:10" x14ac:dyDescent="0.2">
      <c r="A74" s="89" t="s">
        <v>31</v>
      </c>
      <c r="B74" s="45" t="s">
        <v>82</v>
      </c>
      <c r="C74" s="90" t="s">
        <v>32</v>
      </c>
      <c r="D74" s="38">
        <v>2</v>
      </c>
      <c r="E74" s="22">
        <v>5400</v>
      </c>
      <c r="F74" s="22">
        <f t="shared" si="5"/>
        <v>10800</v>
      </c>
      <c r="G74" s="6"/>
      <c r="H74" s="22" t="str">
        <f t="shared" si="6"/>
        <v/>
      </c>
      <c r="I74" s="6"/>
      <c r="J74" s="64" t="str">
        <f t="shared" si="6"/>
        <v/>
      </c>
    </row>
    <row r="75" spans="1:10" x14ac:dyDescent="0.2">
      <c r="A75" s="89" t="s">
        <v>94</v>
      </c>
      <c r="B75" s="45" t="s">
        <v>83</v>
      </c>
      <c r="C75" s="90" t="s">
        <v>32</v>
      </c>
      <c r="D75" s="38">
        <v>1</v>
      </c>
      <c r="E75" s="22">
        <v>7400</v>
      </c>
      <c r="F75" s="22">
        <f t="shared" si="5"/>
        <v>7400</v>
      </c>
      <c r="G75" s="6"/>
      <c r="H75" s="22" t="str">
        <f t="shared" si="6"/>
        <v/>
      </c>
      <c r="I75" s="6"/>
      <c r="J75" s="64" t="str">
        <f t="shared" si="6"/>
        <v/>
      </c>
    </row>
    <row r="76" spans="1:10" x14ac:dyDescent="0.2">
      <c r="A76" s="89" t="s">
        <v>95</v>
      </c>
      <c r="B76" s="45" t="s">
        <v>87</v>
      </c>
      <c r="C76" s="90" t="s">
        <v>33</v>
      </c>
      <c r="D76" s="38">
        <v>45</v>
      </c>
      <c r="E76" s="22">
        <v>45</v>
      </c>
      <c r="F76" s="22">
        <f t="shared" si="5"/>
        <v>2025</v>
      </c>
      <c r="G76" s="6"/>
      <c r="H76" s="22" t="str">
        <f t="shared" si="6"/>
        <v/>
      </c>
      <c r="I76" s="6"/>
      <c r="J76" s="64" t="str">
        <f t="shared" si="6"/>
        <v/>
      </c>
    </row>
    <row r="77" spans="1:10" x14ac:dyDescent="0.2">
      <c r="A77" s="89" t="s">
        <v>104</v>
      </c>
      <c r="B77" s="45" t="s">
        <v>89</v>
      </c>
      <c r="C77" s="90" t="s">
        <v>32</v>
      </c>
      <c r="D77" s="38">
        <v>3</v>
      </c>
      <c r="E77" s="22">
        <v>250</v>
      </c>
      <c r="F77" s="22">
        <f t="shared" si="5"/>
        <v>750</v>
      </c>
      <c r="G77" s="6"/>
      <c r="H77" s="22" t="str">
        <f t="shared" si="6"/>
        <v/>
      </c>
      <c r="I77" s="6"/>
      <c r="J77" s="64" t="str">
        <f t="shared" si="6"/>
        <v/>
      </c>
    </row>
    <row r="78" spans="1:10" x14ac:dyDescent="0.2">
      <c r="A78" s="89" t="s">
        <v>96</v>
      </c>
      <c r="B78" s="45" t="s">
        <v>113</v>
      </c>
      <c r="C78" s="37" t="s">
        <v>4</v>
      </c>
      <c r="D78" s="38">
        <v>1</v>
      </c>
      <c r="E78" s="22">
        <v>7500</v>
      </c>
      <c r="F78" s="22">
        <f t="shared" si="5"/>
        <v>7500</v>
      </c>
      <c r="G78" s="6"/>
      <c r="H78" s="22" t="str">
        <f t="shared" si="6"/>
        <v/>
      </c>
      <c r="I78" s="6"/>
      <c r="J78" s="64" t="str">
        <f t="shared" si="6"/>
        <v/>
      </c>
    </row>
    <row r="79" spans="1:10" x14ac:dyDescent="0.2">
      <c r="A79" s="89" t="s">
        <v>112</v>
      </c>
      <c r="B79" s="45" t="s">
        <v>111</v>
      </c>
      <c r="C79" s="37" t="s">
        <v>4</v>
      </c>
      <c r="D79" s="38">
        <v>1</v>
      </c>
      <c r="E79" s="22">
        <v>3500</v>
      </c>
      <c r="F79" s="22">
        <f t="shared" si="5"/>
        <v>3500</v>
      </c>
      <c r="G79" s="6"/>
      <c r="H79" s="22" t="str">
        <f t="shared" si="6"/>
        <v/>
      </c>
      <c r="I79" s="6"/>
      <c r="J79" s="64" t="str">
        <f t="shared" si="6"/>
        <v/>
      </c>
    </row>
    <row r="80" spans="1:10" x14ac:dyDescent="0.2">
      <c r="A80" s="89" t="s">
        <v>172</v>
      </c>
      <c r="B80" s="45" t="s">
        <v>171</v>
      </c>
      <c r="C80" s="37" t="s">
        <v>56</v>
      </c>
      <c r="D80" s="38">
        <v>95</v>
      </c>
      <c r="E80" s="22">
        <v>110</v>
      </c>
      <c r="F80" s="22">
        <f t="shared" si="5"/>
        <v>10450</v>
      </c>
      <c r="G80" s="6"/>
      <c r="H80" s="22" t="str">
        <f t="shared" si="6"/>
        <v/>
      </c>
      <c r="I80" s="6"/>
      <c r="J80" s="64" t="str">
        <f t="shared" si="6"/>
        <v/>
      </c>
    </row>
    <row r="81" spans="1:10" x14ac:dyDescent="0.2">
      <c r="A81" s="153"/>
      <c r="B81" s="154"/>
      <c r="C81" s="154"/>
      <c r="D81" s="154"/>
      <c r="E81" s="154"/>
      <c r="F81" s="154"/>
      <c r="G81" s="154"/>
      <c r="H81" s="154"/>
      <c r="I81" s="154"/>
      <c r="J81" s="155"/>
    </row>
    <row r="82" spans="1:10" x14ac:dyDescent="0.2">
      <c r="A82" s="156"/>
      <c r="B82" s="157"/>
      <c r="C82" s="157"/>
      <c r="D82" s="157"/>
      <c r="E82" s="157"/>
      <c r="F82" s="157"/>
      <c r="G82" s="157"/>
      <c r="H82" s="157"/>
      <c r="I82" s="157"/>
      <c r="J82" s="158"/>
    </row>
    <row r="83" spans="1:10" ht="15" x14ac:dyDescent="0.2">
      <c r="A83" s="89">
        <v>7</v>
      </c>
      <c r="B83" s="36" t="s">
        <v>52</v>
      </c>
      <c r="C83" s="37" t="s">
        <v>6</v>
      </c>
      <c r="D83" s="22">
        <v>5000</v>
      </c>
      <c r="E83" s="22">
        <v>5000</v>
      </c>
      <c r="F83" s="22">
        <f>D83</f>
        <v>5000</v>
      </c>
      <c r="G83" s="22"/>
      <c r="H83" s="22">
        <v>5000</v>
      </c>
      <c r="I83" s="22"/>
      <c r="J83" s="64">
        <v>5000</v>
      </c>
    </row>
    <row r="84" spans="1:10" ht="15" x14ac:dyDescent="0.2">
      <c r="A84" s="89">
        <v>8</v>
      </c>
      <c r="B84" s="36" t="s">
        <v>11</v>
      </c>
      <c r="C84" s="37" t="s">
        <v>6</v>
      </c>
      <c r="D84" s="22">
        <v>5000</v>
      </c>
      <c r="E84" s="22">
        <v>5000</v>
      </c>
      <c r="F84" s="22">
        <f>D84</f>
        <v>5000</v>
      </c>
      <c r="G84" s="22"/>
      <c r="H84" s="22">
        <v>5000</v>
      </c>
      <c r="I84" s="22"/>
      <c r="J84" s="64">
        <v>5000</v>
      </c>
    </row>
    <row r="85" spans="1:10" ht="15" x14ac:dyDescent="0.2">
      <c r="A85" s="89">
        <v>9</v>
      </c>
      <c r="B85" s="36" t="s">
        <v>12</v>
      </c>
      <c r="C85" s="37" t="s">
        <v>6</v>
      </c>
      <c r="D85" s="22">
        <v>4000</v>
      </c>
      <c r="E85" s="22">
        <v>4000</v>
      </c>
      <c r="F85" s="22">
        <f>D85</f>
        <v>4000</v>
      </c>
      <c r="G85" s="22"/>
      <c r="H85" s="22">
        <v>4000</v>
      </c>
      <c r="I85" s="22"/>
      <c r="J85" s="64">
        <v>4000</v>
      </c>
    </row>
    <row r="86" spans="1:10" ht="15" customHeight="1" x14ac:dyDescent="0.2">
      <c r="A86" s="126" t="s">
        <v>170</v>
      </c>
      <c r="B86" s="127"/>
      <c r="C86" s="127"/>
      <c r="D86" s="127"/>
      <c r="E86" s="203"/>
      <c r="F86" s="66">
        <f>SUM(F35:F85)</f>
        <v>732920</v>
      </c>
      <c r="G86" s="66"/>
      <c r="H86" s="66" t="str">
        <f>IF(G5&lt;&gt;"",SUM(H35:H85),"")</f>
        <v/>
      </c>
      <c r="I86" s="66"/>
      <c r="J86" s="67" t="str">
        <f>IF(I5&lt;&gt;"",SUM(J35:J85),"")</f>
        <v/>
      </c>
    </row>
    <row r="87" spans="1:10" ht="15" customHeight="1" x14ac:dyDescent="0.2">
      <c r="A87" s="126" t="s">
        <v>198</v>
      </c>
      <c r="B87" s="127"/>
      <c r="C87" s="127"/>
      <c r="D87" s="127"/>
      <c r="E87" s="106"/>
      <c r="F87" s="204"/>
      <c r="G87" s="66"/>
      <c r="H87" s="66" t="str">
        <f>IF(G5&lt;&gt;"",SUM(H86+H31),"")</f>
        <v/>
      </c>
      <c r="I87" s="66"/>
      <c r="J87" s="67" t="str">
        <f>IF(I5&lt;&gt;"",SUM(J86+J31),"")</f>
        <v/>
      </c>
    </row>
    <row r="88" spans="1:10" ht="14.25" customHeight="1" x14ac:dyDescent="0.2">
      <c r="A88" s="89">
        <v>10</v>
      </c>
      <c r="B88" s="45" t="s">
        <v>200</v>
      </c>
      <c r="C88" s="68">
        <v>0.1</v>
      </c>
      <c r="D88" s="32">
        <v>1</v>
      </c>
      <c r="E88" s="22"/>
      <c r="F88" s="22">
        <f>F86*0.05</f>
        <v>36646</v>
      </c>
      <c r="G88" s="22"/>
      <c r="H88" s="22" t="str">
        <f>IF(H87&lt;&gt;"",SUM($C88*H87),"")</f>
        <v/>
      </c>
      <c r="I88" s="22"/>
      <c r="J88" s="64" t="str">
        <f>IF(J87&lt;&gt;"",SUM($C88*J87),"")</f>
        <v/>
      </c>
    </row>
    <row r="89" spans="1:10" ht="15" x14ac:dyDescent="0.2">
      <c r="A89" s="205" t="s">
        <v>197</v>
      </c>
      <c r="B89" s="206"/>
      <c r="C89" s="206"/>
      <c r="D89" s="206"/>
      <c r="E89" s="207"/>
      <c r="F89" s="208">
        <f>SUM(F86:F88)</f>
        <v>769566</v>
      </c>
      <c r="G89" s="208"/>
      <c r="H89" s="208" t="str">
        <f>IF(G5&lt;&gt;"",SUM(H87+H88+H31),"")</f>
        <v/>
      </c>
      <c r="I89" s="208"/>
      <c r="J89" s="209" t="str">
        <f>IF(I5&lt;&gt;"",SUM(J87+J88+J31),"")</f>
        <v/>
      </c>
    </row>
    <row r="90" spans="1:10" x14ac:dyDescent="0.2">
      <c r="A90" s="210"/>
      <c r="B90" s="73"/>
      <c r="C90" s="74"/>
      <c r="D90" s="74"/>
      <c r="E90" s="211"/>
      <c r="F90" s="211"/>
      <c r="G90" s="212"/>
      <c r="H90" s="212"/>
      <c r="I90" s="212"/>
      <c r="J90" s="213"/>
    </row>
    <row r="91" spans="1:10" customFormat="1" ht="15" x14ac:dyDescent="0.25">
      <c r="A91" s="183" t="s">
        <v>193</v>
      </c>
      <c r="B91" s="184"/>
      <c r="C91" s="184"/>
      <c r="D91" s="214"/>
      <c r="E91" s="214"/>
      <c r="F91" s="214"/>
      <c r="G91" s="214"/>
      <c r="H91" s="214"/>
      <c r="I91" s="214"/>
      <c r="J91" s="215"/>
    </row>
    <row r="92" spans="1:10" customFormat="1" ht="15.75" x14ac:dyDescent="0.25">
      <c r="A92" s="216"/>
      <c r="B92" s="217"/>
      <c r="C92" s="217"/>
      <c r="D92" s="214"/>
      <c r="E92" s="214"/>
      <c r="F92" s="214"/>
      <c r="G92" s="214"/>
      <c r="H92" s="214"/>
      <c r="I92" s="214"/>
      <c r="J92" s="215"/>
    </row>
    <row r="93" spans="1:10" customFormat="1" ht="15.75" x14ac:dyDescent="0.25">
      <c r="A93" s="216"/>
      <c r="B93" s="217"/>
      <c r="C93" s="217"/>
      <c r="D93" s="214"/>
      <c r="E93" s="214"/>
      <c r="F93" s="214"/>
      <c r="G93" s="214"/>
      <c r="H93" s="214"/>
      <c r="I93" s="214"/>
      <c r="J93" s="215"/>
    </row>
    <row r="94" spans="1:10" customFormat="1" ht="15" x14ac:dyDescent="0.25">
      <c r="A94" s="183" t="s">
        <v>194</v>
      </c>
      <c r="B94" s="184"/>
      <c r="C94" s="184"/>
      <c r="D94" s="214"/>
      <c r="E94" s="214"/>
      <c r="F94" s="214"/>
      <c r="G94" s="214"/>
      <c r="H94" s="214"/>
      <c r="I94" s="214"/>
      <c r="J94" s="215"/>
    </row>
    <row r="95" spans="1:10" ht="15" thickBot="1" x14ac:dyDescent="0.25">
      <c r="A95" s="15"/>
      <c r="B95" s="16"/>
      <c r="C95" s="17"/>
      <c r="D95" s="17"/>
      <c r="E95" s="18"/>
      <c r="F95" s="18"/>
      <c r="G95" s="19"/>
      <c r="H95" s="19"/>
      <c r="I95" s="19"/>
      <c r="J95" s="20"/>
    </row>
  </sheetData>
  <sheetProtection algorithmName="SHA-512" hashValue="oKrT4tTeRpDNw9lSlUNn3cEgm7R25HuV9qmBCOogLJElxgkUxfU2d+D2CmtFcXvi5BOiTCi/NZ3NNiRiKHA01g==" saltValue="uwxEXunKdmeWAwTaX7O40A==" spinCount="100000" sheet="1" objects="1" scenarios="1" selectLockedCells="1"/>
  <mergeCells count="21">
    <mergeCell ref="A53:J54"/>
    <mergeCell ref="A42:J43"/>
    <mergeCell ref="A32:J33"/>
    <mergeCell ref="A28:J29"/>
    <mergeCell ref="A19:J20"/>
    <mergeCell ref="A94:C94"/>
    <mergeCell ref="A6:J7"/>
    <mergeCell ref="A89:E89"/>
    <mergeCell ref="A1:D1"/>
    <mergeCell ref="E1:F1"/>
    <mergeCell ref="A4:D4"/>
    <mergeCell ref="A34:D34"/>
    <mergeCell ref="A31:D31"/>
    <mergeCell ref="A86:D86"/>
    <mergeCell ref="A87:D87"/>
    <mergeCell ref="A2:D2"/>
    <mergeCell ref="G1:J2"/>
    <mergeCell ref="A91:C91"/>
    <mergeCell ref="A81:J82"/>
    <mergeCell ref="A64:J65"/>
    <mergeCell ref="A59:J60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1M Electrical Rehab</vt:lpstr>
      <vt:lpstr>LS 12A Pump, VFD &amp; Elec Rehab</vt:lpstr>
      <vt:lpstr>13A Wetwell</vt:lpstr>
      <vt:lpstr>' 1M Electrical Rehab'!Print_Area</vt:lpstr>
      <vt:lpstr>'13A Wetwell'!Print_Area</vt:lpstr>
      <vt:lpstr>'LS 12A Pump, VFD &amp; Elec Rehab'!Print_Area</vt:lpstr>
      <vt:lpstr>'LS 12A Pump, VFD &amp; Elec Rehab'!Print_Titles</vt:lpstr>
    </vt:vector>
  </TitlesOfParts>
  <Company>McKim &amp; 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Achinelli</dc:creator>
  <cp:lastModifiedBy>Dave Janney</cp:lastModifiedBy>
  <cp:lastPrinted>2022-05-14T17:59:45Z</cp:lastPrinted>
  <dcterms:created xsi:type="dcterms:W3CDTF">2017-02-24T14:52:51Z</dcterms:created>
  <dcterms:modified xsi:type="dcterms:W3CDTF">2022-06-24T18:37:06Z</dcterms:modified>
</cp:coreProperties>
</file>