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2\22-TA004390LP IFBC 75th ST West - Cortez RD to 19TH Ave W\Solicitation Documents\Addendums\Addendum No. 4\"/>
    </mc:Choice>
  </mc:AlternateContent>
  <xr:revisionPtr revIDLastSave="0" documentId="8_{4F2BECFE-FAC3-41BA-9510-233C42B8D8E2}" xr6:coauthVersionLast="47" xr6:coauthVersionMax="47" xr10:uidLastSave="{00000000-0000-0000-0000-000000000000}"/>
  <bookViews>
    <workbookView xWindow="-120" yWindow="-120" windowWidth="29040" windowHeight="17640" tabRatio="785" xr2:uid="{00000000-000D-0000-FFFF-FFFF00000000}"/>
  </bookViews>
  <sheets>
    <sheet name="75TH ST W REBASE" sheetId="5" r:id="rId1"/>
  </sheets>
  <definedNames>
    <definedName name="_xlnm.Print_Area" localSheetId="0">'75TH ST W REBASE'!$A$1:$P$68</definedName>
    <definedName name="_xlnm.Print_Titles" localSheetId="0">'75TH ST W REBASE'!$5:$5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5" l="1"/>
  <c r="L66" i="5"/>
  <c r="L8" i="5"/>
  <c r="L11" i="5"/>
  <c r="L12" i="5"/>
  <c r="L13" i="5"/>
  <c r="L14" i="5"/>
  <c r="L15" i="5"/>
  <c r="L16" i="5"/>
  <c r="L17" i="5"/>
  <c r="L18" i="5"/>
  <c r="L19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2" i="5"/>
  <c r="L43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7" i="5"/>
  <c r="L62" i="5"/>
  <c r="N47" i="5" l="1"/>
  <c r="N48" i="5"/>
  <c r="N49" i="5"/>
  <c r="N50" i="5"/>
  <c r="N51" i="5"/>
  <c r="N52" i="5"/>
  <c r="N53" i="5"/>
  <c r="N54" i="5"/>
  <c r="N55" i="5"/>
  <c r="N56" i="5"/>
  <c r="N57" i="5"/>
  <c r="N58" i="5"/>
  <c r="N46" i="5"/>
  <c r="N43" i="5"/>
  <c r="N4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22" i="5"/>
  <c r="N12" i="5"/>
  <c r="N13" i="5"/>
  <c r="N14" i="5"/>
  <c r="N15" i="5"/>
  <c r="N16" i="5"/>
  <c r="N17" i="5"/>
  <c r="N18" i="5"/>
  <c r="N19" i="5"/>
  <c r="N11" i="5"/>
  <c r="N8" i="5"/>
  <c r="N7" i="5"/>
  <c r="J47" i="5"/>
  <c r="J48" i="5"/>
  <c r="J49" i="5"/>
  <c r="J50" i="5"/>
  <c r="J51" i="5"/>
  <c r="J52" i="5"/>
  <c r="J53" i="5"/>
  <c r="J54" i="5"/>
  <c r="J55" i="5"/>
  <c r="J56" i="5"/>
  <c r="J57" i="5"/>
  <c r="J58" i="5"/>
  <c r="J46" i="5"/>
  <c r="J43" i="5"/>
  <c r="J4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22" i="5"/>
  <c r="J12" i="5"/>
  <c r="J13" i="5"/>
  <c r="J14" i="5"/>
  <c r="J15" i="5"/>
  <c r="J16" i="5"/>
  <c r="J17" i="5"/>
  <c r="J18" i="5"/>
  <c r="J19" i="5"/>
  <c r="J11" i="5"/>
  <c r="J8" i="5"/>
  <c r="J7" i="5"/>
  <c r="A8" i="5"/>
  <c r="A11" i="5" s="1"/>
  <c r="A12" i="5" s="1"/>
  <c r="A13" i="5" s="1"/>
  <c r="A14" i="5" s="1"/>
  <c r="A15" i="5" s="1"/>
  <c r="A16" i="5" s="1"/>
  <c r="A17" i="5" s="1"/>
  <c r="A18" i="5" s="1"/>
  <c r="A19" i="5" s="1"/>
  <c r="A22" i="5" s="1"/>
  <c r="H13" i="5" l="1"/>
  <c r="H11" i="5"/>
  <c r="A23" i="5"/>
  <c r="A24" i="5" s="1"/>
  <c r="A25" i="5" s="1"/>
  <c r="A26" i="5" s="1"/>
  <c r="A27" i="5" s="1"/>
  <c r="A28" i="5" s="1"/>
  <c r="H19" i="5"/>
  <c r="H17" i="5"/>
  <c r="H16" i="5"/>
  <c r="H15" i="5"/>
  <c r="H14" i="5"/>
  <c r="H12" i="5"/>
  <c r="A29" i="5" l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2" i="5" s="1"/>
  <c r="A43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62" i="5" s="1"/>
  <c r="H20" i="5"/>
  <c r="G7" i="5" s="1"/>
  <c r="G8" i="5" l="1"/>
  <c r="H8" i="5" s="1"/>
  <c r="H7" i="5"/>
  <c r="H9" i="5" l="1"/>
  <c r="H60" i="5" l="1"/>
  <c r="H63" i="5" l="1"/>
  <c r="H64" i="5" s="1"/>
</calcChain>
</file>

<file path=xl/sharedStrings.xml><?xml version="1.0" encoding="utf-8"?>
<sst xmlns="http://schemas.openxmlformats.org/spreadsheetml/2006/main" count="192" uniqueCount="135">
  <si>
    <t>U/M</t>
  </si>
  <si>
    <t>UNIT PRICE</t>
  </si>
  <si>
    <t>ROAD WORK</t>
  </si>
  <si>
    <t>MOBILIZATION</t>
  </si>
  <si>
    <t>LS</t>
  </si>
  <si>
    <t>LF</t>
  </si>
  <si>
    <t xml:space="preserve">INLET PROTECTION SYSTEM </t>
  </si>
  <si>
    <t>EA</t>
  </si>
  <si>
    <t>SY</t>
  </si>
  <si>
    <t>TN</t>
  </si>
  <si>
    <t>AS</t>
  </si>
  <si>
    <t xml:space="preserve">  DESCRIPTION</t>
  </si>
  <si>
    <t>SINGLE POST SIGN, REMOVE</t>
  </si>
  <si>
    <t>CONCRETE DRIVEWAYS, 6" THICK</t>
  </si>
  <si>
    <t>SINGLE POST SIGN, F&amp;I GROUND MOUNT, UP TO 12 SF</t>
  </si>
  <si>
    <t>THERMOPLASTIC, STANDARD, WHITE, ARROW</t>
  </si>
  <si>
    <t>THERMOPLASTIC, STANDARD, YELLOW, SOLID, 18" FOR DIAGONAL OR CHEVRON</t>
  </si>
  <si>
    <t>CONCRETE SIDEWALK, 4" THICK (INCLUDING HANDICAP RAMPS)</t>
  </si>
  <si>
    <t>CONCRETE CURB &amp; GUTTER, TYPE F (INCLUDING CONCRETE FLUMES)</t>
  </si>
  <si>
    <t>SUBTOTAL MOBILIZATION &amp; MAINTENANCE OF TRAFFIC</t>
  </si>
  <si>
    <t>MOBILIZATION &amp; MAINTENANCE OF TRAFFIC</t>
  </si>
  <si>
    <t>MAINTENANCE OF TRAFFIC</t>
  </si>
  <si>
    <t>SIGNING AND PAVEMENT MARKINGS</t>
  </si>
  <si>
    <t>MILLING EXIST ASPH PAVT, 1" TO 2" AVG DEPTH</t>
  </si>
  <si>
    <t>327-70-6</t>
  </si>
  <si>
    <t>104-18</t>
  </si>
  <si>
    <t>102-1</t>
  </si>
  <si>
    <t>101-1</t>
  </si>
  <si>
    <t>520-1-10</t>
  </si>
  <si>
    <t>522-1</t>
  </si>
  <si>
    <t>522-2</t>
  </si>
  <si>
    <t>334-MC</t>
  </si>
  <si>
    <t>TYPE S-I ASPHALT CONCRETE W/TACK COAT, 2"</t>
  </si>
  <si>
    <t>TYPE S-III ASPHALT CONCRETE W/TACK COAT, 1"</t>
  </si>
  <si>
    <t>MC-1</t>
  </si>
  <si>
    <t>COLD-IN-PLACE RECYCLE 8" DEPTH</t>
  </si>
  <si>
    <t>THERMOPLASTIC, STANDARD, WHITE, SOLID, 18" FOR DIAGONALS AND CHEVRONS</t>
  </si>
  <si>
    <t>EOC Manatee County</t>
  </si>
  <si>
    <t>SUBTOTAL SIGNING AND PAVING</t>
  </si>
  <si>
    <t>FDOT ITEM NO.</t>
  </si>
  <si>
    <t>THERMOPLASTIC, STANDARD, WHITE, SOLID, 12" FOR CROSSWALK AND ROUNDABOUT</t>
  </si>
  <si>
    <t>THERMOPLASTIC, STANDARD, WHITE, 2-4 DOTTED GUIDELINE/ 6-10 GAP EXTENSION,  6"</t>
  </si>
  <si>
    <t>THERMOPLASTIC, STANDARD-OPEN GRADED ASPHALT SURFACES WHITE, SOLID, 6"</t>
  </si>
  <si>
    <t>THERMOPLASTIC, STANDARD-OPEN GRADED ASPHALT SURFACES, WHITE, SKIP, 6",10-30 SKIP OR 3-9 LANE DROP</t>
  </si>
  <si>
    <t>THERMOPLASTIC, STANDARD-OPEN GRADED ASPHALT SURFACES, YELLOW, SOLID, 6"</t>
  </si>
  <si>
    <t>GM</t>
  </si>
  <si>
    <t>UTILITY IMPROVEMENTS</t>
  </si>
  <si>
    <t>SUBTOTAL UTILITY IMPROVEMENTS</t>
  </si>
  <si>
    <t>EXTENDED AMOUNT</t>
  </si>
  <si>
    <r>
      <t xml:space="preserve">EXTENDED PRICE
</t>
    </r>
    <r>
      <rPr>
        <b/>
        <sz val="11"/>
        <color rgb="FFFF0000"/>
        <rFont val="Times New Roman"/>
        <family val="1"/>
      </rPr>
      <t>BID A</t>
    </r>
  </si>
  <si>
    <r>
      <t xml:space="preserve">EXTENDED PRICE
</t>
    </r>
    <r>
      <rPr>
        <b/>
        <sz val="11"/>
        <color rgb="FFFF0000"/>
        <rFont val="Times New Roman"/>
        <family val="1"/>
      </rPr>
      <t>BID B</t>
    </r>
  </si>
  <si>
    <t>PAY ITEM NO.</t>
  </si>
  <si>
    <t>U1</t>
  </si>
  <si>
    <t>U2</t>
  </si>
  <si>
    <t>LINE NUMBER</t>
  </si>
  <si>
    <t>ESTIMATED QUANTITY</t>
  </si>
  <si>
    <r>
      <t xml:space="preserve">UNIT PRICE
</t>
    </r>
    <r>
      <rPr>
        <b/>
        <sz val="11"/>
        <color rgb="FFFF0000"/>
        <rFont val="Times New Roman"/>
        <family val="1"/>
      </rPr>
      <t>BID A 150</t>
    </r>
    <r>
      <rPr>
        <b/>
        <sz val="11"/>
        <rFont val="Times New Roman"/>
        <family val="1"/>
      </rPr>
      <t xml:space="preserve"> CALENDAR DAYS</t>
    </r>
  </si>
  <si>
    <r>
      <t xml:space="preserve">UNIT PRICE
</t>
    </r>
    <r>
      <rPr>
        <b/>
        <sz val="11"/>
        <color rgb="FFFF0000"/>
        <rFont val="Times New Roman"/>
        <family val="1"/>
      </rPr>
      <t>BID B 240</t>
    </r>
    <r>
      <rPr>
        <b/>
        <sz val="11"/>
        <rFont val="Times New Roman"/>
        <family val="1"/>
      </rPr>
      <t xml:space="preserve"> CALENDAR DAYS</t>
    </r>
  </si>
  <si>
    <t>SUBTOTAL ROAD WORK</t>
  </si>
  <si>
    <t>Bidders must provide prices for each available line item on each tab for their bid to be considered responsive.</t>
  </si>
  <si>
    <t>527-2</t>
  </si>
  <si>
    <t>DETECTABLE WARNINGS</t>
  </si>
  <si>
    <t>SF</t>
  </si>
  <si>
    <t>MANHOLE FRAME &amp; COVER (INCLUDING RAINWATER INSERT)</t>
  </si>
  <si>
    <t>POLYMER CONCRETE ADJUSTMENT RING(S) (PER MANHOLE)</t>
  </si>
  <si>
    <t>0523-3</t>
  </si>
  <si>
    <t>700-1-11</t>
  </si>
  <si>
    <t>700-1-60</t>
  </si>
  <si>
    <t>704-1-2</t>
  </si>
  <si>
    <t>0710-11290</t>
  </si>
  <si>
    <t>711-11-123</t>
  </si>
  <si>
    <t>711-11-124</t>
  </si>
  <si>
    <t>711-11-125</t>
  </si>
  <si>
    <t>711-11-141</t>
  </si>
  <si>
    <t>711-11-160</t>
  </si>
  <si>
    <t>711-11-170</t>
  </si>
  <si>
    <t>711-11-224</t>
  </si>
  <si>
    <t>711-11-241</t>
  </si>
  <si>
    <t>PATTERNED PAVEMENT</t>
  </si>
  <si>
    <t>TUBULAR MARKER, DURABLE, 36" YELLOW POST</t>
  </si>
  <si>
    <t>PAINTED PAVEMENT  MARKINGS, STANDARD, YELLOW, ISLAND  NOSE</t>
  </si>
  <si>
    <t>THERMOPLASTIC, STANDARD, WHITE, SOLID, 24" FOR STOP LINE &amp; CROSSWALK</t>
  </si>
  <si>
    <t>THERMOPLASTIC, STANDARD, WHIT, MESSAGE OR SYMBOL</t>
  </si>
  <si>
    <t>THERMOPLASTIC, STANDARD, YELLOW, 2'X4' SKIP GUIDELINE</t>
  </si>
  <si>
    <t>711-11-15101</t>
  </si>
  <si>
    <t>0711-15102</t>
  </si>
  <si>
    <t>0711-15131</t>
  </si>
  <si>
    <t>0711-15201</t>
  </si>
  <si>
    <t>0711-15231</t>
  </si>
  <si>
    <t>THERMOPLASTIC, STANDARD-OPEN GRADED ASPHALT SURFACES, WHITE, SOLID, 8"</t>
  </si>
  <si>
    <t>THERMOPLASTIC, STANDARD-OPEN GRADED ASPHALT SURFACES, YELLOW, SKIP, 6"</t>
  </si>
  <si>
    <t>CONDUIT, FURNISH &amp; INSTALL, OPEN TRENCH (2" HDPE)</t>
  </si>
  <si>
    <t>CONDUIT, FURNISH &amp; INSTALL, DIRECTIONAL BORE (2" HDPE)</t>
  </si>
  <si>
    <t>MULTI-CONDUCTOR COMMUNICATION CABLE, FURNISH &amp; INSTALL</t>
  </si>
  <si>
    <t>VEHICLE DETECTION SYSTEM- MICROWAVE, FURNISH &amp; INSTALL CABINET EQUIPMENT</t>
  </si>
  <si>
    <t>VEHICLE DETECTION SYSTEM- MICROWAVE, FURNISH &amp; INSTALL, ABOVE GROUND EQUIPMENT</t>
  </si>
  <si>
    <t>VEHICLE DETECTION SYSTEM - MICROWAVE, REMOVE,  COMPLETE SYSTEM</t>
  </si>
  <si>
    <t>TRAFFIC CONTROLLER ASSEMBLY, F&amp;I, NEMA, 1 PREEMPTION</t>
  </si>
  <si>
    <t>TRAFFIC CONTROLLER ASSEMBLY, MODIFY</t>
  </si>
  <si>
    <t>ITS CCTV  CAMERA, F&amp;I, DOME PTZ ENCLOSURE - PRESSURIZED, IP, HIGH DEFINITION</t>
  </si>
  <si>
    <t>MANAGED FIELD ETHERNET SWITCH, FURNISH &amp; INSTALL</t>
  </si>
  <si>
    <t>UNINTERRUPTIBLE POWER SUPPLY, FURNISH AND INSTALL, ONLINE/DOUBLE CONVERSION</t>
  </si>
  <si>
    <t>REMOTE POWER MANAGEMENT UNIT- RPMU, FURNISH AND INSTALL</t>
  </si>
  <si>
    <t>ALTERNATE BID A</t>
  </si>
  <si>
    <t>LIGHTING</t>
  </si>
  <si>
    <t>520-5-46-MC</t>
  </si>
  <si>
    <t>TRAFFIC SEPARATOR CONCRETE - TYPE IV, 8.5' WIDE (Include signs and striping as necessary)</t>
  </si>
  <si>
    <t>CONSTRUCTION CONTINGENCY COUNTY AUTHORIZED USE ONLY (10% OF SUBTOTAL PRICE)</t>
  </si>
  <si>
    <t>UPDATED</t>
  </si>
  <si>
    <t xml:space="preserve"> </t>
  </si>
  <si>
    <t>0630  2 11</t>
  </si>
  <si>
    <t>0630  2 12</t>
  </si>
  <si>
    <t>0633  8  1</t>
  </si>
  <si>
    <t>0635  2 11</t>
  </si>
  <si>
    <t>0660  3 11</t>
  </si>
  <si>
    <t>0660  3 12</t>
  </si>
  <si>
    <t>0660  3 60</t>
  </si>
  <si>
    <t>0670  5111</t>
  </si>
  <si>
    <t>0670  5400</t>
  </si>
  <si>
    <t>0682  1113</t>
  </si>
  <si>
    <t>0684  1  1</t>
  </si>
  <si>
    <t>0685  1 12</t>
  </si>
  <si>
    <t>0685  2  1</t>
  </si>
  <si>
    <r>
      <t>APPENDIX K, BID PRICING FORM</t>
    </r>
    <r>
      <rPr>
        <b/>
        <sz val="11"/>
        <color rgb="FFFF0000"/>
        <rFont val="Times New Roman"/>
        <family val="1"/>
      </rPr>
      <t xml:space="preserve"> (REVISED 3)</t>
    </r>
    <r>
      <rPr>
        <b/>
        <sz val="11"/>
        <rFont val="Times New Roman"/>
        <family val="1"/>
      </rPr>
      <t xml:space="preserve">
75TH ST WEST - REBASE
COUNTY PROJECT NO. 6108460</t>
    </r>
  </si>
  <si>
    <r>
      <rPr>
        <b/>
        <u/>
        <sz val="11"/>
        <rFont val="Times New Roman"/>
        <family val="1"/>
      </rPr>
      <t xml:space="preserve">UNIT PRICE </t>
    </r>
    <r>
      <rPr>
        <b/>
        <u/>
        <sz val="11"/>
        <color rgb="FFFF0000"/>
        <rFont val="Times New Roman"/>
        <family val="1"/>
      </rPr>
      <t>ALTERNATE BID A 150</t>
    </r>
    <r>
      <rPr>
        <b/>
        <u/>
        <sz val="11"/>
        <rFont val="Times New Roman"/>
        <family val="1"/>
      </rPr>
      <t xml:space="preserve"> CALENDAR DAYS</t>
    </r>
  </si>
  <si>
    <r>
      <rPr>
        <b/>
        <u/>
        <sz val="11"/>
        <rFont val="Times New Roman"/>
        <family val="1"/>
      </rPr>
      <t xml:space="preserve">EXTENDED PRICE </t>
    </r>
    <r>
      <rPr>
        <b/>
        <u/>
        <sz val="11"/>
        <color rgb="FFFF0000"/>
        <rFont val="Times New Roman"/>
        <family val="1"/>
      </rPr>
      <t>ALTERNATE BID A</t>
    </r>
  </si>
  <si>
    <t>PULL &amp; SPLICE BOX, F&amp;I, 13"X24" COVER SIZE</t>
  </si>
  <si>
    <t>CONSTRUCTION CONTINGENCY COUNTY AUTHORIZED USE ONLY (10% OF ALTERNATE PRICE)</t>
  </si>
  <si>
    <t xml:space="preserve">GRAND TOTAL </t>
  </si>
  <si>
    <t xml:space="preserve">GRAND TOTAL FOR ALTERNATE BID 'A' WITH CONTINGENCY </t>
  </si>
  <si>
    <r>
      <t xml:space="preserve">ALTERNATE </t>
    </r>
    <r>
      <rPr>
        <b/>
        <u/>
        <sz val="14"/>
        <color theme="1"/>
        <rFont val="Times New Roman"/>
        <family val="1"/>
      </rPr>
      <t xml:space="preserve">FOR </t>
    </r>
    <r>
      <rPr>
        <b/>
        <sz val="14"/>
        <color theme="1"/>
        <rFont val="Times New Roman"/>
        <family val="1"/>
      </rPr>
      <t xml:space="preserve">BID 'A' ONLY </t>
    </r>
  </si>
  <si>
    <t>Bidder: _________________</t>
  </si>
  <si>
    <t>Signature:_______________</t>
  </si>
  <si>
    <t>SUBTOTAL LIGHTING</t>
  </si>
  <si>
    <r>
      <t xml:space="preserve">SUBTOTAL MOBILIZATION &amp; MAINTENANCE OF TRAFFIC, ROAD WORK, SIGNING &amp; PAVEMENT MARKINGS, </t>
    </r>
    <r>
      <rPr>
        <b/>
        <strike/>
        <sz val="11"/>
        <color theme="1"/>
        <rFont val="Times New Roman"/>
        <family val="1"/>
      </rPr>
      <t>SIGNALIZATION</t>
    </r>
    <r>
      <rPr>
        <b/>
        <sz val="11"/>
        <color theme="1"/>
        <rFont val="Times New Roman"/>
        <family val="1"/>
      </rPr>
      <t xml:space="preserve">, UTILITY IMPROVEMENTS </t>
    </r>
    <r>
      <rPr>
        <b/>
        <u/>
        <sz val="11"/>
        <color theme="1"/>
        <rFont val="Times New Roman"/>
        <family val="1"/>
      </rPr>
      <t>AND LIGHTING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</si>
</sst>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#.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C00000"/>
      <name val="Times New Roman"/>
      <family val="1"/>
    </font>
    <font>
      <b/>
      <sz val="11"/>
      <color rgb="FFFF0000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2"/>
      <name val="Calibri"/>
      <family val="2"/>
    </font>
    <font>
      <strike/>
      <sz val="12"/>
      <name val="Times New Roman"/>
      <family val="1"/>
    </font>
    <font>
      <b/>
      <sz val="12"/>
      <name val="Times New Roman"/>
      <family val="1"/>
    </font>
    <font>
      <sz val="11"/>
      <color rgb="FFFFC000"/>
      <name val="Times New Roman"/>
      <family val="1"/>
    </font>
    <font>
      <b/>
      <u/>
      <sz val="11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  <font>
      <b/>
      <sz val="12"/>
      <name val="Calibri"/>
      <family val="2"/>
    </font>
    <font>
      <b/>
      <u/>
      <sz val="11"/>
      <color theme="1"/>
      <name val="Times New Roman"/>
      <family val="1"/>
    </font>
    <font>
      <b/>
      <strike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90">
    <xf numFmtId="0" fontId="0" fillId="0" borderId="0" xfId="0"/>
    <xf numFmtId="165" fontId="4" fillId="2" borderId="1" xfId="1" applyNumberFormat="1" applyFont="1" applyFill="1" applyBorder="1" applyAlignment="1" applyProtection="1">
      <alignment horizontal="center"/>
      <protection locked="0"/>
    </xf>
    <xf numFmtId="165" fontId="6" fillId="2" borderId="1" xfId="1" applyNumberFormat="1" applyFont="1" applyFill="1" applyBorder="1" applyAlignment="1" applyProtection="1">
      <alignment horizontal="center"/>
      <protection locked="0"/>
    </xf>
    <xf numFmtId="165" fontId="6" fillId="2" borderId="2" xfId="1" applyNumberFormat="1" applyFont="1" applyFill="1" applyBorder="1" applyAlignment="1" applyProtection="1">
      <alignment horizontal="center"/>
      <protection locked="0"/>
    </xf>
    <xf numFmtId="165" fontId="6" fillId="2" borderId="6" xfId="1" applyNumberFormat="1" applyFont="1" applyFill="1" applyBorder="1" applyAlignment="1" applyProtection="1">
      <alignment horizontal="center"/>
      <protection locked="0"/>
    </xf>
    <xf numFmtId="165" fontId="4" fillId="0" borderId="1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/>
    <xf numFmtId="0" fontId="5" fillId="5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6" fillId="3" borderId="1" xfId="0" applyFont="1" applyFill="1" applyBorder="1" applyProtection="1"/>
    <xf numFmtId="0" fontId="3" fillId="3" borderId="1" xfId="0" applyFont="1" applyFill="1" applyBorder="1" applyAlignment="1" applyProtection="1"/>
    <xf numFmtId="0" fontId="3" fillId="3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/>
    </xf>
    <xf numFmtId="4" fontId="6" fillId="2" borderId="1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44" fontId="4" fillId="2" borderId="1" xfId="1" applyNumberFormat="1" applyFont="1" applyFill="1" applyBorder="1" applyProtection="1"/>
    <xf numFmtId="44" fontId="4" fillId="2" borderId="1" xfId="0" applyNumberFormat="1" applyFont="1" applyFill="1" applyBorder="1" applyProtection="1"/>
    <xf numFmtId="165" fontId="4" fillId="2" borderId="1" xfId="0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/>
    <xf numFmtId="44" fontId="3" fillId="4" borderId="1" xfId="0" applyNumberFormat="1" applyFont="1" applyFill="1" applyBorder="1" applyProtection="1"/>
    <xf numFmtId="165" fontId="4" fillId="4" borderId="1" xfId="1" applyNumberFormat="1" applyFont="1" applyFill="1" applyBorder="1" applyAlignment="1" applyProtection="1">
      <alignment horizontal="center"/>
    </xf>
    <xf numFmtId="165" fontId="3" fillId="4" borderId="1" xfId="0" applyNumberFormat="1" applyFont="1" applyFill="1" applyBorder="1" applyAlignment="1" applyProtection="1">
      <alignment horizontal="center"/>
    </xf>
    <xf numFmtId="165" fontId="4" fillId="4" borderId="3" xfId="1" applyNumberFormat="1" applyFont="1" applyFill="1" applyBorder="1" applyAlignment="1" applyProtection="1">
      <alignment horizontal="center"/>
    </xf>
    <xf numFmtId="165" fontId="3" fillId="3" borderId="1" xfId="0" applyNumberFormat="1" applyFont="1" applyFill="1" applyBorder="1" applyAlignment="1" applyProtection="1">
      <alignment horizontal="center"/>
    </xf>
    <xf numFmtId="44" fontId="6" fillId="2" borderId="1" xfId="1" applyFont="1" applyFill="1" applyBorder="1" applyProtection="1"/>
    <xf numFmtId="0" fontId="4" fillId="0" borderId="1" xfId="0" applyFont="1" applyFill="1" applyBorder="1" applyAlignment="1" applyProtection="1">
      <alignment horizontal="left"/>
    </xf>
    <xf numFmtId="4" fontId="6" fillId="0" borderId="1" xfId="0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8" fillId="0" borderId="0" xfId="0" applyFont="1" applyProtection="1"/>
    <xf numFmtId="0" fontId="4" fillId="2" borderId="1" xfId="0" applyFont="1" applyFill="1" applyBorder="1" applyAlignment="1" applyProtection="1">
      <alignment horizontal="left"/>
    </xf>
    <xf numFmtId="0" fontId="12" fillId="0" borderId="0" xfId="0" applyFont="1" applyProtection="1"/>
    <xf numFmtId="0" fontId="4" fillId="2" borderId="2" xfId="0" applyFont="1" applyFill="1" applyBorder="1" applyAlignment="1" applyProtection="1">
      <alignment horizontal="left"/>
    </xf>
    <xf numFmtId="4" fontId="6" fillId="2" borderId="2" xfId="0" applyNumberFormat="1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44" fontId="6" fillId="2" borderId="2" xfId="1" applyFont="1" applyFill="1" applyBorder="1" applyProtection="1"/>
    <xf numFmtId="44" fontId="4" fillId="2" borderId="2" xfId="0" applyNumberFormat="1" applyFont="1" applyFill="1" applyBorder="1" applyProtection="1"/>
    <xf numFmtId="0" fontId="4" fillId="3" borderId="1" xfId="0" applyFont="1" applyFill="1" applyBorder="1" applyAlignment="1" applyProtection="1">
      <alignment horizontal="left"/>
    </xf>
    <xf numFmtId="44" fontId="4" fillId="3" borderId="1" xfId="0" applyNumberFormat="1" applyFont="1" applyFill="1" applyBorder="1" applyProtection="1"/>
    <xf numFmtId="165" fontId="4" fillId="3" borderId="1" xfId="1" applyNumberFormat="1" applyFont="1" applyFill="1" applyBorder="1" applyAlignment="1" applyProtection="1">
      <alignment horizontal="center"/>
    </xf>
    <xf numFmtId="165" fontId="4" fillId="3" borderId="1" xfId="0" applyNumberFormat="1" applyFont="1" applyFill="1" applyBorder="1" applyAlignment="1" applyProtection="1">
      <alignment horizontal="center"/>
    </xf>
    <xf numFmtId="44" fontId="4" fillId="0" borderId="1" xfId="1" applyFont="1" applyFill="1" applyBorder="1" applyProtection="1"/>
    <xf numFmtId="44" fontId="4" fillId="0" borderId="1" xfId="0" applyNumberFormat="1" applyFont="1" applyFill="1" applyBorder="1" applyProtection="1"/>
    <xf numFmtId="0" fontId="4" fillId="0" borderId="0" xfId="0" applyFont="1" applyFill="1" applyProtection="1"/>
    <xf numFmtId="4" fontId="6" fillId="0" borderId="1" xfId="0" applyNumberFormat="1" applyFont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/>
    </xf>
    <xf numFmtId="4" fontId="9" fillId="0" borderId="1" xfId="0" applyNumberFormat="1" applyFont="1" applyBorder="1" applyAlignment="1" applyProtection="1">
      <alignment horizontal="left"/>
    </xf>
    <xf numFmtId="4" fontId="9" fillId="2" borderId="1" xfId="0" applyNumberFormat="1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</xf>
    <xf numFmtId="164" fontId="13" fillId="2" borderId="3" xfId="0" applyNumberFormat="1" applyFont="1" applyFill="1" applyBorder="1" applyAlignment="1" applyProtection="1">
      <alignment horizontal="left"/>
    </xf>
    <xf numFmtId="164" fontId="7" fillId="4" borderId="1" xfId="0" applyNumberFormat="1" applyFont="1" applyFill="1" applyBorder="1" applyAlignment="1" applyProtection="1"/>
    <xf numFmtId="164" fontId="3" fillId="4" borderId="1" xfId="0" applyNumberFormat="1" applyFont="1" applyFill="1" applyBorder="1" applyAlignment="1" applyProtection="1"/>
    <xf numFmtId="44" fontId="4" fillId="4" borderId="1" xfId="0" applyNumberFormat="1" applyFont="1" applyFill="1" applyBorder="1" applyProtection="1"/>
    <xf numFmtId="164" fontId="5" fillId="3" borderId="1" xfId="0" applyNumberFormat="1" applyFont="1" applyFill="1" applyBorder="1" applyAlignment="1" applyProtection="1">
      <alignment horizontal="center" wrapText="1"/>
    </xf>
    <xf numFmtId="164" fontId="3" fillId="3" borderId="1" xfId="0" applyNumberFormat="1" applyFont="1" applyFill="1" applyBorder="1" applyAlignment="1" applyProtection="1"/>
    <xf numFmtId="165" fontId="4" fillId="3" borderId="3" xfId="1" applyNumberFormat="1" applyFont="1" applyFill="1" applyBorder="1" applyAlignment="1" applyProtection="1">
      <alignment horizontal="center"/>
    </xf>
    <xf numFmtId="164" fontId="9" fillId="0" borderId="1" xfId="0" applyNumberFormat="1" applyFont="1" applyFill="1" applyBorder="1" applyAlignment="1" applyProtection="1">
      <alignment horizontal="center"/>
    </xf>
    <xf numFmtId="4" fontId="9" fillId="0" borderId="1" xfId="2" applyNumberFormat="1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40" fontId="6" fillId="0" borderId="5" xfId="2" applyNumberFormat="1" applyFont="1" applyBorder="1" applyProtection="1"/>
    <xf numFmtId="0" fontId="15" fillId="0" borderId="12" xfId="0" applyFont="1" applyBorder="1" applyAlignment="1" applyProtection="1">
      <alignment horizontal="left" vertical="top" wrapText="1"/>
    </xf>
    <xf numFmtId="164" fontId="3" fillId="4" borderId="1" xfId="0" applyNumberFormat="1" applyFont="1" applyFill="1" applyBorder="1" applyAlignment="1" applyProtection="1">
      <alignment wrapText="1"/>
    </xf>
    <xf numFmtId="165" fontId="7" fillId="4" borderId="1" xfId="1" applyNumberFormat="1" applyFont="1" applyFill="1" applyBorder="1" applyAlignment="1" applyProtection="1">
      <alignment horizontal="center"/>
    </xf>
    <xf numFmtId="165" fontId="7" fillId="4" borderId="3" xfId="1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9" fontId="6" fillId="2" borderId="1" xfId="1" applyNumberFormat="1" applyFont="1" applyFill="1" applyBorder="1" applyAlignment="1" applyProtection="1">
      <alignment horizontal="center"/>
    </xf>
    <xf numFmtId="44" fontId="5" fillId="2" borderId="4" xfId="0" applyNumberFormat="1" applyFont="1" applyFill="1" applyBorder="1" applyProtection="1"/>
    <xf numFmtId="0" fontId="5" fillId="4" borderId="1" xfId="0" applyFont="1" applyFill="1" applyBorder="1" applyAlignment="1" applyProtection="1"/>
    <xf numFmtId="44" fontId="5" fillId="4" borderId="1" xfId="0" applyNumberFormat="1" applyFont="1" applyFill="1" applyBorder="1" applyProtection="1"/>
    <xf numFmtId="165" fontId="5" fillId="4" borderId="1" xfId="0" applyNumberFormat="1" applyFont="1" applyFill="1" applyBorder="1" applyAlignment="1" applyProtection="1">
      <alignment horizontal="center"/>
    </xf>
    <xf numFmtId="0" fontId="15" fillId="0" borderId="14" xfId="0" applyFont="1" applyBorder="1" applyAlignment="1" applyProtection="1">
      <alignment horizontal="left" wrapText="1"/>
    </xf>
    <xf numFmtId="4" fontId="9" fillId="0" borderId="17" xfId="2" applyNumberFormat="1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40" fontId="6" fillId="0" borderId="18" xfId="2" applyNumberFormat="1" applyFont="1" applyBorder="1" applyProtection="1"/>
    <xf numFmtId="44" fontId="4" fillId="0" borderId="17" xfId="0" applyNumberFormat="1" applyFont="1" applyFill="1" applyBorder="1" applyProtection="1"/>
    <xf numFmtId="0" fontId="4" fillId="0" borderId="0" xfId="0" applyFont="1" applyAlignment="1" applyProtection="1">
      <alignment horizontal="center"/>
    </xf>
    <xf numFmtId="165" fontId="3" fillId="4" borderId="3" xfId="0" applyNumberFormat="1" applyFont="1" applyFill="1" applyBorder="1" applyAlignment="1" applyProtection="1">
      <alignment horizontal="center"/>
    </xf>
    <xf numFmtId="165" fontId="4" fillId="6" borderId="17" xfId="0" applyNumberFormat="1" applyFont="1" applyFill="1" applyBorder="1" applyAlignment="1" applyProtection="1">
      <alignment horizontal="center"/>
    </xf>
    <xf numFmtId="165" fontId="4" fillId="6" borderId="19" xfId="1" applyNumberFormat="1" applyFont="1" applyFill="1" applyBorder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19" fillId="5" borderId="1" xfId="0" applyFont="1" applyFill="1" applyBorder="1" applyAlignment="1" applyProtection="1">
      <alignment horizontal="center" vertical="center" wrapText="1"/>
    </xf>
    <xf numFmtId="165" fontId="5" fillId="6" borderId="4" xfId="0" applyNumberFormat="1" applyFont="1" applyFill="1" applyBorder="1" applyAlignment="1" applyProtection="1">
      <alignment horizontal="center"/>
    </xf>
    <xf numFmtId="165" fontId="4" fillId="4" borderId="1" xfId="0" applyNumberFormat="1" applyFont="1" applyFill="1" applyBorder="1" applyAlignment="1" applyProtection="1">
      <alignment horizontal="center"/>
    </xf>
    <xf numFmtId="164" fontId="3" fillId="3" borderId="1" xfId="0" applyNumberFormat="1" applyFont="1" applyFill="1" applyBorder="1" applyProtection="1"/>
    <xf numFmtId="165" fontId="3" fillId="3" borderId="6" xfId="0" applyNumberFormat="1" applyFont="1" applyFill="1" applyBorder="1" applyAlignment="1" applyProtection="1">
      <alignment horizontal="center"/>
    </xf>
    <xf numFmtId="0" fontId="18" fillId="3" borderId="1" xfId="0" applyFont="1" applyFill="1" applyBorder="1" applyProtection="1"/>
    <xf numFmtId="165" fontId="4" fillId="6" borderId="17" xfId="1" applyNumberFormat="1" applyFont="1" applyFill="1" applyBorder="1" applyAlignment="1" applyProtection="1">
      <alignment horizontal="center"/>
    </xf>
    <xf numFmtId="165" fontId="7" fillId="6" borderId="1" xfId="1" applyNumberFormat="1" applyFont="1" applyFill="1" applyBorder="1" applyAlignment="1" applyProtection="1">
      <alignment horizontal="center"/>
    </xf>
    <xf numFmtId="40" fontId="5" fillId="5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15" fillId="0" borderId="20" xfId="0" applyFont="1" applyBorder="1" applyAlignment="1" applyProtection="1">
      <alignment horizontal="left" wrapText="1"/>
    </xf>
    <xf numFmtId="4" fontId="9" fillId="0" borderId="2" xfId="2" applyNumberFormat="1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40" fontId="6" fillId="0" borderId="23" xfId="2" applyNumberFormat="1" applyFont="1" applyBorder="1" applyProtection="1"/>
    <xf numFmtId="44" fontId="4" fillId="0" borderId="2" xfId="0" applyNumberFormat="1" applyFont="1" applyFill="1" applyBorder="1" applyProtection="1"/>
    <xf numFmtId="165" fontId="4" fillId="0" borderId="2" xfId="0" applyNumberFormat="1" applyFont="1" applyFill="1" applyBorder="1" applyAlignment="1" applyProtection="1">
      <alignment horizontal="center"/>
    </xf>
    <xf numFmtId="165" fontId="4" fillId="6" borderId="24" xfId="1" applyNumberFormat="1" applyFont="1" applyFill="1" applyBorder="1" applyAlignment="1" applyProtection="1">
      <alignment horizontal="center"/>
    </xf>
    <xf numFmtId="0" fontId="4" fillId="0" borderId="1" xfId="0" applyFont="1" applyBorder="1" applyProtection="1"/>
    <xf numFmtId="0" fontId="4" fillId="0" borderId="1" xfId="0" applyFont="1" applyBorder="1" applyAlignment="1" applyProtection="1">
      <alignment horizontal="center"/>
    </xf>
    <xf numFmtId="0" fontId="4" fillId="4" borderId="1" xfId="0" applyFont="1" applyFill="1" applyBorder="1" applyProtection="1"/>
    <xf numFmtId="0" fontId="4" fillId="4" borderId="1" xfId="0" applyFont="1" applyFill="1" applyBorder="1" applyAlignment="1" applyProtection="1">
      <alignment horizontal="center"/>
    </xf>
    <xf numFmtId="0" fontId="4" fillId="6" borderId="1" xfId="0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left"/>
    </xf>
    <xf numFmtId="0" fontId="4" fillId="0" borderId="8" xfId="0" applyFont="1" applyBorder="1" applyAlignment="1" applyProtection="1">
      <alignment horizontal="center"/>
    </xf>
    <xf numFmtId="164" fontId="4" fillId="4" borderId="1" xfId="0" applyNumberFormat="1" applyFont="1" applyFill="1" applyBorder="1" applyAlignment="1" applyProtection="1">
      <alignment horizontal="center"/>
    </xf>
    <xf numFmtId="164" fontId="4" fillId="3" borderId="1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164" fontId="7" fillId="4" borderId="1" xfId="0" applyNumberFormat="1" applyFont="1" applyFill="1" applyBorder="1" applyAlignment="1" applyProtection="1">
      <alignment horizontal="center"/>
    </xf>
    <xf numFmtId="164" fontId="7" fillId="3" borderId="1" xfId="0" applyNumberFormat="1" applyFont="1" applyFill="1" applyBorder="1" applyAlignment="1" applyProtection="1">
      <alignment horizontal="center"/>
    </xf>
    <xf numFmtId="164" fontId="14" fillId="0" borderId="1" xfId="0" applyNumberFormat="1" applyFont="1" applyFill="1" applyBorder="1" applyAlignment="1" applyProtection="1">
      <alignment horizontal="center"/>
    </xf>
    <xf numFmtId="164" fontId="9" fillId="0" borderId="17" xfId="0" applyNumberFormat="1" applyFont="1" applyFill="1" applyBorder="1" applyAlignment="1" applyProtection="1">
      <alignment horizontal="center"/>
    </xf>
    <xf numFmtId="164" fontId="4" fillId="2" borderId="1" xfId="0" applyNumberFormat="1" applyFont="1" applyFill="1" applyBorder="1" applyAlignment="1" applyProtection="1">
      <alignment horizontal="center"/>
    </xf>
    <xf numFmtId="0" fontId="5" fillId="4" borderId="6" xfId="0" applyFont="1" applyFill="1" applyBorder="1" applyAlignment="1" applyProtection="1"/>
    <xf numFmtId="164" fontId="9" fillId="0" borderId="2" xfId="0" applyNumberFormat="1" applyFont="1" applyFill="1" applyBorder="1" applyAlignment="1" applyProtection="1">
      <alignment horizontal="center"/>
    </xf>
    <xf numFmtId="165" fontId="4" fillId="6" borderId="2" xfId="0" applyNumberFormat="1" applyFont="1" applyFill="1" applyBorder="1" applyAlignment="1" applyProtection="1">
      <alignment horizontal="center"/>
    </xf>
    <xf numFmtId="165" fontId="5" fillId="2" borderId="4" xfId="0" applyNumberFormat="1" applyFont="1" applyFill="1" applyBorder="1" applyAlignment="1" applyProtection="1">
      <alignment horizontal="center"/>
    </xf>
    <xf numFmtId="165" fontId="4" fillId="2" borderId="2" xfId="0" applyNumberFormat="1" applyFont="1" applyFill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  <protection locked="0"/>
    </xf>
    <xf numFmtId="164" fontId="9" fillId="3" borderId="1" xfId="0" applyNumberFormat="1" applyFont="1" applyFill="1" applyBorder="1" applyAlignment="1" applyProtection="1">
      <alignment horizontal="center"/>
    </xf>
    <xf numFmtId="0" fontId="23" fillId="3" borderId="0" xfId="0" applyFont="1" applyFill="1" applyBorder="1" applyAlignment="1" applyProtection="1">
      <alignment horizontal="center" vertical="top" wrapText="1"/>
    </xf>
    <xf numFmtId="0" fontId="9" fillId="3" borderId="3" xfId="2" applyFont="1" applyFill="1" applyBorder="1" applyAlignment="1" applyProtection="1">
      <alignment horizontal="left"/>
    </xf>
    <xf numFmtId="4" fontId="9" fillId="3" borderId="3" xfId="2" applyNumberFormat="1" applyFont="1" applyFill="1" applyBorder="1" applyAlignment="1" applyProtection="1">
      <alignment horizontal="center"/>
    </xf>
    <xf numFmtId="0" fontId="9" fillId="3" borderId="4" xfId="0" applyFont="1" applyFill="1" applyBorder="1" applyAlignment="1" applyProtection="1">
      <alignment horizontal="center"/>
    </xf>
    <xf numFmtId="40" fontId="6" fillId="3" borderId="5" xfId="2" applyNumberFormat="1" applyFont="1" applyFill="1" applyBorder="1" applyProtection="1"/>
    <xf numFmtId="165" fontId="4" fillId="3" borderId="3" xfId="0" applyNumberFormat="1" applyFont="1" applyFill="1" applyBorder="1" applyAlignment="1" applyProtection="1">
      <alignment horizontal="center"/>
    </xf>
    <xf numFmtId="0" fontId="11" fillId="3" borderId="6" xfId="2" applyFont="1" applyFill="1" applyBorder="1" applyAlignment="1" applyProtection="1">
      <alignment horizontal="left"/>
    </xf>
    <xf numFmtId="164" fontId="10" fillId="3" borderId="6" xfId="0" applyNumberFormat="1" applyFont="1" applyFill="1" applyBorder="1" applyAlignment="1" applyProtection="1">
      <alignment horizontal="left"/>
    </xf>
    <xf numFmtId="164" fontId="10" fillId="3" borderId="3" xfId="0" applyNumberFormat="1" applyFont="1" applyFill="1" applyBorder="1" applyAlignment="1" applyProtection="1">
      <alignment horizontal="left"/>
    </xf>
    <xf numFmtId="0" fontId="9" fillId="0" borderId="21" xfId="2" applyFont="1" applyBorder="1" applyAlignment="1" applyProtection="1">
      <alignment horizontal="left"/>
    </xf>
    <xf numFmtId="0" fontId="9" fillId="0" borderId="22" xfId="2" applyFont="1" applyBorder="1" applyAlignment="1" applyProtection="1">
      <alignment horizontal="left"/>
    </xf>
    <xf numFmtId="0" fontId="21" fillId="2" borderId="1" xfId="0" applyFont="1" applyFill="1" applyBorder="1" applyAlignment="1" applyProtection="1">
      <alignment horizontal="left"/>
    </xf>
    <xf numFmtId="0" fontId="22" fillId="4" borderId="1" xfId="0" applyFont="1" applyFill="1" applyBorder="1" applyAlignment="1" applyProtection="1">
      <alignment horizontal="left"/>
    </xf>
    <xf numFmtId="0" fontId="11" fillId="4" borderId="6" xfId="0" applyFont="1" applyFill="1" applyBorder="1" applyAlignment="1" applyProtection="1">
      <alignment horizontal="left"/>
    </xf>
    <xf numFmtId="0" fontId="11" fillId="4" borderId="3" xfId="0" applyFont="1" applyFill="1" applyBorder="1" applyAlignment="1" applyProtection="1">
      <alignment horizontal="left"/>
    </xf>
    <xf numFmtId="0" fontId="10" fillId="2" borderId="6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10" fillId="2" borderId="4" xfId="0" applyFont="1" applyFill="1" applyBorder="1" applyAlignment="1" applyProtection="1">
      <alignment horizontal="left"/>
    </xf>
    <xf numFmtId="0" fontId="9" fillId="0" borderId="6" xfId="2" applyFont="1" applyBorder="1" applyAlignment="1" applyProtection="1">
      <alignment horizontal="left"/>
    </xf>
    <xf numFmtId="0" fontId="9" fillId="0" borderId="4" xfId="2" applyFont="1" applyBorder="1" applyAlignment="1" applyProtection="1">
      <alignment horizontal="left"/>
    </xf>
    <xf numFmtId="4" fontId="6" fillId="0" borderId="6" xfId="0" applyNumberFormat="1" applyFont="1" applyBorder="1" applyAlignment="1" applyProtection="1">
      <alignment horizontal="left"/>
    </xf>
    <xf numFmtId="4" fontId="6" fillId="0" borderId="4" xfId="0" applyNumberFormat="1" applyFont="1" applyBorder="1" applyAlignment="1" applyProtection="1">
      <alignment horizontal="left"/>
    </xf>
    <xf numFmtId="0" fontId="9" fillId="0" borderId="15" xfId="2" applyFont="1" applyBorder="1" applyAlignment="1" applyProtection="1">
      <alignment horizontal="left"/>
    </xf>
    <xf numFmtId="0" fontId="9" fillId="0" borderId="16" xfId="2" applyFont="1" applyBorder="1" applyAlignment="1" applyProtection="1">
      <alignment horizontal="left"/>
    </xf>
    <xf numFmtId="0" fontId="9" fillId="0" borderId="13" xfId="2" applyFont="1" applyBorder="1" applyAlignment="1" applyProtection="1">
      <alignment horizontal="left"/>
    </xf>
    <xf numFmtId="0" fontId="16" fillId="0" borderId="4" xfId="2" applyFont="1" applyBorder="1" applyAlignment="1" applyProtection="1">
      <alignment horizontal="left"/>
    </xf>
    <xf numFmtId="0" fontId="10" fillId="3" borderId="1" xfId="0" applyFont="1" applyFill="1" applyBorder="1" applyAlignment="1" applyProtection="1">
      <alignment horizontal="left"/>
    </xf>
    <xf numFmtId="164" fontId="10" fillId="4" borderId="1" xfId="0" applyNumberFormat="1" applyFont="1" applyFill="1" applyBorder="1" applyAlignment="1" applyProtection="1">
      <alignment horizontal="left"/>
    </xf>
    <xf numFmtId="164" fontId="3" fillId="4" borderId="6" xfId="0" applyNumberFormat="1" applyFont="1" applyFill="1" applyBorder="1" applyAlignment="1" applyProtection="1">
      <alignment horizontal="left" wrapText="1"/>
    </xf>
    <xf numFmtId="164" fontId="3" fillId="4" borderId="3" xfId="0" applyNumberFormat="1" applyFont="1" applyFill="1" applyBorder="1" applyAlignment="1" applyProtection="1">
      <alignment horizontal="left" wrapText="1"/>
    </xf>
    <xf numFmtId="164" fontId="3" fillId="4" borderId="4" xfId="0" applyNumberFormat="1" applyFont="1" applyFill="1" applyBorder="1" applyAlignment="1" applyProtection="1">
      <alignment horizontal="left" wrapText="1"/>
    </xf>
    <xf numFmtId="164" fontId="10" fillId="3" borderId="1" xfId="0" applyNumberFormat="1" applyFont="1" applyFill="1" applyBorder="1" applyAlignment="1" applyProtection="1">
      <alignment horizontal="left"/>
    </xf>
    <xf numFmtId="0" fontId="6" fillId="2" borderId="6" xfId="0" applyFont="1" applyFill="1" applyBorder="1" applyAlignment="1" applyProtection="1">
      <alignment horizontal="left" wrapText="1"/>
    </xf>
    <xf numFmtId="0" fontId="6" fillId="2" borderId="4" xfId="0" applyFont="1" applyFill="1" applyBorder="1" applyAlignment="1" applyProtection="1">
      <alignment horizontal="left" wrapText="1"/>
    </xf>
    <xf numFmtId="0" fontId="6" fillId="0" borderId="6" xfId="0" applyFont="1" applyFill="1" applyBorder="1" applyAlignment="1" applyProtection="1">
      <alignment horizontal="left" wrapText="1"/>
    </xf>
    <xf numFmtId="0" fontId="6" fillId="0" borderId="4" xfId="0" applyFont="1" applyFill="1" applyBorder="1" applyAlignment="1" applyProtection="1">
      <alignment horizontal="left" wrapText="1"/>
    </xf>
    <xf numFmtId="0" fontId="10" fillId="4" borderId="1" xfId="0" applyFont="1" applyFill="1" applyBorder="1" applyAlignment="1" applyProtection="1">
      <alignment horizontal="left"/>
    </xf>
    <xf numFmtId="0" fontId="4" fillId="0" borderId="21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17" fillId="0" borderId="6" xfId="0" applyFont="1" applyFill="1" applyBorder="1" applyAlignment="1" applyProtection="1">
      <alignment horizontal="center"/>
    </xf>
    <xf numFmtId="0" fontId="17" fillId="0" borderId="3" xfId="0" applyFont="1" applyFill="1" applyBorder="1" applyAlignment="1" applyProtection="1">
      <alignment horizontal="center"/>
    </xf>
    <xf numFmtId="0" fontId="17" fillId="0" borderId="4" xfId="0" applyFont="1" applyFill="1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 wrapText="1"/>
    </xf>
    <xf numFmtId="0" fontId="5" fillId="0" borderId="24" xfId="0" applyFont="1" applyFill="1" applyBorder="1" applyAlignment="1" applyProtection="1">
      <alignment horizontal="center"/>
    </xf>
    <xf numFmtId="0" fontId="5" fillId="0" borderId="22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wrapText="1"/>
    </xf>
  </cellXfs>
  <cellStyles count="3">
    <cellStyle name="Currency" xfId="1" builtinId="4"/>
    <cellStyle name="Normal" xfId="0" builtinId="0"/>
    <cellStyle name="Normal_ConstructionCostMagellanDrWLImp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5E2DB-E089-4B75-B49E-FA0DD8280C5B}">
  <sheetPr>
    <pageSetUpPr fitToPage="1"/>
  </sheetPr>
  <dimension ref="A1:O71"/>
  <sheetViews>
    <sheetView showZeros="0" tabSelected="1" view="pageBreakPreview" topLeftCell="C52" zoomScale="115" zoomScaleNormal="100" zoomScaleSheetLayoutView="115" workbookViewId="0">
      <selection activeCell="I57" sqref="I57"/>
    </sheetView>
  </sheetViews>
  <sheetFormatPr defaultColWidth="9.140625" defaultRowHeight="30" customHeight="1" x14ac:dyDescent="0.25"/>
  <cols>
    <col min="1" max="1" width="12.7109375" style="6" customWidth="1"/>
    <col min="2" max="2" width="13.5703125" style="6" customWidth="1"/>
    <col min="3" max="3" width="9.140625" style="6"/>
    <col min="4" max="4" width="109.5703125" style="6" customWidth="1"/>
    <col min="5" max="5" width="15.7109375" style="75" customWidth="1"/>
    <col min="6" max="6" width="15.7109375" style="6" customWidth="1"/>
    <col min="7" max="8" width="15.7109375" style="6" hidden="1" customWidth="1"/>
    <col min="9" max="9" width="16.140625" style="75" customWidth="1"/>
    <col min="10" max="10" width="16.7109375" style="75" customWidth="1"/>
    <col min="11" max="11" width="16.85546875" style="75" hidden="1" customWidth="1"/>
    <col min="12" max="12" width="14.7109375" style="75" hidden="1" customWidth="1"/>
    <col min="13" max="14" width="14.7109375" style="75" customWidth="1"/>
    <col min="15" max="15" width="11.42578125" style="6" bestFit="1" customWidth="1"/>
    <col min="16" max="16384" width="9.140625" style="6"/>
  </cols>
  <sheetData>
    <row r="1" spans="1:15" ht="30" customHeight="1" x14ac:dyDescent="0.25">
      <c r="A1" s="175" t="s">
        <v>123</v>
      </c>
      <c r="B1" s="176"/>
      <c r="C1" s="176"/>
      <c r="D1" s="176"/>
      <c r="E1" s="176"/>
      <c r="F1" s="177"/>
      <c r="G1" s="184" t="s">
        <v>37</v>
      </c>
      <c r="H1" s="185"/>
      <c r="I1" s="159"/>
      <c r="J1" s="160"/>
      <c r="K1" s="160"/>
      <c r="L1" s="160"/>
      <c r="M1" s="160"/>
      <c r="N1" s="161"/>
    </row>
    <row r="2" spans="1:15" ht="22.5" customHeight="1" x14ac:dyDescent="0.25">
      <c r="A2" s="178"/>
      <c r="B2" s="179"/>
      <c r="C2" s="179"/>
      <c r="D2" s="179"/>
      <c r="E2" s="179"/>
      <c r="F2" s="180"/>
      <c r="G2" s="186"/>
      <c r="H2" s="187"/>
      <c r="I2" s="162"/>
      <c r="J2" s="163"/>
      <c r="K2" s="163"/>
      <c r="L2" s="163"/>
      <c r="M2" s="163"/>
      <c r="N2" s="164"/>
    </row>
    <row r="3" spans="1:15" ht="5.25" hidden="1" customHeight="1" x14ac:dyDescent="0.25">
      <c r="A3" s="181"/>
      <c r="B3" s="182"/>
      <c r="C3" s="182"/>
      <c r="D3" s="182"/>
      <c r="E3" s="182"/>
      <c r="F3" s="183"/>
      <c r="G3" s="186"/>
      <c r="H3" s="187"/>
      <c r="I3" s="165"/>
      <c r="J3" s="166"/>
      <c r="K3" s="166"/>
      <c r="L3" s="166"/>
      <c r="M3" s="166"/>
      <c r="N3" s="167"/>
    </row>
    <row r="4" spans="1:15" ht="30" customHeight="1" x14ac:dyDescent="0.25">
      <c r="A4" s="172" t="s">
        <v>59</v>
      </c>
      <c r="B4" s="173"/>
      <c r="C4" s="173"/>
      <c r="D4" s="173"/>
      <c r="E4" s="173"/>
      <c r="F4" s="174"/>
      <c r="G4" s="89"/>
      <c r="H4" s="90"/>
      <c r="I4" s="91"/>
      <c r="J4" s="92"/>
      <c r="K4" s="92"/>
      <c r="L4" s="92"/>
      <c r="M4" s="92"/>
      <c r="N4" s="106"/>
    </row>
    <row r="5" spans="1:15" s="8" customFormat="1" ht="90" customHeight="1" x14ac:dyDescent="0.25">
      <c r="A5" s="7" t="s">
        <v>54</v>
      </c>
      <c r="B5" s="7" t="s">
        <v>39</v>
      </c>
      <c r="C5" s="168" t="s">
        <v>11</v>
      </c>
      <c r="D5" s="169"/>
      <c r="E5" s="88" t="s">
        <v>55</v>
      </c>
      <c r="F5" s="7" t="s">
        <v>0</v>
      </c>
      <c r="G5" s="7" t="s">
        <v>1</v>
      </c>
      <c r="H5" s="7" t="s">
        <v>48</v>
      </c>
      <c r="I5" s="7" t="s">
        <v>56</v>
      </c>
      <c r="J5" s="7" t="s">
        <v>49</v>
      </c>
      <c r="K5" s="80" t="s">
        <v>124</v>
      </c>
      <c r="L5" s="80" t="s">
        <v>125</v>
      </c>
      <c r="M5" s="7" t="s">
        <v>57</v>
      </c>
      <c r="N5" s="7" t="s">
        <v>50</v>
      </c>
      <c r="O5" s="79"/>
    </row>
    <row r="6" spans="1:15" ht="30" customHeight="1" x14ac:dyDescent="0.3">
      <c r="A6" s="9"/>
      <c r="B6" s="9"/>
      <c r="C6" s="148" t="s">
        <v>20</v>
      </c>
      <c r="D6" s="148"/>
      <c r="E6" s="148"/>
      <c r="F6" s="148"/>
      <c r="G6" s="10"/>
      <c r="H6" s="10"/>
      <c r="I6" s="11"/>
      <c r="J6" s="11"/>
      <c r="K6" s="11"/>
      <c r="L6" s="11"/>
      <c r="M6" s="11"/>
      <c r="N6" s="11"/>
    </row>
    <row r="7" spans="1:15" ht="30" customHeight="1" x14ac:dyDescent="0.25">
      <c r="A7" s="64">
        <v>1</v>
      </c>
      <c r="B7" s="12" t="s">
        <v>27</v>
      </c>
      <c r="C7" s="170" t="s">
        <v>3</v>
      </c>
      <c r="D7" s="171"/>
      <c r="E7" s="13">
        <v>1</v>
      </c>
      <c r="F7" s="14" t="s">
        <v>4</v>
      </c>
      <c r="G7" s="15">
        <f>(H20+H40)*0.1</f>
        <v>148009.75374999997</v>
      </c>
      <c r="H7" s="16">
        <f>G7</f>
        <v>148009.75374999997</v>
      </c>
      <c r="I7" s="1"/>
      <c r="J7" s="17">
        <f>E7*I7</f>
        <v>0</v>
      </c>
      <c r="K7" s="17"/>
      <c r="L7" s="17">
        <f>E7*K7</f>
        <v>0</v>
      </c>
      <c r="M7" s="1"/>
      <c r="N7" s="17">
        <f>E7*M7</f>
        <v>0</v>
      </c>
    </row>
    <row r="8" spans="1:15" ht="30" customHeight="1" x14ac:dyDescent="0.25">
      <c r="A8" s="64">
        <f>A7+1</f>
        <v>2</v>
      </c>
      <c r="B8" s="12" t="s">
        <v>26</v>
      </c>
      <c r="C8" s="170" t="s">
        <v>21</v>
      </c>
      <c r="D8" s="171"/>
      <c r="E8" s="13">
        <v>1</v>
      </c>
      <c r="F8" s="14" t="s">
        <v>4</v>
      </c>
      <c r="G8" s="15">
        <f>(H20+H40)*0.05</f>
        <v>74004.876874999987</v>
      </c>
      <c r="H8" s="16">
        <f>G8</f>
        <v>74004.876874999987</v>
      </c>
      <c r="I8" s="1"/>
      <c r="J8" s="17">
        <f>E8*I8</f>
        <v>0</v>
      </c>
      <c r="K8" s="17"/>
      <c r="L8" s="17">
        <f t="shared" ref="L8:L58" si="0">E8*K8</f>
        <v>0</v>
      </c>
      <c r="M8" s="1"/>
      <c r="N8" s="17">
        <f>E8*M8</f>
        <v>0</v>
      </c>
    </row>
    <row r="9" spans="1:15" ht="30" customHeight="1" x14ac:dyDescent="0.3">
      <c r="A9" s="107"/>
      <c r="B9" s="18"/>
      <c r="C9" s="158" t="s">
        <v>19</v>
      </c>
      <c r="D9" s="158"/>
      <c r="E9" s="158"/>
      <c r="F9" s="158"/>
      <c r="G9" s="19"/>
      <c r="H9" s="20">
        <f>SUM(H7:H8)</f>
        <v>222014.63062499996</v>
      </c>
      <c r="I9" s="21"/>
      <c r="J9" s="22"/>
      <c r="K9" s="76"/>
      <c r="L9" s="82"/>
      <c r="M9" s="23"/>
      <c r="N9" s="22"/>
    </row>
    <row r="10" spans="1:15" ht="30" customHeight="1" x14ac:dyDescent="0.3">
      <c r="A10" s="9"/>
      <c r="B10" s="9"/>
      <c r="C10" s="148" t="s">
        <v>2</v>
      </c>
      <c r="D10" s="148"/>
      <c r="E10" s="148"/>
      <c r="F10" s="148"/>
      <c r="G10" s="10"/>
      <c r="H10" s="10"/>
      <c r="I10" s="24"/>
      <c r="J10" s="24"/>
      <c r="K10" s="24"/>
      <c r="L10" s="40"/>
      <c r="M10" s="24"/>
      <c r="N10" s="24"/>
    </row>
    <row r="11" spans="1:15" ht="30" customHeight="1" x14ac:dyDescent="0.25">
      <c r="A11" s="64">
        <f>A8+1</f>
        <v>3</v>
      </c>
      <c r="B11" s="12" t="s">
        <v>25</v>
      </c>
      <c r="C11" s="188" t="s">
        <v>6</v>
      </c>
      <c r="D11" s="189"/>
      <c r="E11" s="13">
        <v>41</v>
      </c>
      <c r="F11" s="14" t="s">
        <v>7</v>
      </c>
      <c r="G11" s="25">
        <v>104.6</v>
      </c>
      <c r="H11" s="16">
        <f>E11*G11</f>
        <v>4288.5999999999995</v>
      </c>
      <c r="I11" s="2"/>
      <c r="J11" s="17">
        <f>E11*I11</f>
        <v>0</v>
      </c>
      <c r="K11" s="17"/>
      <c r="L11" s="17">
        <f t="shared" si="0"/>
        <v>0</v>
      </c>
      <c r="M11" s="2"/>
      <c r="N11" s="17">
        <f>E11*M11</f>
        <v>0</v>
      </c>
    </row>
    <row r="12" spans="1:15" ht="30" customHeight="1" x14ac:dyDescent="0.25">
      <c r="A12" s="64">
        <f>A11+1</f>
        <v>4</v>
      </c>
      <c r="B12" s="26" t="s">
        <v>34</v>
      </c>
      <c r="C12" s="156" t="s">
        <v>35</v>
      </c>
      <c r="D12" s="157"/>
      <c r="E12" s="27">
        <v>50466</v>
      </c>
      <c r="F12" s="28" t="s">
        <v>8</v>
      </c>
      <c r="G12" s="25">
        <v>5.95</v>
      </c>
      <c r="H12" s="16">
        <f t="shared" ref="H12:H19" si="1">E12*G12</f>
        <v>300272.7</v>
      </c>
      <c r="I12" s="2"/>
      <c r="J12" s="17">
        <f t="shared" ref="J12:J19" si="2">E12*I12</f>
        <v>0</v>
      </c>
      <c r="K12" s="17"/>
      <c r="L12" s="17">
        <f t="shared" si="0"/>
        <v>0</v>
      </c>
      <c r="M12" s="2"/>
      <c r="N12" s="17">
        <f t="shared" ref="N12:N19" si="3">E12*M12</f>
        <v>0</v>
      </c>
      <c r="O12" s="29" t="s">
        <v>109</v>
      </c>
    </row>
    <row r="13" spans="1:15" ht="30" customHeight="1" x14ac:dyDescent="0.3">
      <c r="A13" s="64">
        <f>A12+1</f>
        <v>5</v>
      </c>
      <c r="B13" s="30" t="s">
        <v>24</v>
      </c>
      <c r="C13" s="154" t="s">
        <v>23</v>
      </c>
      <c r="D13" s="155"/>
      <c r="E13" s="13">
        <v>50903</v>
      </c>
      <c r="F13" s="28" t="s">
        <v>8</v>
      </c>
      <c r="G13" s="25">
        <v>2.63</v>
      </c>
      <c r="H13" s="16">
        <f t="shared" si="1"/>
        <v>133874.88999999998</v>
      </c>
      <c r="I13" s="2"/>
      <c r="J13" s="17">
        <f t="shared" si="2"/>
        <v>0</v>
      </c>
      <c r="K13" s="17"/>
      <c r="L13" s="17">
        <f t="shared" si="0"/>
        <v>0</v>
      </c>
      <c r="M13" s="2"/>
      <c r="N13" s="17">
        <f t="shared" si="3"/>
        <v>0</v>
      </c>
      <c r="O13" s="31" t="s">
        <v>109</v>
      </c>
    </row>
    <row r="14" spans="1:15" ht="30" customHeight="1" x14ac:dyDescent="0.25">
      <c r="A14" s="64">
        <f>A13+1</f>
        <v>6</v>
      </c>
      <c r="B14" s="32" t="s">
        <v>31</v>
      </c>
      <c r="C14" s="154" t="s">
        <v>32</v>
      </c>
      <c r="D14" s="155"/>
      <c r="E14" s="33">
        <v>5599</v>
      </c>
      <c r="F14" s="34" t="s">
        <v>9</v>
      </c>
      <c r="G14" s="35">
        <v>83</v>
      </c>
      <c r="H14" s="36">
        <f t="shared" si="1"/>
        <v>464717</v>
      </c>
      <c r="I14" s="3"/>
      <c r="J14" s="17">
        <f t="shared" si="2"/>
        <v>0</v>
      </c>
      <c r="K14" s="17"/>
      <c r="L14" s="17">
        <f t="shared" si="0"/>
        <v>0</v>
      </c>
      <c r="M14" s="3"/>
      <c r="N14" s="17">
        <f t="shared" si="3"/>
        <v>0</v>
      </c>
      <c r="O14" s="29" t="s">
        <v>109</v>
      </c>
    </row>
    <row r="15" spans="1:15" ht="30" customHeight="1" x14ac:dyDescent="0.25">
      <c r="A15" s="64">
        <f>A14+1</f>
        <v>7</v>
      </c>
      <c r="B15" s="32" t="s">
        <v>31</v>
      </c>
      <c r="C15" s="154" t="s">
        <v>33</v>
      </c>
      <c r="D15" s="155"/>
      <c r="E15" s="33">
        <v>2800</v>
      </c>
      <c r="F15" s="34" t="s">
        <v>9</v>
      </c>
      <c r="G15" s="35">
        <v>89.15</v>
      </c>
      <c r="H15" s="36">
        <f t="shared" si="1"/>
        <v>249620.00000000003</v>
      </c>
      <c r="I15" s="3"/>
      <c r="J15" s="17">
        <f t="shared" si="2"/>
        <v>0</v>
      </c>
      <c r="K15" s="17"/>
      <c r="L15" s="17">
        <f t="shared" si="0"/>
        <v>0</v>
      </c>
      <c r="M15" s="3"/>
      <c r="N15" s="17">
        <f t="shared" si="3"/>
        <v>0</v>
      </c>
      <c r="O15" s="29" t="s">
        <v>109</v>
      </c>
    </row>
    <row r="16" spans="1:15" ht="30" customHeight="1" x14ac:dyDescent="0.25">
      <c r="A16" s="64">
        <f t="shared" ref="A16:A19" si="4">A15+1</f>
        <v>8</v>
      </c>
      <c r="B16" s="12" t="s">
        <v>28</v>
      </c>
      <c r="C16" s="156" t="s">
        <v>18</v>
      </c>
      <c r="D16" s="157"/>
      <c r="E16" s="13">
        <v>40</v>
      </c>
      <c r="F16" s="28" t="s">
        <v>5</v>
      </c>
      <c r="G16" s="25">
        <v>125</v>
      </c>
      <c r="H16" s="16">
        <f t="shared" si="1"/>
        <v>5000</v>
      </c>
      <c r="I16" s="2"/>
      <c r="J16" s="17">
        <f t="shared" si="2"/>
        <v>0</v>
      </c>
      <c r="K16" s="17"/>
      <c r="L16" s="17">
        <f t="shared" si="0"/>
        <v>0</v>
      </c>
      <c r="M16" s="2"/>
      <c r="N16" s="17">
        <f t="shared" si="3"/>
        <v>0</v>
      </c>
    </row>
    <row r="17" spans="1:14" ht="30" customHeight="1" x14ac:dyDescent="0.25">
      <c r="A17" s="64">
        <f t="shared" si="4"/>
        <v>9</v>
      </c>
      <c r="B17" s="12" t="s">
        <v>29</v>
      </c>
      <c r="C17" s="156" t="s">
        <v>17</v>
      </c>
      <c r="D17" s="157"/>
      <c r="E17" s="13">
        <v>342</v>
      </c>
      <c r="F17" s="28" t="s">
        <v>8</v>
      </c>
      <c r="G17" s="25">
        <v>24.42</v>
      </c>
      <c r="H17" s="16">
        <f t="shared" si="1"/>
        <v>8351.6400000000012</v>
      </c>
      <c r="I17" s="2"/>
      <c r="J17" s="17">
        <f t="shared" si="2"/>
        <v>0</v>
      </c>
      <c r="K17" s="17"/>
      <c r="L17" s="17">
        <f t="shared" si="0"/>
        <v>0</v>
      </c>
      <c r="M17" s="2"/>
      <c r="N17" s="17">
        <f t="shared" si="3"/>
        <v>0</v>
      </c>
    </row>
    <row r="18" spans="1:14" ht="30" customHeight="1" x14ac:dyDescent="0.25">
      <c r="A18" s="64">
        <f t="shared" si="4"/>
        <v>10</v>
      </c>
      <c r="B18" s="12" t="s">
        <v>30</v>
      </c>
      <c r="C18" s="156" t="s">
        <v>13</v>
      </c>
      <c r="D18" s="157"/>
      <c r="E18" s="13">
        <v>149</v>
      </c>
      <c r="F18" s="28" t="s">
        <v>8</v>
      </c>
      <c r="G18" s="25">
        <v>31.61</v>
      </c>
      <c r="H18" s="16"/>
      <c r="I18" s="4"/>
      <c r="J18" s="17">
        <f t="shared" si="2"/>
        <v>0</v>
      </c>
      <c r="K18" s="17"/>
      <c r="L18" s="17">
        <f t="shared" si="0"/>
        <v>0</v>
      </c>
      <c r="M18" s="4"/>
      <c r="N18" s="17">
        <f t="shared" si="3"/>
        <v>0</v>
      </c>
    </row>
    <row r="19" spans="1:14" ht="30" customHeight="1" x14ac:dyDescent="0.25">
      <c r="A19" s="64">
        <f t="shared" si="4"/>
        <v>11</v>
      </c>
      <c r="B19" s="12" t="s">
        <v>60</v>
      </c>
      <c r="C19" s="142" t="s">
        <v>61</v>
      </c>
      <c r="D19" s="143"/>
      <c r="E19" s="13">
        <v>360</v>
      </c>
      <c r="F19" s="28" t="s">
        <v>8</v>
      </c>
      <c r="G19" s="25">
        <v>49.87</v>
      </c>
      <c r="H19" s="16">
        <f t="shared" si="1"/>
        <v>17953.2</v>
      </c>
      <c r="I19" s="4"/>
      <c r="J19" s="17">
        <f t="shared" si="2"/>
        <v>0</v>
      </c>
      <c r="K19" s="17"/>
      <c r="L19" s="17">
        <f t="shared" si="0"/>
        <v>0</v>
      </c>
      <c r="M19" s="4"/>
      <c r="N19" s="17">
        <f t="shared" si="3"/>
        <v>0</v>
      </c>
    </row>
    <row r="20" spans="1:14" ht="30" customHeight="1" x14ac:dyDescent="0.3">
      <c r="A20" s="107"/>
      <c r="B20" s="18"/>
      <c r="C20" s="158" t="s">
        <v>58</v>
      </c>
      <c r="D20" s="158"/>
      <c r="E20" s="158"/>
      <c r="F20" s="158"/>
      <c r="G20" s="19"/>
      <c r="H20" s="20">
        <f>SUM(H11:H19)*1.25</f>
        <v>1480097.5374999996</v>
      </c>
      <c r="I20" s="21"/>
      <c r="J20" s="22"/>
      <c r="K20" s="22"/>
      <c r="L20" s="82"/>
      <c r="M20" s="21"/>
      <c r="N20" s="22"/>
    </row>
    <row r="21" spans="1:14" ht="30" customHeight="1" x14ac:dyDescent="0.3">
      <c r="A21" s="108"/>
      <c r="B21" s="37"/>
      <c r="C21" s="148" t="s">
        <v>22</v>
      </c>
      <c r="D21" s="148"/>
      <c r="E21" s="148"/>
      <c r="F21" s="148"/>
      <c r="G21" s="10"/>
      <c r="H21" s="38"/>
      <c r="I21" s="39"/>
      <c r="J21" s="40"/>
      <c r="K21" s="40"/>
      <c r="L21" s="40"/>
      <c r="M21" s="39"/>
      <c r="N21" s="40"/>
    </row>
    <row r="22" spans="1:14" s="43" customFormat="1" ht="30" customHeight="1" x14ac:dyDescent="0.25">
      <c r="A22" s="109">
        <f>A19+1</f>
        <v>12</v>
      </c>
      <c r="B22" s="12" t="s">
        <v>65</v>
      </c>
      <c r="C22" s="142" t="s">
        <v>78</v>
      </c>
      <c r="D22" s="143"/>
      <c r="E22" s="13">
        <v>585</v>
      </c>
      <c r="F22" s="28" t="s">
        <v>8</v>
      </c>
      <c r="G22" s="41"/>
      <c r="H22" s="42"/>
      <c r="I22" s="5"/>
      <c r="J22" s="17">
        <f>E22*I22</f>
        <v>0</v>
      </c>
      <c r="K22" s="17"/>
      <c r="L22" s="17">
        <f t="shared" si="0"/>
        <v>0</v>
      </c>
      <c r="M22" s="5"/>
      <c r="N22" s="17">
        <f>E22*M22</f>
        <v>0</v>
      </c>
    </row>
    <row r="23" spans="1:14" s="43" customFormat="1" ht="30" customHeight="1" x14ac:dyDescent="0.25">
      <c r="A23" s="64">
        <f t="shared" ref="A23:A33" si="5">A22+1</f>
        <v>13</v>
      </c>
      <c r="B23" s="12" t="s">
        <v>66</v>
      </c>
      <c r="C23" s="44" t="s">
        <v>14</v>
      </c>
      <c r="D23" s="44"/>
      <c r="E23" s="13">
        <v>38</v>
      </c>
      <c r="F23" s="28" t="s">
        <v>10</v>
      </c>
      <c r="G23" s="41"/>
      <c r="H23" s="42"/>
      <c r="I23" s="5"/>
      <c r="J23" s="17">
        <f t="shared" ref="J23:J39" si="6">E23*I23</f>
        <v>0</v>
      </c>
      <c r="K23" s="17"/>
      <c r="L23" s="17">
        <f t="shared" si="0"/>
        <v>0</v>
      </c>
      <c r="M23" s="5"/>
      <c r="N23" s="17">
        <f t="shared" ref="N23:N39" si="7">E23*M23</f>
        <v>0</v>
      </c>
    </row>
    <row r="24" spans="1:14" s="43" customFormat="1" ht="30" customHeight="1" x14ac:dyDescent="0.25">
      <c r="A24" s="56">
        <f t="shared" si="5"/>
        <v>14</v>
      </c>
      <c r="B24" s="45" t="s">
        <v>67</v>
      </c>
      <c r="C24" s="46" t="s">
        <v>12</v>
      </c>
      <c r="D24" s="46"/>
      <c r="E24" s="47">
        <v>11</v>
      </c>
      <c r="F24" s="48" t="s">
        <v>10</v>
      </c>
      <c r="G24" s="41"/>
      <c r="H24" s="42"/>
      <c r="I24" s="5"/>
      <c r="J24" s="17">
        <f t="shared" si="6"/>
        <v>0</v>
      </c>
      <c r="K24" s="17"/>
      <c r="L24" s="17">
        <f t="shared" si="0"/>
        <v>0</v>
      </c>
      <c r="M24" s="5"/>
      <c r="N24" s="17">
        <f t="shared" si="7"/>
        <v>0</v>
      </c>
    </row>
    <row r="25" spans="1:14" s="43" customFormat="1" ht="30" customHeight="1" x14ac:dyDescent="0.25">
      <c r="A25" s="56">
        <f t="shared" si="5"/>
        <v>15</v>
      </c>
      <c r="B25" s="45" t="s">
        <v>68</v>
      </c>
      <c r="C25" s="46" t="s">
        <v>79</v>
      </c>
      <c r="D25" s="46"/>
      <c r="E25" s="47">
        <v>8</v>
      </c>
      <c r="F25" s="48" t="s">
        <v>7</v>
      </c>
      <c r="G25" s="41"/>
      <c r="H25" s="42"/>
      <c r="I25" s="5"/>
      <c r="J25" s="17">
        <f t="shared" si="6"/>
        <v>0</v>
      </c>
      <c r="K25" s="17"/>
      <c r="L25" s="17">
        <f t="shared" si="0"/>
        <v>0</v>
      </c>
      <c r="M25" s="5"/>
      <c r="N25" s="17">
        <f t="shared" si="7"/>
        <v>0</v>
      </c>
    </row>
    <row r="26" spans="1:14" s="43" customFormat="1" ht="30" customHeight="1" x14ac:dyDescent="0.25">
      <c r="A26" s="56">
        <f t="shared" si="5"/>
        <v>16</v>
      </c>
      <c r="B26" s="45" t="s">
        <v>69</v>
      </c>
      <c r="C26" s="46" t="s">
        <v>80</v>
      </c>
      <c r="D26" s="46"/>
      <c r="E26" s="47">
        <v>144</v>
      </c>
      <c r="F26" s="48" t="s">
        <v>62</v>
      </c>
      <c r="G26" s="41"/>
      <c r="H26" s="42"/>
      <c r="I26" s="5"/>
      <c r="J26" s="17">
        <f t="shared" si="6"/>
        <v>0</v>
      </c>
      <c r="K26" s="17"/>
      <c r="L26" s="17">
        <f t="shared" si="0"/>
        <v>0</v>
      </c>
      <c r="M26" s="5"/>
      <c r="N26" s="17">
        <f t="shared" si="7"/>
        <v>0</v>
      </c>
    </row>
    <row r="27" spans="1:14" s="43" customFormat="1" ht="30" customHeight="1" x14ac:dyDescent="0.25">
      <c r="A27" s="56">
        <f t="shared" si="5"/>
        <v>17</v>
      </c>
      <c r="B27" s="45" t="s">
        <v>70</v>
      </c>
      <c r="C27" s="46" t="s">
        <v>40</v>
      </c>
      <c r="D27" s="46"/>
      <c r="E27" s="47">
        <v>522</v>
      </c>
      <c r="F27" s="48" t="s">
        <v>5</v>
      </c>
      <c r="G27" s="41"/>
      <c r="H27" s="42"/>
      <c r="I27" s="5"/>
      <c r="J27" s="17">
        <f t="shared" si="6"/>
        <v>0</v>
      </c>
      <c r="K27" s="17"/>
      <c r="L27" s="17">
        <f t="shared" si="0"/>
        <v>0</v>
      </c>
      <c r="M27" s="5"/>
      <c r="N27" s="17">
        <f t="shared" si="7"/>
        <v>0</v>
      </c>
    </row>
    <row r="28" spans="1:14" s="43" customFormat="1" ht="30" customHeight="1" x14ac:dyDescent="0.25">
      <c r="A28" s="56">
        <f t="shared" si="5"/>
        <v>18</v>
      </c>
      <c r="B28" s="45" t="s">
        <v>71</v>
      </c>
      <c r="C28" s="46" t="s">
        <v>36</v>
      </c>
      <c r="D28" s="46"/>
      <c r="E28" s="47">
        <v>14</v>
      </c>
      <c r="F28" s="48" t="s">
        <v>5</v>
      </c>
      <c r="G28" s="41"/>
      <c r="H28" s="42"/>
      <c r="I28" s="5"/>
      <c r="J28" s="17">
        <f t="shared" si="6"/>
        <v>0</v>
      </c>
      <c r="K28" s="17"/>
      <c r="L28" s="17">
        <f t="shared" si="0"/>
        <v>0</v>
      </c>
      <c r="M28" s="5"/>
      <c r="N28" s="17">
        <f t="shared" si="7"/>
        <v>0</v>
      </c>
    </row>
    <row r="29" spans="1:14" s="43" customFormat="1" ht="30" customHeight="1" x14ac:dyDescent="0.25">
      <c r="A29" s="56">
        <f>A28+1</f>
        <v>19</v>
      </c>
      <c r="B29" s="45" t="s">
        <v>72</v>
      </c>
      <c r="C29" s="46" t="s">
        <v>81</v>
      </c>
      <c r="D29" s="46"/>
      <c r="E29" s="47">
        <v>560</v>
      </c>
      <c r="F29" s="48" t="s">
        <v>5</v>
      </c>
      <c r="G29" s="41"/>
      <c r="H29" s="42"/>
      <c r="I29" s="5"/>
      <c r="J29" s="17">
        <f t="shared" si="6"/>
        <v>0</v>
      </c>
      <c r="K29" s="17"/>
      <c r="L29" s="17">
        <f t="shared" si="0"/>
        <v>0</v>
      </c>
      <c r="M29" s="5"/>
      <c r="N29" s="17">
        <f t="shared" si="7"/>
        <v>0</v>
      </c>
    </row>
    <row r="30" spans="1:14" ht="30" customHeight="1" x14ac:dyDescent="0.25">
      <c r="A30" s="56">
        <f t="shared" si="5"/>
        <v>20</v>
      </c>
      <c r="B30" s="45" t="s">
        <v>73</v>
      </c>
      <c r="C30" s="46" t="s">
        <v>41</v>
      </c>
      <c r="D30" s="46"/>
      <c r="E30" s="47">
        <v>0.5</v>
      </c>
      <c r="F30" s="48" t="s">
        <v>45</v>
      </c>
      <c r="G30" s="25"/>
      <c r="H30" s="16"/>
      <c r="I30" s="2"/>
      <c r="J30" s="17">
        <f t="shared" si="6"/>
        <v>0</v>
      </c>
      <c r="K30" s="17"/>
      <c r="L30" s="17">
        <f t="shared" si="0"/>
        <v>0</v>
      </c>
      <c r="M30" s="2"/>
      <c r="N30" s="17">
        <f t="shared" si="7"/>
        <v>0</v>
      </c>
    </row>
    <row r="31" spans="1:14" ht="30" customHeight="1" x14ac:dyDescent="0.25">
      <c r="A31" s="56">
        <f t="shared" si="5"/>
        <v>21</v>
      </c>
      <c r="B31" s="45" t="s">
        <v>74</v>
      </c>
      <c r="C31" s="46" t="s">
        <v>82</v>
      </c>
      <c r="D31" s="46"/>
      <c r="E31" s="47">
        <v>23</v>
      </c>
      <c r="F31" s="48" t="s">
        <v>7</v>
      </c>
      <c r="G31" s="25"/>
      <c r="H31" s="36"/>
      <c r="I31" s="2"/>
      <c r="J31" s="17">
        <f t="shared" si="6"/>
        <v>0</v>
      </c>
      <c r="K31" s="17"/>
      <c r="L31" s="17">
        <f t="shared" si="0"/>
        <v>0</v>
      </c>
      <c r="M31" s="2"/>
      <c r="N31" s="17">
        <f t="shared" si="7"/>
        <v>0</v>
      </c>
    </row>
    <row r="32" spans="1:14" ht="30" customHeight="1" x14ac:dyDescent="0.25">
      <c r="A32" s="56">
        <f t="shared" si="5"/>
        <v>22</v>
      </c>
      <c r="B32" s="45" t="s">
        <v>75</v>
      </c>
      <c r="C32" s="46" t="s">
        <v>15</v>
      </c>
      <c r="D32" s="46"/>
      <c r="E32" s="47">
        <v>74</v>
      </c>
      <c r="F32" s="48" t="s">
        <v>7</v>
      </c>
      <c r="G32" s="35"/>
      <c r="H32" s="36"/>
      <c r="I32" s="3"/>
      <c r="J32" s="17">
        <f t="shared" si="6"/>
        <v>0</v>
      </c>
      <c r="K32" s="17"/>
      <c r="L32" s="17">
        <f t="shared" si="0"/>
        <v>0</v>
      </c>
      <c r="M32" s="3"/>
      <c r="N32" s="17">
        <f t="shared" si="7"/>
        <v>0</v>
      </c>
    </row>
    <row r="33" spans="1:14" ht="30" customHeight="1" x14ac:dyDescent="0.25">
      <c r="A33" s="56">
        <f t="shared" si="5"/>
        <v>23</v>
      </c>
      <c r="B33" s="45" t="s">
        <v>76</v>
      </c>
      <c r="C33" s="46" t="s">
        <v>16</v>
      </c>
      <c r="D33" s="46"/>
      <c r="E33" s="47">
        <v>252</v>
      </c>
      <c r="F33" s="48" t="s">
        <v>5</v>
      </c>
      <c r="G33" s="25"/>
      <c r="H33" s="16"/>
      <c r="I33" s="2"/>
      <c r="J33" s="17">
        <f t="shared" si="6"/>
        <v>0</v>
      </c>
      <c r="K33" s="17"/>
      <c r="L33" s="17">
        <f t="shared" si="0"/>
        <v>0</v>
      </c>
      <c r="M33" s="2"/>
      <c r="N33" s="17">
        <f t="shared" si="7"/>
        <v>0</v>
      </c>
    </row>
    <row r="34" spans="1:14" ht="30" customHeight="1" x14ac:dyDescent="0.25">
      <c r="A34" s="56">
        <f>A33+1</f>
        <v>24</v>
      </c>
      <c r="B34" s="45" t="s">
        <v>77</v>
      </c>
      <c r="C34" s="46" t="s">
        <v>83</v>
      </c>
      <c r="D34" s="46"/>
      <c r="E34" s="47">
        <v>0.23</v>
      </c>
      <c r="F34" s="48" t="s">
        <v>45</v>
      </c>
      <c r="G34" s="25"/>
      <c r="H34" s="16"/>
      <c r="I34" s="2"/>
      <c r="J34" s="17">
        <f t="shared" si="6"/>
        <v>0</v>
      </c>
      <c r="K34" s="17"/>
      <c r="L34" s="17">
        <f t="shared" si="0"/>
        <v>0</v>
      </c>
      <c r="M34" s="2"/>
      <c r="N34" s="17">
        <f t="shared" si="7"/>
        <v>0</v>
      </c>
    </row>
    <row r="35" spans="1:14" ht="30" customHeight="1" x14ac:dyDescent="0.25">
      <c r="A35" s="56">
        <f t="shared" ref="A35:A39" si="8">A34+1</f>
        <v>25</v>
      </c>
      <c r="B35" s="45" t="s">
        <v>84</v>
      </c>
      <c r="C35" s="46" t="s">
        <v>42</v>
      </c>
      <c r="D35" s="49"/>
      <c r="E35" s="47">
        <v>2.69</v>
      </c>
      <c r="F35" s="48" t="s">
        <v>45</v>
      </c>
      <c r="G35" s="25"/>
      <c r="H35" s="16"/>
      <c r="I35" s="2"/>
      <c r="J35" s="17">
        <f t="shared" si="6"/>
        <v>0</v>
      </c>
      <c r="K35" s="17"/>
      <c r="L35" s="17">
        <f t="shared" si="0"/>
        <v>0</v>
      </c>
      <c r="M35" s="2"/>
      <c r="N35" s="17">
        <f t="shared" si="7"/>
        <v>0</v>
      </c>
    </row>
    <row r="36" spans="1:14" ht="30" customHeight="1" x14ac:dyDescent="0.25">
      <c r="A36" s="56">
        <f t="shared" si="8"/>
        <v>26</v>
      </c>
      <c r="B36" s="45" t="s">
        <v>85</v>
      </c>
      <c r="C36" s="46" t="s">
        <v>89</v>
      </c>
      <c r="D36" s="46"/>
      <c r="E36" s="47">
        <v>0.02</v>
      </c>
      <c r="F36" s="48" t="s">
        <v>45</v>
      </c>
      <c r="G36" s="25"/>
      <c r="H36" s="16"/>
      <c r="I36" s="2"/>
      <c r="J36" s="17">
        <f t="shared" si="6"/>
        <v>0</v>
      </c>
      <c r="K36" s="17"/>
      <c r="L36" s="17">
        <f t="shared" si="0"/>
        <v>0</v>
      </c>
      <c r="M36" s="2"/>
      <c r="N36" s="17">
        <f t="shared" si="7"/>
        <v>0</v>
      </c>
    </row>
    <row r="37" spans="1:14" ht="30" customHeight="1" x14ac:dyDescent="0.25">
      <c r="A37" s="56">
        <f>A36+1</f>
        <v>27</v>
      </c>
      <c r="B37" s="45" t="s">
        <v>86</v>
      </c>
      <c r="C37" s="46" t="s">
        <v>43</v>
      </c>
      <c r="D37" s="46"/>
      <c r="E37" s="47">
        <v>2.4500000000000002</v>
      </c>
      <c r="F37" s="48" t="s">
        <v>45</v>
      </c>
      <c r="G37" s="25"/>
      <c r="H37" s="16"/>
      <c r="I37" s="2"/>
      <c r="J37" s="17">
        <f t="shared" si="6"/>
        <v>0</v>
      </c>
      <c r="K37" s="17"/>
      <c r="L37" s="17">
        <f t="shared" si="0"/>
        <v>0</v>
      </c>
      <c r="M37" s="2"/>
      <c r="N37" s="17">
        <f t="shared" si="7"/>
        <v>0</v>
      </c>
    </row>
    <row r="38" spans="1:14" ht="30" customHeight="1" x14ac:dyDescent="0.25">
      <c r="A38" s="56">
        <f t="shared" si="8"/>
        <v>28</v>
      </c>
      <c r="B38" s="45" t="s">
        <v>87</v>
      </c>
      <c r="C38" s="46" t="s">
        <v>44</v>
      </c>
      <c r="D38" s="46"/>
      <c r="E38" s="47">
        <v>2.63</v>
      </c>
      <c r="F38" s="48" t="s">
        <v>45</v>
      </c>
      <c r="G38" s="25"/>
      <c r="H38" s="16"/>
      <c r="I38" s="2"/>
      <c r="J38" s="17">
        <f t="shared" si="6"/>
        <v>0</v>
      </c>
      <c r="K38" s="17"/>
      <c r="L38" s="17">
        <f t="shared" si="0"/>
        <v>0</v>
      </c>
      <c r="M38" s="2"/>
      <c r="N38" s="17">
        <f t="shared" si="7"/>
        <v>0</v>
      </c>
    </row>
    <row r="39" spans="1:14" ht="30" customHeight="1" x14ac:dyDescent="0.25">
      <c r="A39" s="56">
        <f t="shared" si="8"/>
        <v>29</v>
      </c>
      <c r="B39" s="45" t="s">
        <v>88</v>
      </c>
      <c r="C39" s="46" t="s">
        <v>90</v>
      </c>
      <c r="D39" s="46"/>
      <c r="E39" s="47">
        <v>0.99</v>
      </c>
      <c r="F39" s="48" t="s">
        <v>45</v>
      </c>
      <c r="G39" s="25"/>
      <c r="H39" s="16"/>
      <c r="I39" s="2"/>
      <c r="J39" s="17">
        <f t="shared" si="6"/>
        <v>0</v>
      </c>
      <c r="K39" s="17"/>
      <c r="L39" s="17">
        <f t="shared" si="0"/>
        <v>0</v>
      </c>
      <c r="M39" s="2"/>
      <c r="N39" s="17">
        <f t="shared" si="7"/>
        <v>0</v>
      </c>
    </row>
    <row r="40" spans="1:14" ht="30" customHeight="1" x14ac:dyDescent="0.3">
      <c r="A40" s="110"/>
      <c r="B40" s="50"/>
      <c r="C40" s="149" t="s">
        <v>38</v>
      </c>
      <c r="D40" s="149"/>
      <c r="E40" s="149"/>
      <c r="F40" s="149"/>
      <c r="G40" s="51"/>
      <c r="H40" s="52"/>
      <c r="I40" s="21"/>
      <c r="J40" s="22"/>
      <c r="K40" s="22"/>
      <c r="L40" s="82"/>
      <c r="M40" s="21"/>
      <c r="N40" s="22"/>
    </row>
    <row r="41" spans="1:14" s="43" customFormat="1" ht="30" customHeight="1" x14ac:dyDescent="0.3">
      <c r="A41" s="111"/>
      <c r="B41" s="53" t="s">
        <v>51</v>
      </c>
      <c r="C41" s="153" t="s">
        <v>46</v>
      </c>
      <c r="D41" s="153"/>
      <c r="E41" s="153"/>
      <c r="F41" s="153"/>
      <c r="G41" s="54"/>
      <c r="H41" s="38"/>
      <c r="I41" s="39"/>
      <c r="J41" s="24"/>
      <c r="K41" s="24"/>
      <c r="L41" s="40"/>
      <c r="M41" s="39"/>
      <c r="N41" s="24"/>
    </row>
    <row r="42" spans="1:14" s="43" customFormat="1" ht="30" customHeight="1" x14ac:dyDescent="0.25">
      <c r="A42" s="112">
        <f>A39+1</f>
        <v>30</v>
      </c>
      <c r="B42" s="56" t="s">
        <v>52</v>
      </c>
      <c r="C42" s="140" t="s">
        <v>63</v>
      </c>
      <c r="D42" s="141"/>
      <c r="E42" s="57">
        <v>5</v>
      </c>
      <c r="F42" s="58" t="s">
        <v>7</v>
      </c>
      <c r="G42" s="59">
        <v>1000</v>
      </c>
      <c r="H42" s="42"/>
      <c r="I42" s="5"/>
      <c r="J42" s="17">
        <f>E42*I42</f>
        <v>0</v>
      </c>
      <c r="K42" s="17"/>
      <c r="L42" s="17">
        <f t="shared" si="0"/>
        <v>0</v>
      </c>
      <c r="M42" s="5"/>
      <c r="N42" s="17">
        <f>E42*M42</f>
        <v>0</v>
      </c>
    </row>
    <row r="43" spans="1:14" s="43" customFormat="1" ht="30" customHeight="1" x14ac:dyDescent="0.25">
      <c r="A43" s="56">
        <f t="shared" ref="A43" si="9">A42+1</f>
        <v>31</v>
      </c>
      <c r="B43" s="56" t="s">
        <v>53</v>
      </c>
      <c r="C43" s="140" t="s">
        <v>64</v>
      </c>
      <c r="D43" s="141"/>
      <c r="E43" s="57">
        <v>5</v>
      </c>
      <c r="F43" s="58" t="s">
        <v>7</v>
      </c>
      <c r="G43" s="59">
        <v>1300</v>
      </c>
      <c r="H43" s="42"/>
      <c r="I43" s="5"/>
      <c r="J43" s="17">
        <f>E43*I43</f>
        <v>0</v>
      </c>
      <c r="K43" s="17"/>
      <c r="L43" s="17">
        <f t="shared" si="0"/>
        <v>0</v>
      </c>
      <c r="M43" s="5"/>
      <c r="N43" s="17">
        <f>E43*M43</f>
        <v>0</v>
      </c>
    </row>
    <row r="44" spans="1:14" ht="30" customHeight="1" x14ac:dyDescent="0.3">
      <c r="A44" s="110"/>
      <c r="B44" s="50"/>
      <c r="C44" s="149" t="s">
        <v>47</v>
      </c>
      <c r="D44" s="149"/>
      <c r="E44" s="149"/>
      <c r="F44" s="149"/>
      <c r="G44" s="51"/>
      <c r="H44" s="52"/>
      <c r="I44" s="21"/>
      <c r="J44" s="22"/>
      <c r="K44" s="22"/>
      <c r="L44" s="82"/>
      <c r="M44" s="21"/>
      <c r="N44" s="22"/>
    </row>
    <row r="45" spans="1:14" ht="30" customHeight="1" x14ac:dyDescent="0.3">
      <c r="A45" s="111"/>
      <c r="B45" s="53" t="s">
        <v>51</v>
      </c>
      <c r="C45" s="153" t="s">
        <v>104</v>
      </c>
      <c r="D45" s="153"/>
      <c r="E45" s="153"/>
      <c r="F45" s="153"/>
      <c r="G45" s="54"/>
      <c r="H45" s="38"/>
      <c r="I45" s="39"/>
      <c r="J45" s="24"/>
      <c r="K45" s="24"/>
      <c r="L45" s="40"/>
      <c r="M45" s="39"/>
      <c r="N45" s="24"/>
    </row>
    <row r="46" spans="1:14" ht="30" customHeight="1" x14ac:dyDescent="0.25">
      <c r="A46" s="112">
        <f>A43+1</f>
        <v>32</v>
      </c>
      <c r="B46" s="60" t="s">
        <v>110</v>
      </c>
      <c r="C46" s="140" t="s">
        <v>91</v>
      </c>
      <c r="D46" s="141"/>
      <c r="E46" s="57">
        <v>40</v>
      </c>
      <c r="F46" s="58" t="s">
        <v>5</v>
      </c>
      <c r="G46" s="59">
        <v>1000</v>
      </c>
      <c r="H46" s="42"/>
      <c r="I46" s="5"/>
      <c r="J46" s="17">
        <f>E46*I46</f>
        <v>0</v>
      </c>
      <c r="K46" s="17"/>
      <c r="L46" s="17">
        <f t="shared" si="0"/>
        <v>0</v>
      </c>
      <c r="M46" s="5"/>
      <c r="N46" s="17">
        <f>E46*M46</f>
        <v>0</v>
      </c>
    </row>
    <row r="47" spans="1:14" ht="30" customHeight="1" x14ac:dyDescent="0.25">
      <c r="A47" s="56">
        <f>A46+1</f>
        <v>33</v>
      </c>
      <c r="B47" s="60" t="s">
        <v>111</v>
      </c>
      <c r="C47" s="140" t="s">
        <v>92</v>
      </c>
      <c r="D47" s="141"/>
      <c r="E47" s="57">
        <v>370</v>
      </c>
      <c r="F47" s="58" t="s">
        <v>5</v>
      </c>
      <c r="G47" s="59">
        <v>1300</v>
      </c>
      <c r="H47" s="42"/>
      <c r="I47" s="5"/>
      <c r="J47" s="17">
        <f t="shared" ref="J47:J58" si="10">E47*I47</f>
        <v>0</v>
      </c>
      <c r="K47" s="17"/>
      <c r="L47" s="17">
        <f t="shared" si="0"/>
        <v>0</v>
      </c>
      <c r="M47" s="5"/>
      <c r="N47" s="17">
        <f t="shared" ref="N47:N58" si="11">E47*M47</f>
        <v>0</v>
      </c>
    </row>
    <row r="48" spans="1:14" ht="30" customHeight="1" x14ac:dyDescent="0.25">
      <c r="A48" s="112">
        <f>A47+1</f>
        <v>34</v>
      </c>
      <c r="B48" s="60" t="s">
        <v>112</v>
      </c>
      <c r="C48" s="140" t="s">
        <v>93</v>
      </c>
      <c r="D48" s="141"/>
      <c r="E48" s="57">
        <v>1720</v>
      </c>
      <c r="F48" s="58" t="s">
        <v>5</v>
      </c>
      <c r="G48" s="59">
        <v>1000</v>
      </c>
      <c r="H48" s="42"/>
      <c r="I48" s="5"/>
      <c r="J48" s="17">
        <f t="shared" si="10"/>
        <v>0</v>
      </c>
      <c r="K48" s="17"/>
      <c r="L48" s="17">
        <f t="shared" si="0"/>
        <v>0</v>
      </c>
      <c r="M48" s="5"/>
      <c r="N48" s="17">
        <f t="shared" si="11"/>
        <v>0</v>
      </c>
    </row>
    <row r="49" spans="1:15" ht="30" customHeight="1" x14ac:dyDescent="0.25">
      <c r="A49" s="56">
        <f t="shared" ref="A49:A56" si="12">A48+1</f>
        <v>35</v>
      </c>
      <c r="B49" s="60" t="s">
        <v>113</v>
      </c>
      <c r="C49" s="146" t="s">
        <v>126</v>
      </c>
      <c r="D49" s="147"/>
      <c r="E49" s="57">
        <v>4</v>
      </c>
      <c r="F49" s="58" t="s">
        <v>7</v>
      </c>
      <c r="G49" s="59">
        <v>1300</v>
      </c>
      <c r="H49" s="42"/>
      <c r="I49" s="5"/>
      <c r="J49" s="17">
        <f t="shared" si="10"/>
        <v>0</v>
      </c>
      <c r="K49" s="17"/>
      <c r="L49" s="17">
        <f t="shared" si="0"/>
        <v>0</v>
      </c>
      <c r="M49" s="5"/>
      <c r="N49" s="17">
        <f t="shared" si="11"/>
        <v>0</v>
      </c>
      <c r="O49" s="29" t="s">
        <v>109</v>
      </c>
    </row>
    <row r="50" spans="1:15" ht="30" customHeight="1" x14ac:dyDescent="0.25">
      <c r="A50" s="56">
        <f t="shared" si="12"/>
        <v>36</v>
      </c>
      <c r="B50" s="60" t="s">
        <v>114</v>
      </c>
      <c r="C50" s="140" t="s">
        <v>94</v>
      </c>
      <c r="D50" s="141"/>
      <c r="E50" s="57">
        <v>1</v>
      </c>
      <c r="F50" s="58" t="s">
        <v>7</v>
      </c>
      <c r="G50" s="59">
        <v>1000</v>
      </c>
      <c r="H50" s="42"/>
      <c r="I50" s="5"/>
      <c r="J50" s="17">
        <f t="shared" si="10"/>
        <v>0</v>
      </c>
      <c r="K50" s="17"/>
      <c r="L50" s="17">
        <f t="shared" si="0"/>
        <v>0</v>
      </c>
      <c r="M50" s="5"/>
      <c r="N50" s="17">
        <f t="shared" si="11"/>
        <v>0</v>
      </c>
    </row>
    <row r="51" spans="1:15" ht="30" customHeight="1" x14ac:dyDescent="0.25">
      <c r="A51" s="56">
        <f t="shared" si="12"/>
        <v>37</v>
      </c>
      <c r="B51" s="60" t="s">
        <v>115</v>
      </c>
      <c r="C51" s="140" t="s">
        <v>95</v>
      </c>
      <c r="D51" s="141"/>
      <c r="E51" s="57">
        <v>7</v>
      </c>
      <c r="F51" s="58" t="s">
        <v>7</v>
      </c>
      <c r="G51" s="59">
        <v>1300</v>
      </c>
      <c r="H51" s="42"/>
      <c r="I51" s="5"/>
      <c r="J51" s="17">
        <f t="shared" si="10"/>
        <v>0</v>
      </c>
      <c r="K51" s="17"/>
      <c r="L51" s="17">
        <f t="shared" si="0"/>
        <v>0</v>
      </c>
      <c r="M51" s="5"/>
      <c r="N51" s="17">
        <f t="shared" si="11"/>
        <v>0</v>
      </c>
    </row>
    <row r="52" spans="1:15" ht="30" customHeight="1" x14ac:dyDescent="0.25">
      <c r="A52" s="56">
        <f t="shared" si="12"/>
        <v>38</v>
      </c>
      <c r="B52" s="60" t="s">
        <v>116</v>
      </c>
      <c r="C52" s="140" t="s">
        <v>96</v>
      </c>
      <c r="D52" s="141"/>
      <c r="E52" s="57">
        <v>1</v>
      </c>
      <c r="F52" s="58" t="s">
        <v>7</v>
      </c>
      <c r="G52" s="59">
        <v>1000</v>
      </c>
      <c r="H52" s="42"/>
      <c r="I52" s="5"/>
      <c r="J52" s="17">
        <f t="shared" si="10"/>
        <v>0</v>
      </c>
      <c r="K52" s="17"/>
      <c r="L52" s="17">
        <f t="shared" si="0"/>
        <v>0</v>
      </c>
      <c r="M52" s="5"/>
      <c r="N52" s="17">
        <f t="shared" si="11"/>
        <v>0</v>
      </c>
    </row>
    <row r="53" spans="1:15" ht="30" customHeight="1" x14ac:dyDescent="0.25">
      <c r="A53" s="56">
        <f t="shared" si="12"/>
        <v>39</v>
      </c>
      <c r="B53" s="60" t="s">
        <v>117</v>
      </c>
      <c r="C53" s="140" t="s">
        <v>97</v>
      </c>
      <c r="D53" s="141"/>
      <c r="E53" s="57">
        <v>1</v>
      </c>
      <c r="F53" s="58" t="s">
        <v>10</v>
      </c>
      <c r="G53" s="59">
        <v>1300</v>
      </c>
      <c r="H53" s="42"/>
      <c r="I53" s="5"/>
      <c r="J53" s="17">
        <f t="shared" si="10"/>
        <v>0</v>
      </c>
      <c r="K53" s="17"/>
      <c r="L53" s="17">
        <f t="shared" si="0"/>
        <v>0</v>
      </c>
      <c r="M53" s="5"/>
      <c r="N53" s="17">
        <f t="shared" si="11"/>
        <v>0</v>
      </c>
    </row>
    <row r="54" spans="1:15" ht="30" customHeight="1" x14ac:dyDescent="0.25">
      <c r="A54" s="56">
        <f t="shared" si="12"/>
        <v>40</v>
      </c>
      <c r="B54" s="60" t="s">
        <v>118</v>
      </c>
      <c r="C54" s="140" t="s">
        <v>98</v>
      </c>
      <c r="D54" s="141"/>
      <c r="E54" s="57">
        <v>1</v>
      </c>
      <c r="F54" s="58" t="s">
        <v>10</v>
      </c>
      <c r="G54" s="59">
        <v>1000</v>
      </c>
      <c r="H54" s="42"/>
      <c r="I54" s="5"/>
      <c r="J54" s="17">
        <f t="shared" si="10"/>
        <v>0</v>
      </c>
      <c r="K54" s="17"/>
      <c r="L54" s="17">
        <f t="shared" si="0"/>
        <v>0</v>
      </c>
      <c r="M54" s="5"/>
      <c r="N54" s="17">
        <f t="shared" si="11"/>
        <v>0</v>
      </c>
    </row>
    <row r="55" spans="1:15" ht="30" customHeight="1" x14ac:dyDescent="0.25">
      <c r="A55" s="56">
        <f t="shared" si="12"/>
        <v>41</v>
      </c>
      <c r="B55" s="60" t="s">
        <v>119</v>
      </c>
      <c r="C55" s="140" t="s">
        <v>99</v>
      </c>
      <c r="D55" s="141"/>
      <c r="E55" s="57">
        <v>1</v>
      </c>
      <c r="F55" s="58" t="s">
        <v>7</v>
      </c>
      <c r="G55" s="59">
        <v>1300</v>
      </c>
      <c r="H55" s="42"/>
      <c r="I55" s="5"/>
      <c r="J55" s="17">
        <f t="shared" si="10"/>
        <v>0</v>
      </c>
      <c r="K55" s="17"/>
      <c r="L55" s="17">
        <f t="shared" si="0"/>
        <v>0</v>
      </c>
      <c r="M55" s="5"/>
      <c r="N55" s="17">
        <f t="shared" si="11"/>
        <v>0</v>
      </c>
    </row>
    <row r="56" spans="1:15" ht="30" customHeight="1" x14ac:dyDescent="0.25">
      <c r="A56" s="56">
        <f t="shared" si="12"/>
        <v>42</v>
      </c>
      <c r="B56" s="60" t="s">
        <v>120</v>
      </c>
      <c r="C56" s="140" t="s">
        <v>100</v>
      </c>
      <c r="D56" s="141"/>
      <c r="E56" s="57">
        <v>1</v>
      </c>
      <c r="F56" s="58" t="s">
        <v>7</v>
      </c>
      <c r="G56" s="59">
        <v>1000</v>
      </c>
      <c r="H56" s="42"/>
      <c r="I56" s="5"/>
      <c r="J56" s="17">
        <f t="shared" si="10"/>
        <v>0</v>
      </c>
      <c r="K56" s="17"/>
      <c r="L56" s="17">
        <f t="shared" si="0"/>
        <v>0</v>
      </c>
      <c r="M56" s="5"/>
      <c r="N56" s="17">
        <f t="shared" si="11"/>
        <v>0</v>
      </c>
    </row>
    <row r="57" spans="1:15" ht="30" customHeight="1" x14ac:dyDescent="0.25">
      <c r="A57" s="56">
        <f>A56+1</f>
        <v>43</v>
      </c>
      <c r="B57" s="60" t="s">
        <v>121</v>
      </c>
      <c r="C57" s="140" t="s">
        <v>101</v>
      </c>
      <c r="D57" s="141"/>
      <c r="E57" s="57">
        <v>1</v>
      </c>
      <c r="F57" s="58" t="s">
        <v>7</v>
      </c>
      <c r="G57" s="59"/>
      <c r="H57" s="42"/>
      <c r="I57" s="5"/>
      <c r="J57" s="17">
        <f t="shared" si="10"/>
        <v>0</v>
      </c>
      <c r="K57" s="17"/>
      <c r="L57" s="17">
        <f t="shared" si="0"/>
        <v>0</v>
      </c>
      <c r="M57" s="5"/>
      <c r="N57" s="17">
        <f t="shared" si="11"/>
        <v>0</v>
      </c>
    </row>
    <row r="58" spans="1:15" ht="30" customHeight="1" x14ac:dyDescent="0.25">
      <c r="A58" s="56">
        <f>A57+1</f>
        <v>44</v>
      </c>
      <c r="B58" s="60" t="s">
        <v>122</v>
      </c>
      <c r="C58" s="140" t="s">
        <v>102</v>
      </c>
      <c r="D58" s="141"/>
      <c r="E58" s="57">
        <v>1</v>
      </c>
      <c r="F58" s="58" t="s">
        <v>7</v>
      </c>
      <c r="G58" s="59">
        <v>1300</v>
      </c>
      <c r="H58" s="42"/>
      <c r="I58" s="5"/>
      <c r="J58" s="17">
        <f t="shared" si="10"/>
        <v>0</v>
      </c>
      <c r="K58" s="17"/>
      <c r="L58" s="17">
        <f t="shared" si="0"/>
        <v>0</v>
      </c>
      <c r="M58" s="5"/>
      <c r="N58" s="17">
        <f t="shared" si="11"/>
        <v>0</v>
      </c>
    </row>
    <row r="59" spans="1:15" ht="30" customHeight="1" x14ac:dyDescent="0.3">
      <c r="A59" s="121"/>
      <c r="B59" s="122" t="s">
        <v>51</v>
      </c>
      <c r="C59" s="128" t="s">
        <v>133</v>
      </c>
      <c r="D59" s="123"/>
      <c r="E59" s="124"/>
      <c r="F59" s="125"/>
      <c r="G59" s="126"/>
      <c r="H59" s="38"/>
      <c r="I59" s="39"/>
      <c r="J59" s="40"/>
      <c r="K59" s="127"/>
      <c r="L59" s="40"/>
      <c r="M59" s="55"/>
      <c r="N59" s="40"/>
      <c r="O59" s="29" t="s">
        <v>108</v>
      </c>
    </row>
    <row r="60" spans="1:15" ht="30" customHeight="1" x14ac:dyDescent="0.25">
      <c r="A60" s="110"/>
      <c r="B60" s="50"/>
      <c r="C60" s="150" t="s">
        <v>134</v>
      </c>
      <c r="D60" s="151"/>
      <c r="E60" s="151"/>
      <c r="F60" s="152"/>
      <c r="G60" s="61"/>
      <c r="H60" s="22">
        <f>IF(G7&lt;&gt;"",SUM(H9+H20+H40),"")</f>
        <v>1702112.1681249996</v>
      </c>
      <c r="I60" s="62"/>
      <c r="J60" s="22"/>
      <c r="K60" s="76"/>
      <c r="L60" s="22"/>
      <c r="M60" s="63"/>
      <c r="N60" s="22"/>
      <c r="O60" s="29" t="s">
        <v>108</v>
      </c>
    </row>
    <row r="61" spans="1:15" ht="30" hidden="1" customHeight="1" x14ac:dyDescent="0.3">
      <c r="A61" s="111"/>
      <c r="B61" s="53" t="s">
        <v>51</v>
      </c>
      <c r="C61" s="129" t="s">
        <v>103</v>
      </c>
      <c r="D61" s="130"/>
      <c r="E61" s="130"/>
      <c r="F61" s="130"/>
      <c r="G61" s="83"/>
      <c r="H61" s="38"/>
      <c r="I61" s="39"/>
      <c r="J61" s="24"/>
      <c r="K61" s="55"/>
      <c r="L61" s="84"/>
      <c r="M61" s="9"/>
      <c r="N61" s="85"/>
    </row>
    <row r="62" spans="1:15" ht="39.950000000000003" hidden="1" customHeight="1" thickBot="1" x14ac:dyDescent="0.3">
      <c r="A62" s="113">
        <f>A58+1</f>
        <v>45</v>
      </c>
      <c r="B62" s="70" t="s">
        <v>105</v>
      </c>
      <c r="C62" s="144" t="s">
        <v>106</v>
      </c>
      <c r="D62" s="145"/>
      <c r="E62" s="71">
        <v>120</v>
      </c>
      <c r="F62" s="72" t="s">
        <v>5</v>
      </c>
      <c r="G62" s="73">
        <v>1300</v>
      </c>
      <c r="H62" s="74"/>
      <c r="I62" s="86"/>
      <c r="J62" s="77"/>
      <c r="K62" s="17"/>
      <c r="L62" s="17">
        <f>E62*K62</f>
        <v>0</v>
      </c>
      <c r="M62" s="78"/>
      <c r="N62" s="77" t="s">
        <v>109</v>
      </c>
      <c r="O62" s="29" t="s">
        <v>108</v>
      </c>
    </row>
    <row r="63" spans="1:15" ht="30" customHeight="1" x14ac:dyDescent="0.3">
      <c r="A63" s="114"/>
      <c r="B63" s="64"/>
      <c r="C63" s="137" t="s">
        <v>107</v>
      </c>
      <c r="D63" s="138"/>
      <c r="E63" s="138"/>
      <c r="F63" s="139"/>
      <c r="G63" s="65">
        <v>0.1</v>
      </c>
      <c r="H63" s="66">
        <f>H60*0.1</f>
        <v>170211.21681249997</v>
      </c>
      <c r="I63" s="87"/>
      <c r="J63" s="118"/>
      <c r="K63" s="81"/>
      <c r="L63" s="118"/>
      <c r="M63" s="87"/>
      <c r="N63" s="118"/>
      <c r="O63" s="29" t="s">
        <v>108</v>
      </c>
    </row>
    <row r="64" spans="1:15" ht="30" customHeight="1" x14ac:dyDescent="0.3">
      <c r="A64" s="115"/>
      <c r="B64" s="67"/>
      <c r="C64" s="135" t="s">
        <v>128</v>
      </c>
      <c r="D64" s="136"/>
      <c r="E64" s="136"/>
      <c r="F64" s="136"/>
      <c r="G64" s="67"/>
      <c r="H64" s="68">
        <f>SUM(H60:H63)</f>
        <v>1872323.3849374996</v>
      </c>
      <c r="I64" s="69"/>
      <c r="J64" s="69"/>
      <c r="K64" s="69"/>
      <c r="L64" s="69"/>
      <c r="M64" s="69"/>
      <c r="N64" s="69"/>
    </row>
    <row r="65" spans="1:15" ht="30" customHeight="1" x14ac:dyDescent="0.3">
      <c r="A65" s="111"/>
      <c r="B65" s="53" t="s">
        <v>51</v>
      </c>
      <c r="C65" s="129" t="s">
        <v>130</v>
      </c>
      <c r="D65" s="130"/>
      <c r="E65" s="130"/>
      <c r="F65" s="130"/>
      <c r="G65" s="83"/>
      <c r="H65" s="38"/>
      <c r="I65" s="39"/>
      <c r="J65" s="24"/>
      <c r="K65" s="55"/>
      <c r="L65" s="84"/>
      <c r="M65" s="9"/>
      <c r="N65" s="85"/>
    </row>
    <row r="66" spans="1:15" ht="39.950000000000003" customHeight="1" x14ac:dyDescent="0.25">
      <c r="A66" s="116">
        <v>45</v>
      </c>
      <c r="B66" s="93" t="s">
        <v>105</v>
      </c>
      <c r="C66" s="131" t="s">
        <v>106</v>
      </c>
      <c r="D66" s="132"/>
      <c r="E66" s="94">
        <v>120</v>
      </c>
      <c r="F66" s="95" t="s">
        <v>5</v>
      </c>
      <c r="G66" s="96">
        <v>1300</v>
      </c>
      <c r="H66" s="97"/>
      <c r="I66" s="120"/>
      <c r="J66" s="98">
        <f>E66*I66</f>
        <v>0</v>
      </c>
      <c r="K66" s="119"/>
      <c r="L66" s="119">
        <f>E66*K66</f>
        <v>0</v>
      </c>
      <c r="M66" s="99"/>
      <c r="N66" s="117" t="s">
        <v>109</v>
      </c>
      <c r="O66" s="29" t="s">
        <v>108</v>
      </c>
    </row>
    <row r="67" spans="1:15" ht="30" customHeight="1" x14ac:dyDescent="0.3">
      <c r="A67" s="100"/>
      <c r="B67" s="100"/>
      <c r="C67" s="133" t="s">
        <v>127</v>
      </c>
      <c r="D67" s="133"/>
      <c r="E67" s="133"/>
      <c r="F67" s="133"/>
      <c r="G67" s="100"/>
      <c r="H67" s="100"/>
      <c r="I67" s="104"/>
      <c r="J67" s="101"/>
      <c r="K67" s="101"/>
      <c r="L67" s="101"/>
      <c r="M67" s="104"/>
      <c r="N67" s="104"/>
      <c r="O67" s="29" t="s">
        <v>108</v>
      </c>
    </row>
    <row r="68" spans="1:15" ht="30" customHeight="1" x14ac:dyDescent="0.3">
      <c r="A68" s="102"/>
      <c r="B68" s="102"/>
      <c r="C68" s="134" t="s">
        <v>129</v>
      </c>
      <c r="D68" s="134"/>
      <c r="E68" s="134"/>
      <c r="F68" s="134"/>
      <c r="G68" s="100"/>
      <c r="H68" s="100"/>
      <c r="I68" s="103"/>
      <c r="J68" s="103"/>
      <c r="K68" s="103"/>
      <c r="L68" s="103"/>
      <c r="M68" s="103"/>
      <c r="N68" s="103"/>
      <c r="O68" s="29" t="s">
        <v>108</v>
      </c>
    </row>
    <row r="70" spans="1:15" ht="30" customHeight="1" x14ac:dyDescent="0.25">
      <c r="A70" s="105" t="s">
        <v>131</v>
      </c>
    </row>
    <row r="71" spans="1:15" ht="30" customHeight="1" x14ac:dyDescent="0.25">
      <c r="A71" s="105" t="s">
        <v>132</v>
      </c>
    </row>
  </sheetData>
  <sheetProtection algorithmName="SHA-512" hashValue="qzvrWXB1tL2WzskpdFwpPCAT56dpYuJ9h+Ll+cWDviMEm3QEvOdxINTzKBJDxuJNNhnQA5LpH81KN3Lc3WL9/A==" saltValue="1hBHf2qyYK8Yc5dlBtgPbA==" spinCount="100000" sheet="1" objects="1" scenarios="1" selectLockedCells="1"/>
  <mergeCells count="50">
    <mergeCell ref="C55:D55"/>
    <mergeCell ref="I1:N3"/>
    <mergeCell ref="C5:D5"/>
    <mergeCell ref="C6:F6"/>
    <mergeCell ref="C7:D7"/>
    <mergeCell ref="C8:D8"/>
    <mergeCell ref="A4:F4"/>
    <mergeCell ref="C54:D54"/>
    <mergeCell ref="C13:D13"/>
    <mergeCell ref="A1:F3"/>
    <mergeCell ref="G1:H3"/>
    <mergeCell ref="C9:F9"/>
    <mergeCell ref="C10:F10"/>
    <mergeCell ref="C11:D11"/>
    <mergeCell ref="C12:D12"/>
    <mergeCell ref="C14:D14"/>
    <mergeCell ref="C15:D15"/>
    <mergeCell ref="C16:D16"/>
    <mergeCell ref="C17:D17"/>
    <mergeCell ref="C20:F20"/>
    <mergeCell ref="C18:D18"/>
    <mergeCell ref="C42:D42"/>
    <mergeCell ref="C22:D22"/>
    <mergeCell ref="C41:F41"/>
    <mergeCell ref="C45:F45"/>
    <mergeCell ref="C52:D52"/>
    <mergeCell ref="C46:D46"/>
    <mergeCell ref="C53:D53"/>
    <mergeCell ref="C19:D19"/>
    <mergeCell ref="C62:D62"/>
    <mergeCell ref="C57:D57"/>
    <mergeCell ref="C47:D47"/>
    <mergeCell ref="C48:D48"/>
    <mergeCell ref="C49:D49"/>
    <mergeCell ref="C50:D50"/>
    <mergeCell ref="C51:D51"/>
    <mergeCell ref="C43:D43"/>
    <mergeCell ref="C21:F21"/>
    <mergeCell ref="C44:F44"/>
    <mergeCell ref="C60:F60"/>
    <mergeCell ref="C40:F40"/>
    <mergeCell ref="C56:D56"/>
    <mergeCell ref="C58:D58"/>
    <mergeCell ref="C65:F65"/>
    <mergeCell ref="C66:D66"/>
    <mergeCell ref="C67:F67"/>
    <mergeCell ref="C68:F68"/>
    <mergeCell ref="C61:F61"/>
    <mergeCell ref="C64:F64"/>
    <mergeCell ref="C63:F63"/>
  </mergeCells>
  <printOptions horizontalCentered="1"/>
  <pageMargins left="0.25" right="0.25" top="0.2" bottom="0.3" header="0.3" footer="0.2"/>
  <pageSetup scale="51" fitToHeight="0" orientation="landscape" r:id="rId1"/>
  <headerFooter alignWithMargins="0">
    <oddFooter>&amp;L&amp;"Times New Roman,Regular"&amp;12Bidder:_______________
Signature:_____________
*To be considerred responsive, it is the sole responsibility of the bidder to correctly calculate ad manually enter all sub-total, contingency and total bid price fields.</oddFoot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75TH ST W REBASE</vt:lpstr>
      <vt:lpstr>'75TH ST W REBASE'!Print_Area</vt:lpstr>
      <vt:lpstr>'75TH ST W REBASE'!Print_Titles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Prony BonnaireFils</dc:creator>
  <cp:lastModifiedBy>Leslie Peer</cp:lastModifiedBy>
  <cp:lastPrinted>2022-12-14T16:16:30Z</cp:lastPrinted>
  <dcterms:created xsi:type="dcterms:W3CDTF">2018-09-11T17:40:35Z</dcterms:created>
  <dcterms:modified xsi:type="dcterms:W3CDTF">2022-12-14T17:00:47Z</dcterms:modified>
</cp:coreProperties>
</file>